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cra\Desktop\"/>
    </mc:Choice>
  </mc:AlternateContent>
  <xr:revisionPtr revIDLastSave="0" documentId="13_ncr:1_{BF8C1532-065E-481E-9EE1-50C8563023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 a="1"/>
  <c r="O12" i="2" s="1"/>
  <c r="N12" i="2" s="1"/>
  <c r="M12" i="2" a="1"/>
  <c r="M12" i="2" s="1"/>
  <c r="J12" i="2" a="1"/>
  <c r="J12" i="2" s="1"/>
  <c r="I12" i="2" a="1"/>
  <c r="I12" i="2" s="1"/>
  <c r="F12" i="2"/>
  <c r="E12" i="2" a="1"/>
  <c r="E12" i="2" s="1"/>
  <c r="F3" i="2"/>
  <c r="F4" i="2"/>
  <c r="F5" i="2"/>
  <c r="F6" i="2"/>
  <c r="F7" i="2"/>
  <c r="F8" i="2"/>
  <c r="F9" i="2"/>
  <c r="F10" i="2"/>
  <c r="F11" i="2"/>
  <c r="F2" i="2"/>
  <c r="Q3" i="2"/>
  <c r="Q4" i="2"/>
  <c r="Q5" i="2"/>
  <c r="Q6" i="2"/>
  <c r="Q7" i="2"/>
  <c r="Q8" i="2"/>
  <c r="Q9" i="2"/>
  <c r="Q10" i="2"/>
  <c r="Q11" i="2"/>
  <c r="Q2" i="2"/>
  <c r="P3" i="2"/>
  <c r="P4" i="2"/>
  <c r="P5" i="2"/>
  <c r="P6" i="2"/>
  <c r="P7" i="2"/>
  <c r="P8" i="2"/>
  <c r="P9" i="2"/>
  <c r="P10" i="2"/>
  <c r="P11" i="2"/>
  <c r="P2" i="2"/>
  <c r="G3" i="2"/>
  <c r="R3" i="2" s="1" a="1"/>
  <c r="R3" i="2" s="1"/>
  <c r="G4" i="2"/>
  <c r="R4" i="2" s="1" a="1"/>
  <c r="R4" i="2" s="1"/>
  <c r="G5" i="2"/>
  <c r="R5" i="2" s="1" a="1"/>
  <c r="R5" i="2" s="1"/>
  <c r="G6" i="2"/>
  <c r="R6" i="2" s="1" a="1"/>
  <c r="R6" i="2" s="1"/>
  <c r="G7" i="2"/>
  <c r="R7" i="2" s="1" a="1"/>
  <c r="R7" i="2" s="1"/>
  <c r="G8" i="2"/>
  <c r="R8" i="2" s="1" a="1"/>
  <c r="R8" i="2" s="1"/>
  <c r="G9" i="2"/>
  <c r="R9" i="2" s="1" a="1"/>
  <c r="R9" i="2" s="1"/>
  <c r="G10" i="2"/>
  <c r="R10" i="2" s="1" a="1"/>
  <c r="R10" i="2" s="1"/>
  <c r="G11" i="2"/>
  <c r="R11" i="2" s="1" a="1"/>
  <c r="R11" i="2" s="1"/>
  <c r="G2" i="2"/>
  <c r="R2" i="2" s="1" a="1"/>
  <c r="R2" i="2" s="1"/>
  <c r="C4" i="2"/>
  <c r="E4" i="2" s="1" a="1"/>
  <c r="E4" i="2" s="1"/>
  <c r="C2" i="2"/>
  <c r="E2" i="2" s="1" a="1"/>
  <c r="E2" i="2" s="1"/>
  <c r="D3" i="2"/>
  <c r="D4" i="2"/>
  <c r="D5" i="2"/>
  <c r="D6" i="2"/>
  <c r="D7" i="2"/>
  <c r="D8" i="2"/>
  <c r="D9" i="2"/>
  <c r="D10" i="2"/>
  <c r="D11" i="2"/>
  <c r="D2" i="2"/>
  <c r="C3" i="2"/>
  <c r="E3" i="2" s="1" a="1"/>
  <c r="E3" i="2" s="1"/>
  <c r="C5" i="2"/>
  <c r="E5" i="2" s="1" a="1"/>
  <c r="E5" i="2" s="1"/>
  <c r="C6" i="2"/>
  <c r="E6" i="2" s="1" a="1"/>
  <c r="E6" i="2" s="1"/>
  <c r="C7" i="2"/>
  <c r="E7" i="2" s="1" a="1"/>
  <c r="E7" i="2" s="1"/>
  <c r="C8" i="2"/>
  <c r="E8" i="2" s="1" a="1"/>
  <c r="E8" i="2" s="1"/>
  <c r="C9" i="2"/>
  <c r="E9" i="2" s="1" a="1"/>
  <c r="E9" i="2" s="1"/>
  <c r="C10" i="2"/>
  <c r="E10" i="2" s="1" a="1"/>
  <c r="E10" i="2" s="1"/>
  <c r="C11" i="2"/>
  <c r="E11" i="2" s="1" a="1"/>
  <c r="E11" i="2" s="1"/>
  <c r="B3" i="2"/>
  <c r="B4" i="2" s="1"/>
  <c r="B5" i="2" s="1"/>
  <c r="B6" i="2" s="1"/>
  <c r="B7" i="2" s="1"/>
  <c r="B8" i="2" s="1"/>
  <c r="B9" i="2" s="1"/>
  <c r="B10" i="2" s="1"/>
  <c r="B11" i="2" s="1"/>
  <c r="K8" i="2" l="1"/>
  <c r="L12" i="2"/>
  <c r="J2" i="2" a="1"/>
  <c r="J2" i="2" s="1"/>
  <c r="H11" i="2" a="1"/>
  <c r="H11" i="2" s="1"/>
  <c r="H8" i="2" a="1"/>
  <c r="H8" i="2" s="1"/>
  <c r="O8" i="2" s="1" a="1"/>
  <c r="O8" i="2" s="1"/>
  <c r="H7" i="2" a="1"/>
  <c r="H7" i="2" s="1"/>
  <c r="O7" i="2" s="1" a="1"/>
  <c r="O7" i="2" s="1"/>
  <c r="H5" i="2" a="1"/>
  <c r="H5" i="2" s="1"/>
  <c r="O5" i="2" s="1" a="1"/>
  <c r="O5" i="2" s="1"/>
  <c r="H6" i="2" a="1"/>
  <c r="H6" i="2" s="1"/>
  <c r="O6" i="2" s="1" a="1"/>
  <c r="O6" i="2" s="1"/>
  <c r="H10" i="2" a="1"/>
  <c r="H10" i="2" s="1"/>
  <c r="O10" i="2" s="1" a="1"/>
  <c r="O10" i="2" s="1"/>
  <c r="H4" i="2" a="1"/>
  <c r="H4" i="2" s="1"/>
  <c r="H9" i="2" a="1"/>
  <c r="H9" i="2" s="1"/>
  <c r="O9" i="2" s="1" a="1"/>
  <c r="O9" i="2" s="1"/>
  <c r="H3" i="2" a="1"/>
  <c r="H3" i="2" s="1"/>
  <c r="O3" i="2" s="1" a="1"/>
  <c r="O3" i="2" s="1"/>
  <c r="H2" i="2" a="1"/>
  <c r="H2" i="2" s="1"/>
  <c r="K2" i="2"/>
  <c r="J8" i="2" a="1"/>
  <c r="J8" i="2" s="1"/>
  <c r="J7" i="2" a="1"/>
  <c r="J7" i="2" s="1"/>
  <c r="J6" i="2" a="1"/>
  <c r="J6" i="2" s="1"/>
  <c r="J11" i="2" a="1"/>
  <c r="J11" i="2" s="1"/>
  <c r="J5" i="2" a="1"/>
  <c r="J5" i="2" s="1"/>
  <c r="J10" i="2" a="1"/>
  <c r="J10" i="2" s="1"/>
  <c r="J4" i="2" a="1"/>
  <c r="J4" i="2" s="1"/>
  <c r="J9" i="2" a="1"/>
  <c r="J9" i="2" s="1"/>
  <c r="J3" i="2" a="1"/>
  <c r="J3" i="2" s="1"/>
  <c r="K11" i="2"/>
  <c r="K10" i="2"/>
  <c r="K9" i="2"/>
  <c r="K7" i="2"/>
  <c r="K6" i="2"/>
  <c r="K5" i="2"/>
  <c r="K4" i="2"/>
  <c r="K3" i="2"/>
  <c r="O4" i="2" l="1" a="1"/>
  <c r="O4" i="2" s="1"/>
  <c r="N4" i="2" s="1"/>
  <c r="M11" i="2" a="1"/>
  <c r="M11" i="2" s="1"/>
  <c r="L11" i="2" s="1"/>
  <c r="O11" i="2" a="1"/>
  <c r="O11" i="2" s="1"/>
  <c r="N11" i="2" s="1"/>
  <c r="O2" i="2" a="1"/>
  <c r="O2" i="2" s="1"/>
  <c r="N2" i="2" s="1"/>
  <c r="M9" i="2" a="1"/>
  <c r="M9" i="2" s="1"/>
  <c r="L9" i="2" s="1"/>
  <c r="N9" i="2"/>
  <c r="M10" i="2" a="1"/>
  <c r="M10" i="2" s="1"/>
  <c r="L10" i="2" s="1"/>
  <c r="N10" i="2"/>
  <c r="I6" i="2" a="1"/>
  <c r="I6" i="2" s="1"/>
  <c r="N6" i="2"/>
  <c r="I5" i="2" a="1"/>
  <c r="I5" i="2" s="1"/>
  <c r="N5" i="2"/>
  <c r="M7" i="2" a="1"/>
  <c r="M7" i="2" s="1"/>
  <c r="L7" i="2" s="1"/>
  <c r="N7" i="2"/>
  <c r="M8" i="2" a="1"/>
  <c r="M8" i="2" s="1"/>
  <c r="L8" i="2" s="1"/>
  <c r="N8" i="2"/>
  <c r="I11" i="2" a="1"/>
  <c r="I11" i="2" s="1"/>
  <c r="M3" i="2" a="1"/>
  <c r="M3" i="2" s="1"/>
  <c r="L3" i="2" s="1"/>
  <c r="N3" i="2"/>
  <c r="I2" i="2" a="1"/>
  <c r="I2" i="2" s="1"/>
  <c r="I7" i="2" a="1"/>
  <c r="I7" i="2" s="1"/>
  <c r="I9" i="2" a="1"/>
  <c r="I9" i="2" s="1"/>
  <c r="I8" i="2" a="1"/>
  <c r="I8" i="2" s="1"/>
  <c r="I3" i="2" a="1"/>
  <c r="I3" i="2" s="1"/>
  <c r="M5" i="2" a="1"/>
  <c r="M5" i="2" s="1"/>
  <c r="L5" i="2" s="1"/>
  <c r="I4" i="2" a="1"/>
  <c r="I4" i="2" s="1"/>
  <c r="I10" i="2" a="1"/>
  <c r="I10" i="2" s="1"/>
  <c r="M4" i="2" a="1"/>
  <c r="M4" i="2" s="1"/>
  <c r="L4" i="2" s="1"/>
  <c r="M6" i="2" a="1"/>
  <c r="M6" i="2" s="1"/>
  <c r="L6" i="2" s="1"/>
  <c r="M2" i="2" a="1"/>
  <c r="M2" i="2" s="1"/>
  <c r="L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<sst xmlns="http://schemas.openxmlformats.org/spreadsheetml/2006/main" count="43" uniqueCount="42">
  <si>
    <t>Kilometraje</t>
  </si>
  <si>
    <t>Punto A</t>
  </si>
  <si>
    <t>Punto B</t>
  </si>
  <si>
    <t>Punto C</t>
  </si>
  <si>
    <t>Puento D</t>
  </si>
  <si>
    <t>Punto E</t>
  </si>
  <si>
    <t xml:space="preserve">km recorrido </t>
  </si>
  <si>
    <t>Puntos de referencia en cada provincia:</t>
  </si>
  <si>
    <t>Glorario</t>
  </si>
  <si>
    <t>Rendimiento por hectarea</t>
  </si>
  <si>
    <t>Producto</t>
  </si>
  <si>
    <t>Precio sin iba</t>
  </si>
  <si>
    <t xml:space="preserve">tipos de productos </t>
  </si>
  <si>
    <t xml:space="preserve">perecederos </t>
  </si>
  <si>
    <t>no</t>
  </si>
  <si>
    <t>&lt;100k</t>
  </si>
  <si>
    <t>gestion logistica</t>
  </si>
  <si>
    <t>&gt;100km</t>
  </si>
  <si>
    <t>doble logistica</t>
  </si>
  <si>
    <t>PUNTO DE REFERENCIA</t>
  </si>
  <si>
    <t xml:space="preserve">Tipo de logistica en funcion de la distancia </t>
  </si>
  <si>
    <t>.</t>
  </si>
  <si>
    <t>Distancia pequeña logistica</t>
  </si>
  <si>
    <t>Longebidad</t>
  </si>
  <si>
    <t xml:space="preserve">Nombre del producto </t>
  </si>
  <si>
    <t>Nº de ectarea</t>
  </si>
  <si>
    <t>Rendimiento por ectarea</t>
  </si>
  <si>
    <t>Peso del Producto</t>
  </si>
  <si>
    <t>Numero de trayectos gran logistica</t>
  </si>
  <si>
    <t>Capital-Corporativa</t>
  </si>
  <si>
    <t>Corporativa-Capital</t>
  </si>
  <si>
    <t>N cliente</t>
  </si>
  <si>
    <t>Coste perecedero o no</t>
  </si>
  <si>
    <t xml:space="preserve">Estas en el caso de que sea &gt;100 km y producto perecedero </t>
  </si>
  <si>
    <t>Caso de &lt;100km</t>
  </si>
  <si>
    <t>Revisar</t>
  </si>
  <si>
    <t xml:space="preserve">Cuando aparece un 0 es porque es perecedero </t>
  </si>
  <si>
    <t>Km*1,5</t>
  </si>
  <si>
    <t>Precio*0,5*Peso*viajes+km*1,5</t>
  </si>
  <si>
    <t>Mete aquí los datos del ejercicio para ver si salen los resultados</t>
  </si>
  <si>
    <t>Precio  producto por kilo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</si>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</sst>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1" fontId="0" fillId="5" borderId="1" xfId="0" applyNumberForma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0.6640625" customWidth="1"/>
  </cols>
  <sheetData>
    <row r="1" spans="1:6" x14ac:dyDescent="0.3">
      <c r="A1" t="s">
        <v>0</v>
      </c>
      <c r="B1" t="s">
        <v>7</v>
      </c>
      <c r="F1" t="s">
        <v>8</v>
      </c>
    </row>
    <row r="2" spans="1:6" x14ac:dyDescent="0.3">
      <c r="A2" t="s">
        <v>1</v>
      </c>
      <c r="B2">
        <v>30</v>
      </c>
    </row>
    <row r="3" spans="1:6" x14ac:dyDescent="0.3">
      <c r="A3" t="s">
        <v>2</v>
      </c>
      <c r="B3">
        <v>50</v>
      </c>
    </row>
    <row r="4" spans="1:6" x14ac:dyDescent="0.3">
      <c r="A4" t="s">
        <v>3</v>
      </c>
      <c r="B4">
        <v>100</v>
      </c>
    </row>
    <row r="5" spans="1:6" x14ac:dyDescent="0.3">
      <c r="A5" t="s">
        <v>4</v>
      </c>
      <c r="B5">
        <v>15</v>
      </c>
    </row>
    <row r="6" spans="1:6" x14ac:dyDescent="0.3">
      <c r="A6" t="s">
        <v>5</v>
      </c>
    </row>
    <row r="7" spans="1:6" x14ac:dyDescent="0.3">
      <c r="A7">
        <v>1.5</v>
      </c>
      <c r="B7" t="s">
        <v>6</v>
      </c>
    </row>
    <row r="9" spans="1:6" x14ac:dyDescent="0.3">
      <c r="A9" t="s">
        <v>9</v>
      </c>
      <c r="D9" t="s">
        <v>10</v>
      </c>
      <c r="E9" t="s">
        <v>11</v>
      </c>
    </row>
    <row r="16" spans="1:6" x14ac:dyDescent="0.3">
      <c r="A16" t="s">
        <v>12</v>
      </c>
    </row>
    <row r="17" spans="1:4" x14ac:dyDescent="0.3">
      <c r="A17" t="s">
        <v>13</v>
      </c>
      <c r="B17" t="s">
        <v>14</v>
      </c>
    </row>
    <row r="18" spans="1:4" x14ac:dyDescent="0.3">
      <c r="C18" t="s">
        <v>15</v>
      </c>
      <c r="D18" t="s">
        <v>16</v>
      </c>
    </row>
    <row r="19" spans="1:4" x14ac:dyDescent="0.3">
      <c r="C19" t="s">
        <v>17</v>
      </c>
      <c r="D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C29-F360-4F70-AB29-0DDAC0D8827A}">
  <dimension ref="A1:R184"/>
  <sheetViews>
    <sheetView tabSelected="1" topLeftCell="G1" workbookViewId="0">
      <selection activeCell="K1" sqref="K1"/>
    </sheetView>
  </sheetViews>
  <sheetFormatPr baseColWidth="10" defaultRowHeight="14.4" x14ac:dyDescent="0.3"/>
  <cols>
    <col min="1" max="1" width="53.5546875" customWidth="1"/>
    <col min="3" max="4" width="16.77734375" customWidth="1"/>
    <col min="5" max="5" width="22.109375" customWidth="1"/>
    <col min="6" max="6" width="22.44140625" customWidth="1"/>
    <col min="7" max="7" width="18.77734375" customWidth="1"/>
    <col min="8" max="9" width="22.44140625" customWidth="1"/>
    <col min="10" max="10" width="17.33203125" customWidth="1"/>
    <col min="11" max="11" width="21" customWidth="1"/>
    <col min="12" max="12" width="27.88671875" customWidth="1"/>
    <col min="13" max="14" width="30.33203125" style="1" customWidth="1"/>
    <col min="15" max="15" width="23.77734375" style="4" customWidth="1"/>
    <col min="16" max="16" width="14.21875" customWidth="1"/>
    <col min="17" max="17" width="22.109375" customWidth="1"/>
    <col min="18" max="18" width="19.6640625" customWidth="1"/>
    <col min="19" max="19" width="23" customWidth="1"/>
  </cols>
  <sheetData>
    <row r="1" spans="1:18" x14ac:dyDescent="0.3">
      <c r="B1" s="11" t="s">
        <v>31</v>
      </c>
      <c r="C1" s="11" t="s">
        <v>30</v>
      </c>
      <c r="D1" s="11" t="s">
        <v>29</v>
      </c>
      <c r="E1" s="3" t="s">
        <v>19</v>
      </c>
      <c r="F1" s="3" t="s">
        <v>27</v>
      </c>
      <c r="G1" s="12" t="s">
        <v>24</v>
      </c>
      <c r="H1" s="12" t="s">
        <v>23</v>
      </c>
      <c r="I1" s="3" t="s">
        <v>32</v>
      </c>
      <c r="J1" s="3" t="s">
        <v>20</v>
      </c>
      <c r="K1" s="3" t="s">
        <v>37</v>
      </c>
      <c r="L1" s="3" t="s">
        <v>38</v>
      </c>
      <c r="M1" s="3" t="s">
        <v>28</v>
      </c>
      <c r="N1" s="3" t="s">
        <v>37</v>
      </c>
      <c r="O1" s="3" t="s">
        <v>22</v>
      </c>
      <c r="P1" s="6" t="s">
        <v>25</v>
      </c>
      <c r="Q1" s="6" t="s">
        <v>26</v>
      </c>
      <c r="R1" s="6" t="s">
        <v>40</v>
      </c>
    </row>
    <row r="2" spans="1:18" x14ac:dyDescent="0.3">
      <c r="A2" s="7" t="s">
        <v>41</v>
      </c>
      <c r="B2" s="11">
        <v>1</v>
      </c>
      <c r="C2" s="11">
        <f ca="1">RANDBETWEEN(0,180)</f>
        <v>52</v>
      </c>
      <c r="D2" s="11">
        <f ca="1">RANDBETWEEN(0,100)</f>
        <v>60</v>
      </c>
      <c r="E2" s="3" t="str" cm="1">
        <f t="array" aca="1" ref="E2" ca="1">_xlfn.IFS(C2&lt;=30,"punto A",AND(C2&lt;=50)=AND(C2&gt;30)=TRUE,"Punto B",AND(C2&lt;=100)=AND(C2&gt;50)=TRUE,"Punto C",AND(C2&lt;=150)=AND(C2&gt;100)=TRUE,"Punto D",C2&gt;150,"Punto E")</f>
        <v>Punto C</v>
      </c>
      <c r="F2" s="13">
        <f ca="1">RANDBETWEEN(0,100)/10</f>
        <v>4.7</v>
      </c>
      <c r="G2" s="14">
        <f ca="1">RANDBETWEEN(1,10)</f>
        <v>7</v>
      </c>
      <c r="H2" s="12" t="str" cm="1">
        <f t="array" aca="1" ref="H2" ca="1">_xlfn.IFS(G2&lt;=5,"Perecedero",G2&gt;5,"No pereceredo")</f>
        <v>No pereceredo</v>
      </c>
      <c r="I2" s="3" cm="1">
        <f t="array" aca="1" ref="I2" ca="1">_xlfn.IFS(H2="Perecedero",0.15,H2="No pereceredo",0.1)</f>
        <v>0.1</v>
      </c>
      <c r="J2" s="3" t="str" cm="1">
        <f t="array" aca="1" ref="J2" ca="1">_xlfn.IFS(C2&gt;100,"GyP Logistica",C2&lt;100,"Logistica Propia")</f>
        <v>Logistica Propia</v>
      </c>
      <c r="K2" s="3">
        <f ca="1">C2*1.5</f>
        <v>78</v>
      </c>
      <c r="L2" s="3">
        <f ca="1">0.5*M2*R2*1000*F2+M2*50*1.5</f>
        <v>2190</v>
      </c>
      <c r="M2" s="3" cm="1">
        <f t="array" aca="1" ref="M2" ca="1">_xlfn.IFS("No pereceredo"=H2,TRUNC(C2/50),"Perecedero"=H2,0)</f>
        <v>1</v>
      </c>
      <c r="N2" s="3">
        <f ca="1">O2*1.5</f>
        <v>3</v>
      </c>
      <c r="O2" s="3" cm="1">
        <f t="array" aca="1" ref="O2" ca="1">_xlfn.IFS("No pereceredo"=H2,C2-50*TRUNC(C2/50),"Perecedero"=H2,0)</f>
        <v>2</v>
      </c>
      <c r="P2" s="6">
        <f ca="1">RANDBETWEEN(0,10)</f>
        <v>3</v>
      </c>
      <c r="Q2" s="6">
        <f ca="1">RANDBETWEEN(0,100)/100</f>
        <v>0.28999999999999998</v>
      </c>
      <c r="R2" s="6" cm="1">
        <f t="array" aca="1" ref="R2" ca="1">_xlfn.IFS(1=G2,1.99,G2=2,2.5,G2=3,0.9,4=G2,4.99,G2=5,2.99,G2=6,0.5,G2=7,0.9,8=G2,3,G2=9,1.09,G2=10,0.9)</f>
        <v>0.9</v>
      </c>
    </row>
    <row r="3" spans="1:18" x14ac:dyDescent="0.3">
      <c r="A3" s="7"/>
      <c r="B3" s="11">
        <f>B2+1</f>
        <v>2</v>
      </c>
      <c r="C3" s="11">
        <f t="shared" ref="C3:C11" ca="1" si="0">RANDBETWEEN(0,180)</f>
        <v>51</v>
      </c>
      <c r="D3" s="11">
        <f t="shared" ref="D3:D11" ca="1" si="1">RANDBETWEEN(0,100)</f>
        <v>94</v>
      </c>
      <c r="E3" s="3" t="str" cm="1">
        <f t="array" aca="1" ref="E3" ca="1">_xlfn.IFS(C3&lt;=30,"punto A",AND(C3&lt;=50)=AND(C3&gt;30)=TRUE,"Punto B",AND(C3&lt;=100)=AND(C3&gt;50)=TRUE,"Punto C",AND(C3&lt;=150)=AND(C3&gt;100)=TRUE,"Punto D",C3&gt;150,"Punto E")</f>
        <v>Punto C</v>
      </c>
      <c r="F3" s="13">
        <f t="shared" ref="F3:F12" ca="1" si="2">RANDBETWEEN(0,100)/10</f>
        <v>2.1</v>
      </c>
      <c r="G3" s="14">
        <f t="shared" ref="G3:G11" ca="1" si="3">RANDBETWEEN(1,10)</f>
        <v>1</v>
      </c>
      <c r="H3" s="12" t="str" cm="1">
        <f t="array" aca="1" ref="H3" ca="1">_xlfn.IFS(G3&lt;=5,"Perecedero",G3&gt;5,"No pereceredo")</f>
        <v>Perecedero</v>
      </c>
      <c r="I3" s="3" cm="1">
        <f t="array" aca="1" ref="I3" ca="1">_xlfn.IFS(H3="Perecedero",0.15,H3="No pereceredo",0.1)</f>
        <v>0.15</v>
      </c>
      <c r="J3" s="3" t="str" cm="1">
        <f t="array" aca="1" ref="J3" ca="1">_xlfn.IFS(C3&gt;100,"GyP Logistica",C3&lt;100,"Logistica Propia")</f>
        <v>Logistica Propia</v>
      </c>
      <c r="K3" s="3">
        <f ca="1">C3*1.5</f>
        <v>76.5</v>
      </c>
      <c r="L3" s="3">
        <f t="shared" ref="L3:L12" ca="1" si="4">0.5*M3*R3*1000*F3+M3*50*1.5</f>
        <v>0</v>
      </c>
      <c r="M3" s="3" cm="1">
        <f t="array" aca="1" ref="M3" ca="1">_xlfn.IFS("No pereceredo"=H3,TRUNC(C3/50),"Perecedero"=H3,0)</f>
        <v>0</v>
      </c>
      <c r="N3" s="3">
        <f t="shared" ref="N3:N12" ca="1" si="5">O3*1.5</f>
        <v>0</v>
      </c>
      <c r="O3" s="3" cm="1">
        <f t="array" aca="1" ref="O3" ca="1">_xlfn.IFS("No pereceredo"=H3,C3-50*TRUNC(C3/50),"Perecedero"=H3,0)</f>
        <v>0</v>
      </c>
      <c r="P3" s="6">
        <f t="shared" ref="P3:P12" ca="1" si="6">RANDBETWEEN(0,10)</f>
        <v>1</v>
      </c>
      <c r="Q3" s="6">
        <f t="shared" ref="Q3:Q12" ca="1" si="7">RANDBETWEEN(0,100)/100</f>
        <v>0.92</v>
      </c>
      <c r="R3" s="6" cm="1">
        <f t="array" aca="1" ref="R3" ca="1">_xlfn.IFS(1=G3,1.99,G3=2,2.5,G3=3,0.9,4=G3,4.99,G3=5,2.99,G3=6,0.5,G3=7,0.9,8=G3,3,G3=9,1.09,G3=10,0.9)</f>
        <v>1.99</v>
      </c>
    </row>
    <row r="4" spans="1:18" x14ac:dyDescent="0.3">
      <c r="A4" s="7"/>
      <c r="B4" s="11">
        <f t="shared" ref="B4:B11" si="8">B3+1</f>
        <v>3</v>
      </c>
      <c r="C4" s="11">
        <f t="shared" ca="1" si="0"/>
        <v>46</v>
      </c>
      <c r="D4" s="11">
        <f t="shared" ca="1" si="1"/>
        <v>9</v>
      </c>
      <c r="E4" s="3" t="str" cm="1">
        <f t="array" aca="1" ref="E4" ca="1">_xlfn.IFS(C4&lt;=30,"punto A",AND(C4&lt;=50)=AND(C4&gt;30)=TRUE,"Punto B",AND(C4&lt;=100)=AND(C4&gt;50)=TRUE,"Punto C",AND(C4&lt;=150)=AND(C4&gt;100)=TRUE,"Punto D",C4&gt;150,"Punto E")</f>
        <v>Punto B</v>
      </c>
      <c r="F4" s="13">
        <f t="shared" ca="1" si="2"/>
        <v>6.8</v>
      </c>
      <c r="G4" s="14">
        <f t="shared" ca="1" si="3"/>
        <v>1</v>
      </c>
      <c r="H4" s="12" t="str" cm="1">
        <f t="array" aca="1" ref="H4" ca="1">_xlfn.IFS(G4&lt;=5,"Perecedero",G4&gt;5,"No pereceredo")</f>
        <v>Perecedero</v>
      </c>
      <c r="I4" s="3" cm="1">
        <f t="array" aca="1" ref="I4" ca="1">_xlfn.IFS(H4="Perecedero",0.15,H4="No pereceredo",0.1)</f>
        <v>0.15</v>
      </c>
      <c r="J4" s="3" t="str" cm="1">
        <f t="array" aca="1" ref="J4" ca="1">_xlfn.IFS(C4&gt;100,"GyP Logistica",C4&lt;100,"Logistica Propia")</f>
        <v>Logistica Propia</v>
      </c>
      <c r="K4" s="3">
        <f ca="1">C4*1.5</f>
        <v>69</v>
      </c>
      <c r="L4" s="3">
        <f t="shared" ca="1" si="4"/>
        <v>0</v>
      </c>
      <c r="M4" s="3" cm="1">
        <f t="array" aca="1" ref="M4" ca="1">_xlfn.IFS("No pereceredo"=H4,TRUNC(C4/50),"Perecedero"=H4,0)</f>
        <v>0</v>
      </c>
      <c r="N4" s="3">
        <f t="shared" ca="1" si="5"/>
        <v>0</v>
      </c>
      <c r="O4" s="3" cm="1">
        <f t="array" aca="1" ref="O4" ca="1">_xlfn.IFS("No pereceredo"=H4,C4-50*TRUNC(C4/50),"Perecedero"=H4,0)</f>
        <v>0</v>
      </c>
      <c r="P4" s="6">
        <f t="shared" ca="1" si="6"/>
        <v>2</v>
      </c>
      <c r="Q4" s="6">
        <f t="shared" ca="1" si="7"/>
        <v>0.46</v>
      </c>
      <c r="R4" s="6" cm="1">
        <f t="array" aca="1" ref="R4" ca="1">_xlfn.IFS(1=G4,1.99,G4=2,2.5,G4=3,0.9,4=G4,4.99,G4=5,2.99,G4=6,0.5,G4=7,0.9,8=G4,3,G4=9,1.09,G4=10,0.9)</f>
        <v>1.99</v>
      </c>
    </row>
    <row r="5" spans="1:18" x14ac:dyDescent="0.3">
      <c r="A5" s="7"/>
      <c r="B5" s="11">
        <f t="shared" si="8"/>
        <v>4</v>
      </c>
      <c r="C5" s="11">
        <f t="shared" ca="1" si="0"/>
        <v>3</v>
      </c>
      <c r="D5" s="11">
        <f t="shared" ca="1" si="1"/>
        <v>78</v>
      </c>
      <c r="E5" s="3" t="str" cm="1">
        <f t="array" aca="1" ref="E5" ca="1">_xlfn.IFS(C5&lt;=30,"punto A",AND(C5&lt;=50)=AND(C5&gt;30)=TRUE,"Punto B",AND(C5&lt;=100)=AND(C5&gt;50)=TRUE,"Punto C",AND(C5&lt;=150)=AND(C5&gt;100)=TRUE,"Punto D",C5&gt;150,"Punto E")</f>
        <v>punto A</v>
      </c>
      <c r="F5" s="13">
        <f t="shared" ca="1" si="2"/>
        <v>1.5</v>
      </c>
      <c r="G5" s="14">
        <f t="shared" ca="1" si="3"/>
        <v>7</v>
      </c>
      <c r="H5" s="12" t="str" cm="1">
        <f t="array" aca="1" ref="H5" ca="1">_xlfn.IFS(G5&lt;=5,"Perecedero",G5&gt;5,"No pereceredo")</f>
        <v>No pereceredo</v>
      </c>
      <c r="I5" s="3" cm="1">
        <f t="array" aca="1" ref="I5" ca="1">_xlfn.IFS(H5="Perecedero",0.15,H5="No pereceredo",0.1)</f>
        <v>0.1</v>
      </c>
      <c r="J5" s="3" t="str" cm="1">
        <f t="array" aca="1" ref="J5" ca="1">_xlfn.IFS(C5&gt;100,"GyP Logistica",C5&lt;100,"Logistica Propia")</f>
        <v>Logistica Propia</v>
      </c>
      <c r="K5" s="3">
        <f ca="1">C5*1.5</f>
        <v>4.5</v>
      </c>
      <c r="L5" s="3">
        <f t="shared" ca="1" si="4"/>
        <v>0</v>
      </c>
      <c r="M5" s="3" cm="1">
        <f t="array" aca="1" ref="M5" ca="1">_xlfn.IFS("No pereceredo"=H5,TRUNC(C5/50),"Perecedero"=H5,0)</f>
        <v>0</v>
      </c>
      <c r="N5" s="3">
        <f t="shared" ca="1" si="5"/>
        <v>4.5</v>
      </c>
      <c r="O5" s="3" cm="1">
        <f t="array" aca="1" ref="O5" ca="1">_xlfn.IFS("No pereceredo"=H5,C5-50*TRUNC(C5/50),"Perecedero"=H5,0)</f>
        <v>3</v>
      </c>
      <c r="P5" s="6">
        <f t="shared" ca="1" si="6"/>
        <v>4</v>
      </c>
      <c r="Q5" s="6">
        <f t="shared" ca="1" si="7"/>
        <v>0.6</v>
      </c>
      <c r="R5" s="6" cm="1">
        <f t="array" aca="1" ref="R5" ca="1">_xlfn.IFS(1=G5,1.99,G5=2,2.5,G5=3,0.9,4=G5,4.99,G5=5,2.99,G5=6,0.5,G5=7,0.9,8=G5,3,G5=9,1.09,G5=10,0.9)</f>
        <v>0.9</v>
      </c>
    </row>
    <row r="6" spans="1:18" x14ac:dyDescent="0.3">
      <c r="A6" s="7"/>
      <c r="B6" s="11">
        <f t="shared" si="8"/>
        <v>5</v>
      </c>
      <c r="C6" s="11">
        <f t="shared" ca="1" si="0"/>
        <v>153</v>
      </c>
      <c r="D6" s="11">
        <f t="shared" ca="1" si="1"/>
        <v>77</v>
      </c>
      <c r="E6" s="3" t="str" cm="1">
        <f t="array" aca="1" ref="E6" ca="1">_xlfn.IFS(C6&lt;=30,"punto A",AND(C6&lt;=50)=AND(C6&gt;30)=TRUE,"Punto B",AND(C6&lt;=100)=AND(C6&gt;50)=TRUE,"Punto C",AND(C6&lt;=150)=AND(C6&gt;100)=TRUE,"Punto D",C6&gt;150,"Punto E")</f>
        <v>Punto E</v>
      </c>
      <c r="F6" s="13">
        <f t="shared" ca="1" si="2"/>
        <v>4.2</v>
      </c>
      <c r="G6" s="14">
        <f t="shared" ca="1" si="3"/>
        <v>5</v>
      </c>
      <c r="H6" s="12" t="str" cm="1">
        <f t="array" aca="1" ref="H6" ca="1">_xlfn.IFS(G6&lt;=5,"Perecedero",G6&gt;5,"No pereceredo")</f>
        <v>Perecedero</v>
      </c>
      <c r="I6" s="3" cm="1">
        <f t="array" aca="1" ref="I6" ca="1">_xlfn.IFS(H6="Perecedero",0.15,H6="No pereceredo",0.1)</f>
        <v>0.15</v>
      </c>
      <c r="J6" s="3" t="str" cm="1">
        <f t="array" aca="1" ref="J6" ca="1">_xlfn.IFS(C6&gt;100,"GyP Logistica",C6&lt;100,"Logistica Propia")</f>
        <v>GyP Logistica</v>
      </c>
      <c r="K6" s="3">
        <f ca="1">C6*1.5</f>
        <v>229.5</v>
      </c>
      <c r="L6" s="3">
        <f t="shared" ca="1" si="4"/>
        <v>0</v>
      </c>
      <c r="M6" s="3" cm="1">
        <f t="array" aca="1" ref="M6" ca="1">_xlfn.IFS("No pereceredo"=H6,TRUNC(C6/50),"Perecedero"=H6,0)</f>
        <v>0</v>
      </c>
      <c r="N6" s="3">
        <f t="shared" ca="1" si="5"/>
        <v>0</v>
      </c>
      <c r="O6" s="3" cm="1">
        <f t="array" aca="1" ref="O6" ca="1">_xlfn.IFS("No pereceredo"=H6,C6-50*TRUNC(C6/50),"Perecedero"=H6,0)</f>
        <v>0</v>
      </c>
      <c r="P6" s="6">
        <f t="shared" ca="1" si="6"/>
        <v>2</v>
      </c>
      <c r="Q6" s="6">
        <f t="shared" ca="1" si="7"/>
        <v>0.68</v>
      </c>
      <c r="R6" s="6" cm="1">
        <f t="array" aca="1" ref="R6" ca="1">_xlfn.IFS(1=G6,1.99,G6=2,2.5,G6=3,0.9,4=G6,4.99,G6=5,2.99,G6=6,0.5,G6=7,0.9,8=G6,3,G6=9,1.09,G6=10,0.9)</f>
        <v>2.99</v>
      </c>
    </row>
    <row r="7" spans="1:18" x14ac:dyDescent="0.3">
      <c r="A7" s="7"/>
      <c r="B7" s="11">
        <f t="shared" si="8"/>
        <v>6</v>
      </c>
      <c r="C7" s="11">
        <f t="shared" ca="1" si="0"/>
        <v>63</v>
      </c>
      <c r="D7" s="11">
        <f t="shared" ca="1" si="1"/>
        <v>81</v>
      </c>
      <c r="E7" s="3" t="str" cm="1">
        <f t="array" aca="1" ref="E7" ca="1">_xlfn.IFS(C7&lt;=30,"punto A",AND(C7&lt;=50)=AND(C7&gt;30)=TRUE,"Punto B",AND(C7&lt;=100)=AND(C7&gt;50)=TRUE,"Punto C",AND(C7&lt;=150)=AND(C7&gt;100)=TRUE,"Punto D",C7&gt;150,"Punto E")</f>
        <v>Punto C</v>
      </c>
      <c r="F7" s="13">
        <f t="shared" ca="1" si="2"/>
        <v>5.7</v>
      </c>
      <c r="G7" s="14">
        <f t="shared" ca="1" si="3"/>
        <v>5</v>
      </c>
      <c r="H7" s="12" t="str" cm="1">
        <f t="array" aca="1" ref="H7" ca="1">_xlfn.IFS(G7&lt;=5,"Perecedero",G7&gt;5,"No pereceredo")</f>
        <v>Perecedero</v>
      </c>
      <c r="I7" s="3" cm="1">
        <f t="array" aca="1" ref="I7" ca="1">_xlfn.IFS(H7="Perecedero",0.15,H7="No pereceredo",0.1)</f>
        <v>0.15</v>
      </c>
      <c r="J7" s="3" t="str" cm="1">
        <f t="array" aca="1" ref="J7" ca="1">_xlfn.IFS(C7&gt;100,"GyP Logistica",C7&lt;100,"Logistica Propia")</f>
        <v>Logistica Propia</v>
      </c>
      <c r="K7" s="3">
        <f ca="1">C7*1.5</f>
        <v>94.5</v>
      </c>
      <c r="L7" s="3">
        <f t="shared" ca="1" si="4"/>
        <v>0</v>
      </c>
      <c r="M7" s="3" cm="1">
        <f t="array" aca="1" ref="M7" ca="1">_xlfn.IFS("No pereceredo"=H7,TRUNC(C7/50),"Perecedero"=H7,0)</f>
        <v>0</v>
      </c>
      <c r="N7" s="3">
        <f t="shared" ca="1" si="5"/>
        <v>0</v>
      </c>
      <c r="O7" s="3" cm="1">
        <f t="array" aca="1" ref="O7" ca="1">_xlfn.IFS("No pereceredo"=H7,C7-50*TRUNC(C7/50),"Perecedero"=H7,0)</f>
        <v>0</v>
      </c>
      <c r="P7" s="6">
        <f t="shared" ca="1" si="6"/>
        <v>8</v>
      </c>
      <c r="Q7" s="6">
        <f t="shared" ca="1" si="7"/>
        <v>0.85</v>
      </c>
      <c r="R7" s="6" cm="1">
        <f t="array" aca="1" ref="R7" ca="1">_xlfn.IFS(1=G7,1.99,G7=2,2.5,G7=3,0.9,4=G7,4.99,G7=5,2.99,G7=6,0.5,G7=7,0.9,8=G7,3,G7=9,1.09,G7=10,0.9)</f>
        <v>2.99</v>
      </c>
    </row>
    <row r="8" spans="1:18" x14ac:dyDescent="0.3">
      <c r="A8" s="7"/>
      <c r="B8" s="11">
        <f t="shared" si="8"/>
        <v>7</v>
      </c>
      <c r="C8" s="11">
        <f t="shared" ca="1" si="0"/>
        <v>176</v>
      </c>
      <c r="D8" s="11">
        <f t="shared" ca="1" si="1"/>
        <v>64</v>
      </c>
      <c r="E8" s="3" t="str" cm="1">
        <f t="array" aca="1" ref="E8" ca="1">_xlfn.IFS(C8&lt;=30,"punto A",AND(C8&lt;=50)=AND(C8&gt;30)=TRUE,"Punto B",AND(C8&lt;=100)=AND(C8&gt;50)=TRUE,"Punto C",AND(C8&lt;=150)=AND(C8&gt;100)=TRUE,"Punto D",C8&gt;150,"Punto E")</f>
        <v>Punto E</v>
      </c>
      <c r="F8" s="13">
        <f t="shared" ca="1" si="2"/>
        <v>3.9</v>
      </c>
      <c r="G8" s="14">
        <f t="shared" ca="1" si="3"/>
        <v>1</v>
      </c>
      <c r="H8" s="12" t="str" cm="1">
        <f t="array" aca="1" ref="H8" ca="1">_xlfn.IFS(G8&lt;=5,"Perecedero",G8&gt;5,"No pereceredo")</f>
        <v>Perecedero</v>
      </c>
      <c r="I8" s="3" cm="1">
        <f t="array" aca="1" ref="I8" ca="1">_xlfn.IFS(H8="Perecedero",0.15,H8="No pereceredo",0.1)</f>
        <v>0.15</v>
      </c>
      <c r="J8" s="3" t="str" cm="1">
        <f t="array" aca="1" ref="J8" ca="1">_xlfn.IFS(C8&gt;100,"GyP Logistica",C8&lt;100,"Logistica Propia")</f>
        <v>GyP Logistica</v>
      </c>
      <c r="K8" s="3">
        <f ca="1">C8*1.5</f>
        <v>264</v>
      </c>
      <c r="L8" s="3">
        <f t="shared" ca="1" si="4"/>
        <v>0</v>
      </c>
      <c r="M8" s="3" cm="1">
        <f t="array" aca="1" ref="M8" ca="1">_xlfn.IFS("No pereceredo"=H8,TRUNC(C8/50),"Perecedero"=H8,0)</f>
        <v>0</v>
      </c>
      <c r="N8" s="3">
        <f t="shared" ca="1" si="5"/>
        <v>0</v>
      </c>
      <c r="O8" s="3" cm="1">
        <f t="array" aca="1" ref="O8" ca="1">_xlfn.IFS("No pereceredo"=H8,C8-50*TRUNC(C8/50),"Perecedero"=H8,0)</f>
        <v>0</v>
      </c>
      <c r="P8" s="6">
        <f t="shared" ca="1" si="6"/>
        <v>5</v>
      </c>
      <c r="Q8" s="6">
        <f t="shared" ca="1" si="7"/>
        <v>0.97</v>
      </c>
      <c r="R8" s="6" cm="1">
        <f t="array" aca="1" ref="R8" ca="1">_xlfn.IFS(1=G8,1.99,G8=2,2.5,G8=3,0.9,4=G8,4.99,G8=5,2.99,G8=6,0.5,G8=7,0.9,8=G8,3,G8=9,1.09,G8=10,0.9)</f>
        <v>1.99</v>
      </c>
    </row>
    <row r="9" spans="1:18" x14ac:dyDescent="0.3">
      <c r="A9" s="7"/>
      <c r="B9" s="11">
        <f t="shared" si="8"/>
        <v>8</v>
      </c>
      <c r="C9" s="11">
        <f t="shared" ca="1" si="0"/>
        <v>156</v>
      </c>
      <c r="D9" s="11">
        <f t="shared" ca="1" si="1"/>
        <v>53</v>
      </c>
      <c r="E9" s="3" t="str" cm="1">
        <f t="array" aca="1" ref="E9" ca="1">_xlfn.IFS(C9&lt;=30,"punto A",AND(C9&lt;=50)=AND(C9&gt;30)=TRUE,"Punto B",AND(C9&lt;=100)=AND(C9&gt;50)=TRUE,"Punto C",AND(C9&lt;=150)=AND(C9&gt;100)=TRUE,"Punto D",C9&gt;150,"Punto E")</f>
        <v>Punto E</v>
      </c>
      <c r="F9" s="13">
        <f t="shared" ca="1" si="2"/>
        <v>0.5</v>
      </c>
      <c r="G9" s="14">
        <f t="shared" ca="1" si="3"/>
        <v>10</v>
      </c>
      <c r="H9" s="12" t="str" cm="1">
        <f t="array" aca="1" ref="H9" ca="1">_xlfn.IFS(G9&lt;=5,"Perecedero",G9&gt;5,"No pereceredo")</f>
        <v>No pereceredo</v>
      </c>
      <c r="I9" s="3" cm="1">
        <f t="array" aca="1" ref="I9" ca="1">_xlfn.IFS(H9="Perecedero",0.15,H9="No pereceredo",0.1)</f>
        <v>0.1</v>
      </c>
      <c r="J9" s="3" t="str" cm="1">
        <f t="array" aca="1" ref="J9" ca="1">_xlfn.IFS(C9&gt;100,"GyP Logistica",C9&lt;100,"Logistica Propia")</f>
        <v>GyP Logistica</v>
      </c>
      <c r="K9" s="3">
        <f ca="1">C9*1.5</f>
        <v>234</v>
      </c>
      <c r="L9" s="3">
        <f t="shared" ca="1" si="4"/>
        <v>900</v>
      </c>
      <c r="M9" s="3" cm="1">
        <f t="array" aca="1" ref="M9" ca="1">_xlfn.IFS("No pereceredo"=H9,TRUNC(C9/50),"Perecedero"=H9,0)</f>
        <v>3</v>
      </c>
      <c r="N9" s="3">
        <f t="shared" ca="1" si="5"/>
        <v>9</v>
      </c>
      <c r="O9" s="3" cm="1">
        <f t="array" aca="1" ref="O9" ca="1">_xlfn.IFS("No pereceredo"=H9,C9-50*TRUNC(C9/50),"Perecedero"=H9,0)</f>
        <v>6</v>
      </c>
      <c r="P9" s="6">
        <f t="shared" ca="1" si="6"/>
        <v>0</v>
      </c>
      <c r="Q9" s="6">
        <f t="shared" ca="1" si="7"/>
        <v>0.44</v>
      </c>
      <c r="R9" s="6" cm="1">
        <f t="array" aca="1" ref="R9" ca="1">_xlfn.IFS(1=G9,1.99,G9=2,2.5,G9=3,0.9,4=G9,4.99,G9=5,2.99,G9=6,0.5,G9=7,0.9,8=G9,3,G9=9,1.09,G9=10,0.9)</f>
        <v>0.9</v>
      </c>
    </row>
    <row r="10" spans="1:18" x14ac:dyDescent="0.3">
      <c r="A10" s="7"/>
      <c r="B10" s="11">
        <f t="shared" si="8"/>
        <v>9</v>
      </c>
      <c r="C10" s="11">
        <f t="shared" ca="1" si="0"/>
        <v>91</v>
      </c>
      <c r="D10" s="11">
        <f t="shared" ca="1" si="1"/>
        <v>20</v>
      </c>
      <c r="E10" s="3" t="str" cm="1">
        <f t="array" aca="1" ref="E10" ca="1">_xlfn.IFS(C10&lt;=30,"punto A",AND(C10&lt;=50)=AND(C10&gt;30)=TRUE,"Punto B",AND(C10&lt;=100)=AND(C10&gt;50)=TRUE,"Punto C",AND(C10&lt;=150)=AND(C10&gt;100)=TRUE,"Punto D",C10&gt;150,"Punto E")</f>
        <v>Punto C</v>
      </c>
      <c r="F10" s="13">
        <f t="shared" ca="1" si="2"/>
        <v>0.4</v>
      </c>
      <c r="G10" s="14">
        <f t="shared" ca="1" si="3"/>
        <v>3</v>
      </c>
      <c r="H10" s="12" t="str" cm="1">
        <f t="array" aca="1" ref="H10" ca="1">_xlfn.IFS(G10&lt;=5,"Perecedero",G10&gt;5,"No pereceredo")</f>
        <v>Perecedero</v>
      </c>
      <c r="I10" s="3" cm="1">
        <f t="array" aca="1" ref="I10" ca="1">_xlfn.IFS(H10="Perecedero",0.15,H10="No pereceredo",0.1)</f>
        <v>0.15</v>
      </c>
      <c r="J10" s="3" t="str" cm="1">
        <f t="array" aca="1" ref="J10" ca="1">_xlfn.IFS(C10&gt;100,"GyP Logistica",C10&lt;100,"Logistica Propia")</f>
        <v>Logistica Propia</v>
      </c>
      <c r="K10" s="3">
        <f ca="1">C10*1.5</f>
        <v>136.5</v>
      </c>
      <c r="L10" s="3">
        <f t="shared" ca="1" si="4"/>
        <v>0</v>
      </c>
      <c r="M10" s="3" cm="1">
        <f t="array" aca="1" ref="M10" ca="1">_xlfn.IFS("No pereceredo"=H10,TRUNC(C10/50),"Perecedero"=H10,0)</f>
        <v>0</v>
      </c>
      <c r="N10" s="3">
        <f t="shared" ca="1" si="5"/>
        <v>0</v>
      </c>
      <c r="O10" s="3" cm="1">
        <f t="array" aca="1" ref="O10" ca="1">_xlfn.IFS("No pereceredo"=H10,C10-50*TRUNC(C10/50),"Perecedero"=H10,0)</f>
        <v>0</v>
      </c>
      <c r="P10" s="6">
        <f t="shared" ca="1" si="6"/>
        <v>5</v>
      </c>
      <c r="Q10" s="6">
        <f t="shared" ca="1" si="7"/>
        <v>0.89</v>
      </c>
      <c r="R10" s="6" cm="1">
        <f t="array" aca="1" ref="R10" ca="1">_xlfn.IFS(1=G10,1.99,G10=2,2.5,G10=3,0.9,4=G10,4.99,G10=5,2.99,G10=6,0.5,G10=7,0.9,8=G10,3,G10=9,1.09,G10=10,0.9)</f>
        <v>0.9</v>
      </c>
    </row>
    <row r="11" spans="1:18" x14ac:dyDescent="0.3">
      <c r="A11" s="7"/>
      <c r="B11" s="11">
        <f t="shared" si="8"/>
        <v>10</v>
      </c>
      <c r="C11" s="11">
        <f t="shared" ca="1" si="0"/>
        <v>97</v>
      </c>
      <c r="D11" s="11">
        <f t="shared" ca="1" si="1"/>
        <v>32</v>
      </c>
      <c r="E11" s="3" t="str" cm="1">
        <f t="array" aca="1" ref="E11" ca="1">_xlfn.IFS(C11&lt;=30,"punto A",AND(C11&lt;=50)=AND(C11&gt;30)=TRUE,"Punto B",AND(C11&lt;=100)=AND(C11&gt;50)=TRUE,"Punto C",AND(C11&lt;=150)=AND(C11&gt;100)=TRUE,"Punto D",C11&gt;150,"Punto E")</f>
        <v>Punto C</v>
      </c>
      <c r="F11" s="13">
        <f t="shared" ca="1" si="2"/>
        <v>7.5</v>
      </c>
      <c r="G11" s="14">
        <f t="shared" ca="1" si="3"/>
        <v>8</v>
      </c>
      <c r="H11" s="12" t="str" cm="1">
        <f t="array" aca="1" ref="H11" ca="1">_xlfn.IFS(G11&lt;=5,"Perecedero",G11&gt;5,"No pereceredo")</f>
        <v>No pereceredo</v>
      </c>
      <c r="I11" s="3" cm="1">
        <f t="array" aca="1" ref="I11" ca="1">_xlfn.IFS(H11="Perecedero",0.15,H11="No pereceredo",0.1)</f>
        <v>0.1</v>
      </c>
      <c r="J11" s="3" t="str" cm="1">
        <f t="array" aca="1" ref="J11" ca="1">_xlfn.IFS(C11&gt;100,"GyP Logistica",C11&lt;100,"Logistica Propia")</f>
        <v>Logistica Propia</v>
      </c>
      <c r="K11" s="3">
        <f ca="1">C11*1.5</f>
        <v>145.5</v>
      </c>
      <c r="L11" s="3">
        <f t="shared" ca="1" si="4"/>
        <v>11325</v>
      </c>
      <c r="M11" s="3" cm="1">
        <f t="array" aca="1" ref="M11" ca="1">_xlfn.IFS("No pereceredo"=H11,TRUNC(C11/50),"Perecedero"=H11,0)</f>
        <v>1</v>
      </c>
      <c r="N11" s="3">
        <f t="shared" ca="1" si="5"/>
        <v>70.5</v>
      </c>
      <c r="O11" s="3" cm="1">
        <f t="array" aca="1" ref="O11" ca="1">_xlfn.IFS("No pereceredo"=H11,C11-50*TRUNC(C11/50),"Perecedero"=H11,0)</f>
        <v>47</v>
      </c>
      <c r="P11" s="6">
        <f t="shared" ca="1" si="6"/>
        <v>8</v>
      </c>
      <c r="Q11" s="6">
        <f t="shared" ca="1" si="7"/>
        <v>0.98</v>
      </c>
      <c r="R11" s="6" cm="1">
        <f t="array" aca="1" ref="R11" ca="1">_xlfn.IFS(1=G11,1.99,G11=2,2.5,G11=3,0.9,4=G11,4.99,G11=5,2.99,G11=6,0.5,G11=7,0.9,8=G11,3,G11=9,1.09,G11=10,0.9)</f>
        <v>3</v>
      </c>
    </row>
    <row r="12" spans="1:18" x14ac:dyDescent="0.3">
      <c r="A12" s="8" t="s">
        <v>39</v>
      </c>
      <c r="B12" s="2"/>
      <c r="C12" s="2"/>
      <c r="D12" s="2"/>
      <c r="E12" s="3" t="str" cm="1">
        <f t="array" ref="E12">_xlfn.IFS(C12&lt;=30,"punto A",AND(C12&lt;=50)=AND(C12&gt;30)=TRUE,"Punto B",AND(C12&lt;=100)=AND(C12&gt;50)=TRUE,"Punto C",AND(C12&lt;=150)=AND(C12&gt;100)=TRUE,"Punto D",C12&gt;150,"Punto E")</f>
        <v>punto A</v>
      </c>
      <c r="F12" s="13">
        <f t="shared" ca="1" si="2"/>
        <v>0.8</v>
      </c>
      <c r="G12" s="15"/>
      <c r="H12" s="2"/>
      <c r="I12" s="3" t="e" cm="1">
        <f t="array" ref="I12">_xlfn.IFS(H12="Perecedero",0.15,H12="No pereceredo",0.1)</f>
        <v>#N/A</v>
      </c>
      <c r="J12" s="3" t="str" cm="1">
        <f t="array" ref="J12">_xlfn.IFS(C12&gt;100,"GyP Logistica",C12&lt;100,"Logistica Propia")</f>
        <v>Logistica Propia</v>
      </c>
      <c r="K12" s="3"/>
      <c r="L12" s="3" t="e">
        <f t="shared" ca="1" si="4"/>
        <v>#N/A</v>
      </c>
      <c r="M12" s="3" t="e" cm="1">
        <f t="array" ref="M12">_xlfn.IFS("No pereceredo"=H12,TRUNC(C12/50),"Perecedero"=H12,0)</f>
        <v>#N/A</v>
      </c>
      <c r="N12" s="3" t="e">
        <f t="shared" si="5"/>
        <v>#N/A</v>
      </c>
      <c r="O12" s="3" t="e" cm="1">
        <f t="array" ref="O12">_xlfn.IFS("No pereceredo"=H12,C12-50*TRUNC(C12/50),"Perecedero"=H12,0)</f>
        <v>#N/A</v>
      </c>
      <c r="P12" s="2"/>
      <c r="Q12" s="2"/>
      <c r="R12" s="2"/>
    </row>
    <row r="13" spans="1:18" x14ac:dyDescent="0.3">
      <c r="K13" s="9" t="s">
        <v>34</v>
      </c>
      <c r="L13" s="10" t="s">
        <v>33</v>
      </c>
      <c r="M13" s="10"/>
      <c r="N13" s="10"/>
      <c r="O13" s="10"/>
    </row>
    <row r="14" spans="1:18" x14ac:dyDescent="0.3">
      <c r="K14" s="1" t="s">
        <v>35</v>
      </c>
      <c r="L14" s="5" t="s">
        <v>36</v>
      </c>
      <c r="M14" s="5"/>
      <c r="N14" s="5"/>
      <c r="O14" s="5"/>
    </row>
    <row r="15" spans="1:18" x14ac:dyDescent="0.3">
      <c r="M15" s="4"/>
      <c r="N15" s="4"/>
    </row>
    <row r="16" spans="1:18" x14ac:dyDescent="0.3">
      <c r="M16" s="4"/>
      <c r="N16" s="4"/>
    </row>
    <row r="17" spans="5:14" x14ac:dyDescent="0.3">
      <c r="M17" s="4"/>
      <c r="N17" s="4"/>
    </row>
    <row r="18" spans="5:14" x14ac:dyDescent="0.3">
      <c r="M18" s="4"/>
      <c r="N18" s="4"/>
    </row>
    <row r="19" spans="5:14" x14ac:dyDescent="0.3">
      <c r="M19" s="4"/>
      <c r="N19" s="4"/>
    </row>
    <row r="20" spans="5:14" x14ac:dyDescent="0.3">
      <c r="M20" s="4"/>
      <c r="N20" s="4"/>
    </row>
    <row r="21" spans="5:14" x14ac:dyDescent="0.3">
      <c r="E21" t="s">
        <v>21</v>
      </c>
      <c r="M21" s="4"/>
      <c r="N21" s="4"/>
    </row>
    <row r="22" spans="5:14" x14ac:dyDescent="0.3">
      <c r="M22" s="4"/>
      <c r="N22" s="4"/>
    </row>
    <row r="23" spans="5:14" x14ac:dyDescent="0.3">
      <c r="M23" s="4"/>
      <c r="N23" s="4"/>
    </row>
    <row r="24" spans="5:14" x14ac:dyDescent="0.3">
      <c r="M24" s="4"/>
      <c r="N24" s="4"/>
    </row>
    <row r="25" spans="5:14" x14ac:dyDescent="0.3">
      <c r="M25" s="4"/>
      <c r="N25" s="4"/>
    </row>
    <row r="26" spans="5:14" x14ac:dyDescent="0.3">
      <c r="M26" s="4"/>
      <c r="N26" s="4"/>
    </row>
    <row r="27" spans="5:14" x14ac:dyDescent="0.3">
      <c r="M27" s="4"/>
      <c r="N27" s="4"/>
    </row>
    <row r="28" spans="5:14" x14ac:dyDescent="0.3">
      <c r="M28" s="4"/>
      <c r="N28" s="4"/>
    </row>
    <row r="29" spans="5:14" x14ac:dyDescent="0.3">
      <c r="M29" s="4"/>
      <c r="N29" s="4"/>
    </row>
    <row r="30" spans="5:14" x14ac:dyDescent="0.3">
      <c r="M30" s="4"/>
      <c r="N30" s="4"/>
    </row>
    <row r="31" spans="5:14" x14ac:dyDescent="0.3">
      <c r="M31" s="4"/>
      <c r="N31" s="4"/>
    </row>
    <row r="32" spans="5:14" x14ac:dyDescent="0.3">
      <c r="M32" s="4"/>
      <c r="N32" s="4"/>
    </row>
    <row r="33" spans="13:14" x14ac:dyDescent="0.3">
      <c r="M33" s="4"/>
      <c r="N33" s="4"/>
    </row>
    <row r="34" spans="13:14" x14ac:dyDescent="0.3">
      <c r="M34" s="4"/>
      <c r="N34" s="4"/>
    </row>
    <row r="35" spans="13:14" x14ac:dyDescent="0.3">
      <c r="M35" s="4"/>
      <c r="N35" s="4"/>
    </row>
    <row r="36" spans="13:14" x14ac:dyDescent="0.3">
      <c r="M36" s="4"/>
      <c r="N36" s="4"/>
    </row>
    <row r="37" spans="13:14" x14ac:dyDescent="0.3">
      <c r="M37" s="4"/>
      <c r="N37" s="4"/>
    </row>
    <row r="38" spans="13:14" x14ac:dyDescent="0.3">
      <c r="M38" s="4"/>
      <c r="N38" s="4"/>
    </row>
    <row r="39" spans="13:14" x14ac:dyDescent="0.3">
      <c r="M39" s="4"/>
      <c r="N39" s="4"/>
    </row>
    <row r="40" spans="13:14" x14ac:dyDescent="0.3">
      <c r="M40" s="4"/>
      <c r="N40" s="4"/>
    </row>
    <row r="41" spans="13:14" x14ac:dyDescent="0.3">
      <c r="M41" s="4"/>
      <c r="N41" s="4"/>
    </row>
    <row r="42" spans="13:14" x14ac:dyDescent="0.3">
      <c r="M42" s="4"/>
      <c r="N42" s="4"/>
    </row>
    <row r="43" spans="13:14" x14ac:dyDescent="0.3">
      <c r="M43" s="4"/>
      <c r="N43" s="4"/>
    </row>
    <row r="44" spans="13:14" x14ac:dyDescent="0.3">
      <c r="M44" s="4"/>
      <c r="N44" s="4"/>
    </row>
    <row r="45" spans="13:14" x14ac:dyDescent="0.3">
      <c r="M45" s="4"/>
      <c r="N45" s="4"/>
    </row>
    <row r="46" spans="13:14" x14ac:dyDescent="0.3">
      <c r="M46" s="4"/>
      <c r="N46" s="4"/>
    </row>
    <row r="47" spans="13:14" x14ac:dyDescent="0.3">
      <c r="M47" s="4"/>
      <c r="N47" s="4"/>
    </row>
    <row r="48" spans="13:14" x14ac:dyDescent="0.3">
      <c r="M48" s="4"/>
      <c r="N48" s="4"/>
    </row>
    <row r="49" spans="13:14" x14ac:dyDescent="0.3">
      <c r="M49" s="4"/>
      <c r="N49" s="4"/>
    </row>
    <row r="50" spans="13:14" x14ac:dyDescent="0.3">
      <c r="M50" s="4"/>
      <c r="N50" s="4"/>
    </row>
    <row r="51" spans="13:14" x14ac:dyDescent="0.3">
      <c r="M51" s="4"/>
      <c r="N51" s="4"/>
    </row>
    <row r="52" spans="13:14" x14ac:dyDescent="0.3">
      <c r="M52" s="4"/>
      <c r="N52" s="4"/>
    </row>
    <row r="53" spans="13:14" x14ac:dyDescent="0.3">
      <c r="M53" s="4"/>
      <c r="N53" s="4"/>
    </row>
    <row r="54" spans="13:14" x14ac:dyDescent="0.3">
      <c r="M54" s="4"/>
      <c r="N54" s="4"/>
    </row>
    <row r="55" spans="13:14" x14ac:dyDescent="0.3">
      <c r="M55" s="4"/>
      <c r="N55" s="4"/>
    </row>
    <row r="56" spans="13:14" x14ac:dyDescent="0.3">
      <c r="M56" s="4"/>
      <c r="N56" s="4"/>
    </row>
    <row r="57" spans="13:14" x14ac:dyDescent="0.3">
      <c r="M57" s="4"/>
      <c r="N57" s="4"/>
    </row>
    <row r="58" spans="13:14" x14ac:dyDescent="0.3">
      <c r="M58" s="4"/>
      <c r="N58" s="4"/>
    </row>
    <row r="59" spans="13:14" x14ac:dyDescent="0.3">
      <c r="M59" s="4"/>
      <c r="N59" s="4"/>
    </row>
    <row r="60" spans="13:14" x14ac:dyDescent="0.3">
      <c r="M60" s="4"/>
      <c r="N60" s="4"/>
    </row>
    <row r="61" spans="13:14" x14ac:dyDescent="0.3">
      <c r="M61" s="4"/>
      <c r="N61" s="4"/>
    </row>
    <row r="62" spans="13:14" x14ac:dyDescent="0.3">
      <c r="M62" s="4"/>
      <c r="N62" s="4"/>
    </row>
    <row r="63" spans="13:14" x14ac:dyDescent="0.3">
      <c r="M63" s="4"/>
      <c r="N63" s="4"/>
    </row>
    <row r="64" spans="13:14" x14ac:dyDescent="0.3">
      <c r="M64" s="4"/>
      <c r="N64" s="4"/>
    </row>
    <row r="65" spans="13:14" x14ac:dyDescent="0.3">
      <c r="M65" s="4"/>
      <c r="N65" s="4"/>
    </row>
    <row r="66" spans="13:14" x14ac:dyDescent="0.3">
      <c r="M66" s="4"/>
      <c r="N66" s="4"/>
    </row>
    <row r="67" spans="13:14" x14ac:dyDescent="0.3">
      <c r="M67" s="4"/>
      <c r="N67" s="4"/>
    </row>
    <row r="68" spans="13:14" x14ac:dyDescent="0.3">
      <c r="M68" s="4"/>
      <c r="N68" s="4"/>
    </row>
    <row r="69" spans="13:14" x14ac:dyDescent="0.3">
      <c r="M69" s="4"/>
      <c r="N69" s="4"/>
    </row>
    <row r="70" spans="13:14" x14ac:dyDescent="0.3">
      <c r="M70" s="4"/>
      <c r="N70" s="4"/>
    </row>
    <row r="71" spans="13:14" x14ac:dyDescent="0.3">
      <c r="M71" s="4"/>
      <c r="N71" s="4"/>
    </row>
    <row r="72" spans="13:14" x14ac:dyDescent="0.3">
      <c r="M72" s="4"/>
      <c r="N72" s="4"/>
    </row>
    <row r="73" spans="13:14" x14ac:dyDescent="0.3">
      <c r="M73" s="4"/>
      <c r="N73" s="4"/>
    </row>
    <row r="74" spans="13:14" x14ac:dyDescent="0.3">
      <c r="M74" s="4"/>
      <c r="N74" s="4"/>
    </row>
    <row r="75" spans="13:14" x14ac:dyDescent="0.3">
      <c r="M75" s="4"/>
      <c r="N75" s="4"/>
    </row>
    <row r="76" spans="13:14" x14ac:dyDescent="0.3">
      <c r="M76" s="4"/>
      <c r="N76" s="4"/>
    </row>
    <row r="77" spans="13:14" x14ac:dyDescent="0.3">
      <c r="M77" s="4"/>
      <c r="N77" s="4"/>
    </row>
    <row r="78" spans="13:14" x14ac:dyDescent="0.3">
      <c r="M78" s="4"/>
      <c r="N78" s="4"/>
    </row>
    <row r="79" spans="13:14" x14ac:dyDescent="0.3">
      <c r="M79" s="4"/>
      <c r="N79" s="4"/>
    </row>
    <row r="80" spans="13:14" x14ac:dyDescent="0.3">
      <c r="M80" s="4"/>
      <c r="N80" s="4"/>
    </row>
    <row r="81" spans="13:14" x14ac:dyDescent="0.3">
      <c r="M81" s="4"/>
      <c r="N81" s="4"/>
    </row>
    <row r="82" spans="13:14" x14ac:dyDescent="0.3">
      <c r="M82" s="4"/>
      <c r="N82" s="4"/>
    </row>
    <row r="83" spans="13:14" x14ac:dyDescent="0.3">
      <c r="M83" s="4"/>
      <c r="N83" s="4"/>
    </row>
    <row r="84" spans="13:14" x14ac:dyDescent="0.3">
      <c r="M84" s="4"/>
      <c r="N84" s="4"/>
    </row>
    <row r="85" spans="13:14" x14ac:dyDescent="0.3">
      <c r="M85" s="4"/>
      <c r="N85" s="4"/>
    </row>
    <row r="86" spans="13:14" x14ac:dyDescent="0.3">
      <c r="M86" s="4"/>
      <c r="N86" s="4"/>
    </row>
    <row r="87" spans="13:14" x14ac:dyDescent="0.3">
      <c r="M87" s="4"/>
      <c r="N87" s="4"/>
    </row>
    <row r="88" spans="13:14" x14ac:dyDescent="0.3">
      <c r="M88" s="4"/>
      <c r="N88" s="4"/>
    </row>
    <row r="89" spans="13:14" x14ac:dyDescent="0.3">
      <c r="M89" s="4"/>
      <c r="N89" s="4"/>
    </row>
    <row r="90" spans="13:14" x14ac:dyDescent="0.3">
      <c r="M90" s="4"/>
      <c r="N90" s="4"/>
    </row>
    <row r="91" spans="13:14" x14ac:dyDescent="0.3">
      <c r="M91" s="4"/>
      <c r="N91" s="4"/>
    </row>
    <row r="92" spans="13:14" x14ac:dyDescent="0.3">
      <c r="M92" s="4"/>
      <c r="N92" s="4"/>
    </row>
    <row r="93" spans="13:14" x14ac:dyDescent="0.3">
      <c r="M93" s="4"/>
      <c r="N93" s="4"/>
    </row>
    <row r="94" spans="13:14" x14ac:dyDescent="0.3">
      <c r="M94" s="4"/>
      <c r="N94" s="4"/>
    </row>
    <row r="95" spans="13:14" x14ac:dyDescent="0.3">
      <c r="M95" s="4"/>
      <c r="N95" s="4"/>
    </row>
    <row r="96" spans="13:14" x14ac:dyDescent="0.3">
      <c r="M96" s="4"/>
      <c r="N96" s="4"/>
    </row>
    <row r="97" spans="13:14" x14ac:dyDescent="0.3">
      <c r="M97" s="4"/>
      <c r="N97" s="4"/>
    </row>
    <row r="98" spans="13:14" x14ac:dyDescent="0.3">
      <c r="M98" s="4"/>
      <c r="N98" s="4"/>
    </row>
    <row r="99" spans="13:14" x14ac:dyDescent="0.3">
      <c r="M99" s="4"/>
      <c r="N99" s="4"/>
    </row>
    <row r="100" spans="13:14" x14ac:dyDescent="0.3">
      <c r="M100" s="4"/>
      <c r="N100" s="4"/>
    </row>
    <row r="101" spans="13:14" x14ac:dyDescent="0.3">
      <c r="M101" s="4"/>
      <c r="N101" s="4"/>
    </row>
    <row r="102" spans="13:14" x14ac:dyDescent="0.3">
      <c r="M102" s="4"/>
      <c r="N102" s="4"/>
    </row>
    <row r="103" spans="13:14" x14ac:dyDescent="0.3">
      <c r="M103" s="4"/>
      <c r="N103" s="4"/>
    </row>
    <row r="104" spans="13:14" x14ac:dyDescent="0.3">
      <c r="M104" s="4"/>
      <c r="N104" s="4"/>
    </row>
    <row r="105" spans="13:14" x14ac:dyDescent="0.3">
      <c r="M105" s="4"/>
      <c r="N105" s="4"/>
    </row>
    <row r="106" spans="13:14" x14ac:dyDescent="0.3">
      <c r="M106" s="4"/>
      <c r="N106" s="4"/>
    </row>
    <row r="107" spans="13:14" x14ac:dyDescent="0.3">
      <c r="M107" s="4"/>
      <c r="N107" s="4"/>
    </row>
    <row r="108" spans="13:14" x14ac:dyDescent="0.3">
      <c r="M108" s="4"/>
      <c r="N108" s="4"/>
    </row>
    <row r="109" spans="13:14" x14ac:dyDescent="0.3">
      <c r="M109" s="4"/>
      <c r="N109" s="4"/>
    </row>
    <row r="110" spans="13:14" x14ac:dyDescent="0.3">
      <c r="M110" s="4"/>
      <c r="N110" s="4"/>
    </row>
    <row r="111" spans="13:14" x14ac:dyDescent="0.3">
      <c r="M111" s="4"/>
      <c r="N111" s="4"/>
    </row>
    <row r="112" spans="13:14" x14ac:dyDescent="0.3">
      <c r="M112" s="4"/>
      <c r="N112" s="4"/>
    </row>
    <row r="113" spans="13:14" x14ac:dyDescent="0.3">
      <c r="M113" s="4"/>
      <c r="N113" s="4"/>
    </row>
    <row r="114" spans="13:14" x14ac:dyDescent="0.3">
      <c r="M114" s="4"/>
      <c r="N114" s="4"/>
    </row>
    <row r="115" spans="13:14" x14ac:dyDescent="0.3">
      <c r="M115" s="4"/>
      <c r="N115" s="4"/>
    </row>
    <row r="116" spans="13:14" x14ac:dyDescent="0.3">
      <c r="M116" s="4"/>
      <c r="N116" s="4"/>
    </row>
    <row r="117" spans="13:14" x14ac:dyDescent="0.3">
      <c r="M117" s="4"/>
      <c r="N117" s="4"/>
    </row>
    <row r="118" spans="13:14" x14ac:dyDescent="0.3">
      <c r="M118" s="4"/>
      <c r="N118" s="4"/>
    </row>
    <row r="119" spans="13:14" x14ac:dyDescent="0.3">
      <c r="M119" s="4"/>
      <c r="N119" s="4"/>
    </row>
    <row r="120" spans="13:14" x14ac:dyDescent="0.3">
      <c r="M120" s="4"/>
      <c r="N120" s="4"/>
    </row>
    <row r="121" spans="13:14" x14ac:dyDescent="0.3">
      <c r="M121" s="4"/>
      <c r="N121" s="4"/>
    </row>
    <row r="122" spans="13:14" x14ac:dyDescent="0.3">
      <c r="M122" s="4"/>
      <c r="N122" s="4"/>
    </row>
    <row r="123" spans="13:14" x14ac:dyDescent="0.3">
      <c r="M123" s="4"/>
      <c r="N123" s="4"/>
    </row>
    <row r="124" spans="13:14" x14ac:dyDescent="0.3">
      <c r="M124" s="4"/>
      <c r="N124" s="4"/>
    </row>
    <row r="125" spans="13:14" x14ac:dyDescent="0.3">
      <c r="M125" s="4"/>
      <c r="N125" s="4"/>
    </row>
    <row r="126" spans="13:14" x14ac:dyDescent="0.3">
      <c r="M126" s="4"/>
      <c r="N126" s="4"/>
    </row>
    <row r="127" spans="13:14" x14ac:dyDescent="0.3">
      <c r="M127" s="4"/>
      <c r="N127" s="4"/>
    </row>
    <row r="128" spans="13:14" x14ac:dyDescent="0.3">
      <c r="M128" s="4"/>
      <c r="N128" s="4"/>
    </row>
    <row r="129" spans="13:14" x14ac:dyDescent="0.3">
      <c r="M129" s="4"/>
      <c r="N129" s="4"/>
    </row>
    <row r="130" spans="13:14" x14ac:dyDescent="0.3">
      <c r="M130" s="4"/>
      <c r="N130" s="4"/>
    </row>
    <row r="131" spans="13:14" x14ac:dyDescent="0.3">
      <c r="M131" s="4"/>
      <c r="N131" s="4"/>
    </row>
    <row r="132" spans="13:14" x14ac:dyDescent="0.3">
      <c r="M132" s="4"/>
      <c r="N132" s="4"/>
    </row>
    <row r="133" spans="13:14" x14ac:dyDescent="0.3">
      <c r="M133" s="4"/>
      <c r="N133" s="4"/>
    </row>
    <row r="134" spans="13:14" x14ac:dyDescent="0.3">
      <c r="M134" s="4"/>
      <c r="N134" s="4"/>
    </row>
    <row r="135" spans="13:14" x14ac:dyDescent="0.3">
      <c r="M135" s="4"/>
      <c r="N135" s="4"/>
    </row>
    <row r="136" spans="13:14" x14ac:dyDescent="0.3">
      <c r="M136" s="4"/>
      <c r="N136" s="4"/>
    </row>
    <row r="137" spans="13:14" x14ac:dyDescent="0.3">
      <c r="M137" s="4"/>
      <c r="N137" s="4"/>
    </row>
    <row r="138" spans="13:14" x14ac:dyDescent="0.3">
      <c r="M138" s="4"/>
      <c r="N138" s="4"/>
    </row>
    <row r="139" spans="13:14" x14ac:dyDescent="0.3">
      <c r="M139" s="4"/>
      <c r="N139" s="4"/>
    </row>
    <row r="140" spans="13:14" x14ac:dyDescent="0.3">
      <c r="M140" s="4"/>
      <c r="N140" s="4"/>
    </row>
    <row r="141" spans="13:14" x14ac:dyDescent="0.3">
      <c r="M141" s="4"/>
      <c r="N141" s="4"/>
    </row>
    <row r="142" spans="13:14" x14ac:dyDescent="0.3">
      <c r="M142" s="4"/>
      <c r="N142" s="4"/>
    </row>
    <row r="143" spans="13:14" x14ac:dyDescent="0.3">
      <c r="M143" s="4"/>
      <c r="N143" s="4"/>
    </row>
    <row r="144" spans="13:14" x14ac:dyDescent="0.3">
      <c r="M144" s="4"/>
      <c r="N144" s="4"/>
    </row>
    <row r="145" spans="13:14" x14ac:dyDescent="0.3">
      <c r="M145" s="4"/>
      <c r="N145" s="4"/>
    </row>
    <row r="146" spans="13:14" x14ac:dyDescent="0.3">
      <c r="M146" s="4"/>
      <c r="N146" s="4"/>
    </row>
    <row r="147" spans="13:14" x14ac:dyDescent="0.3">
      <c r="M147" s="4"/>
      <c r="N147" s="4"/>
    </row>
    <row r="148" spans="13:14" x14ac:dyDescent="0.3">
      <c r="M148" s="4"/>
      <c r="N148" s="4"/>
    </row>
    <row r="149" spans="13:14" x14ac:dyDescent="0.3">
      <c r="M149" s="4"/>
      <c r="N149" s="4"/>
    </row>
    <row r="150" spans="13:14" x14ac:dyDescent="0.3">
      <c r="M150" s="4"/>
      <c r="N150" s="4"/>
    </row>
    <row r="151" spans="13:14" x14ac:dyDescent="0.3">
      <c r="M151" s="4"/>
      <c r="N151" s="4"/>
    </row>
    <row r="152" spans="13:14" x14ac:dyDescent="0.3">
      <c r="M152" s="4"/>
      <c r="N152" s="4"/>
    </row>
    <row r="153" spans="13:14" x14ac:dyDescent="0.3">
      <c r="M153" s="4"/>
      <c r="N153" s="4"/>
    </row>
    <row r="154" spans="13:14" x14ac:dyDescent="0.3">
      <c r="M154" s="4"/>
      <c r="N154" s="4"/>
    </row>
    <row r="155" spans="13:14" x14ac:dyDescent="0.3">
      <c r="M155" s="4"/>
      <c r="N155" s="4"/>
    </row>
    <row r="156" spans="13:14" x14ac:dyDescent="0.3">
      <c r="M156" s="4"/>
      <c r="N156" s="4"/>
    </row>
    <row r="157" spans="13:14" x14ac:dyDescent="0.3">
      <c r="M157" s="4"/>
      <c r="N157" s="4"/>
    </row>
    <row r="158" spans="13:14" x14ac:dyDescent="0.3">
      <c r="M158" s="4"/>
      <c r="N158" s="4"/>
    </row>
    <row r="159" spans="13:14" x14ac:dyDescent="0.3">
      <c r="M159" s="4"/>
      <c r="N159" s="4"/>
    </row>
    <row r="160" spans="13:14" x14ac:dyDescent="0.3">
      <c r="M160" s="4"/>
      <c r="N160" s="4"/>
    </row>
    <row r="161" spans="13:14" x14ac:dyDescent="0.3">
      <c r="M161" s="4"/>
      <c r="N161" s="4"/>
    </row>
    <row r="162" spans="13:14" x14ac:dyDescent="0.3">
      <c r="M162" s="4"/>
      <c r="N162" s="4"/>
    </row>
    <row r="163" spans="13:14" x14ac:dyDescent="0.3">
      <c r="M163" s="4"/>
      <c r="N163" s="4"/>
    </row>
    <row r="164" spans="13:14" x14ac:dyDescent="0.3">
      <c r="M164" s="4"/>
      <c r="N164" s="4"/>
    </row>
    <row r="165" spans="13:14" x14ac:dyDescent="0.3">
      <c r="M165" s="4"/>
      <c r="N165" s="4"/>
    </row>
    <row r="166" spans="13:14" x14ac:dyDescent="0.3">
      <c r="M166" s="4"/>
      <c r="N166" s="4"/>
    </row>
    <row r="167" spans="13:14" x14ac:dyDescent="0.3">
      <c r="M167" s="4"/>
      <c r="N167" s="4"/>
    </row>
    <row r="168" spans="13:14" x14ac:dyDescent="0.3">
      <c r="M168" s="4"/>
      <c r="N168" s="4"/>
    </row>
    <row r="169" spans="13:14" x14ac:dyDescent="0.3">
      <c r="M169" s="4"/>
      <c r="N169" s="4"/>
    </row>
    <row r="170" spans="13:14" x14ac:dyDescent="0.3">
      <c r="M170" s="4"/>
      <c r="N170" s="4"/>
    </row>
    <row r="171" spans="13:14" x14ac:dyDescent="0.3">
      <c r="M171" s="4"/>
      <c r="N171" s="4"/>
    </row>
    <row r="172" spans="13:14" x14ac:dyDescent="0.3">
      <c r="M172" s="4"/>
      <c r="N172" s="4"/>
    </row>
    <row r="173" spans="13:14" x14ac:dyDescent="0.3">
      <c r="M173" s="4"/>
      <c r="N173" s="4"/>
    </row>
    <row r="174" spans="13:14" x14ac:dyDescent="0.3">
      <c r="M174" s="4"/>
      <c r="N174" s="4"/>
    </row>
    <row r="175" spans="13:14" x14ac:dyDescent="0.3">
      <c r="M175" s="4"/>
      <c r="N175" s="4"/>
    </row>
    <row r="176" spans="13:14" x14ac:dyDescent="0.3">
      <c r="M176" s="4"/>
      <c r="N176" s="4"/>
    </row>
    <row r="177" spans="13:14" x14ac:dyDescent="0.3">
      <c r="M177" s="4"/>
      <c r="N177" s="4"/>
    </row>
    <row r="178" spans="13:14" x14ac:dyDescent="0.3">
      <c r="M178" s="4"/>
      <c r="N178" s="4"/>
    </row>
    <row r="179" spans="13:14" x14ac:dyDescent="0.3">
      <c r="M179" s="4"/>
      <c r="N179" s="4"/>
    </row>
    <row r="180" spans="13:14" x14ac:dyDescent="0.3">
      <c r="M180" s="4"/>
      <c r="N180" s="4"/>
    </row>
    <row r="181" spans="13:14" x14ac:dyDescent="0.3">
      <c r="M181" s="4"/>
      <c r="N181" s="4"/>
    </row>
    <row r="182" spans="13:14" x14ac:dyDescent="0.3">
      <c r="M182" s="4"/>
      <c r="N182" s="4"/>
    </row>
    <row r="183" spans="13:14" x14ac:dyDescent="0.3">
      <c r="M183" s="4"/>
      <c r="N183" s="4"/>
    </row>
    <row r="184" spans="13:14" x14ac:dyDescent="0.3">
      <c r="M184" s="4"/>
      <c r="N184" s="4"/>
    </row>
  </sheetData>
  <mergeCells count="3">
    <mergeCell ref="L13:O13"/>
    <mergeCell ref="L14:O14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Tabelle1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Fuster</dc:creator>
  <cp:lastModifiedBy>Marcos Fuster</cp:lastModifiedBy>
  <dcterms:created xsi:type="dcterms:W3CDTF">2015-06-05T18:19:34Z</dcterms:created>
  <dcterms:modified xsi:type="dcterms:W3CDTF">2023-05-17T15:24:19Z</dcterms:modified>
</cp:coreProperties>
</file>