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bookViews>
    <workbookView xWindow="0" yWindow="0" windowWidth="16815" windowHeight="9045" activeTab="2"/>
  </bookViews>
  <sheets>
    <sheet name="DCF" sheetId="1" r:id="rId1"/>
    <sheet name="Rate Base" sheetId="3" r:id="rId2"/>
    <sheet name="Depreciation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42860.9519212963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F12" i="2" s="1"/>
  <c r="E12" i="2"/>
  <c r="H12" i="2" l="1"/>
  <c r="I12" i="2" s="1"/>
  <c r="G13" i="2" l="1"/>
  <c r="C13" i="2"/>
  <c r="D13" i="2" s="1"/>
  <c r="E13" i="2" l="1"/>
  <c r="F13" i="2" s="1"/>
  <c r="H13" i="2" l="1"/>
  <c r="I13" i="2" s="1"/>
  <c r="C14" i="2" l="1"/>
  <c r="G14" i="2"/>
  <c r="E14" i="2" l="1"/>
  <c r="D14" i="2"/>
  <c r="F14" i="2" l="1"/>
  <c r="H14" i="2" s="1"/>
  <c r="I14" i="2" s="1"/>
  <c r="G15" i="2" l="1"/>
  <c r="C15" i="2"/>
  <c r="E15" i="2"/>
  <c r="D15" i="2"/>
  <c r="F15" i="2" l="1"/>
  <c r="H15" i="2" s="1"/>
  <c r="I15" i="2" s="1"/>
  <c r="G16" i="2" l="1"/>
  <c r="C16" i="2"/>
  <c r="D16" i="2" s="1"/>
  <c r="E16" i="2" l="1"/>
  <c r="F16" i="2" s="1"/>
  <c r="H16" i="2" l="1"/>
  <c r="I16" i="2" s="1"/>
  <c r="G17" i="2"/>
  <c r="C17" i="2"/>
  <c r="D17" i="2" s="1"/>
  <c r="E17" i="2" l="1"/>
  <c r="F17" i="2" s="1"/>
  <c r="H17" i="2" l="1"/>
  <c r="I17" i="2" s="1"/>
  <c r="G18" i="2" l="1"/>
  <c r="C18" i="2"/>
  <c r="D18" i="2" s="1"/>
  <c r="E18" i="2" l="1"/>
  <c r="F18" i="2" s="1"/>
  <c r="H18" i="2" l="1"/>
  <c r="I18" i="2" s="1"/>
  <c r="C19" i="2" l="1"/>
  <c r="G19" i="2"/>
  <c r="E19" i="2" l="1"/>
  <c r="D19" i="2"/>
  <c r="F19" i="2" s="1"/>
  <c r="H19" i="2" l="1"/>
  <c r="I19" i="2" s="1"/>
</calcChain>
</file>

<file path=xl/sharedStrings.xml><?xml version="1.0" encoding="utf-8"?>
<sst xmlns="http://schemas.openxmlformats.org/spreadsheetml/2006/main" count="62" uniqueCount="60">
  <si>
    <t>t</t>
  </si>
  <si>
    <t>T</t>
  </si>
  <si>
    <t>a</t>
  </si>
  <si>
    <t>g</t>
  </si>
  <si>
    <t>UFCF</t>
  </si>
  <si>
    <r>
      <t>TV</t>
    </r>
    <r>
      <rPr>
        <i/>
        <vertAlign val="subscript"/>
        <sz val="11"/>
        <color theme="1"/>
        <rFont val="Calibri"/>
        <family val="2"/>
        <scheme val="minor"/>
      </rPr>
      <t>PGM</t>
    </r>
  </si>
  <si>
    <t>Variable Definitions</t>
  </si>
  <si>
    <t>terminal period</t>
  </si>
  <si>
    <t>discount period adjustment</t>
  </si>
  <si>
    <t>perpetuity growth rate</t>
  </si>
  <si>
    <t>unlevered free cash flows</t>
  </si>
  <si>
    <t>perpetuity growth method terminal value</t>
  </si>
  <si>
    <t>DF</t>
  </si>
  <si>
    <t>discount factor</t>
  </si>
  <si>
    <r>
      <t>i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period</t>
    </r>
  </si>
  <si>
    <t>Net PP&amp;E</t>
  </si>
  <si>
    <t>net plant in service</t>
  </si>
  <si>
    <t>ADIT</t>
  </si>
  <si>
    <t>accumulated deferred income taxes</t>
  </si>
  <si>
    <t>AFUDC</t>
  </si>
  <si>
    <t>allowance for funds used during construction</t>
  </si>
  <si>
    <r>
      <t>AFUDC</t>
    </r>
    <r>
      <rPr>
        <i/>
        <vertAlign val="subscript"/>
        <sz val="11"/>
        <color theme="1"/>
        <rFont val="Calibri"/>
        <family val="2"/>
        <scheme val="minor"/>
      </rPr>
      <t>D</t>
    </r>
  </si>
  <si>
    <r>
      <t>AFUDC</t>
    </r>
    <r>
      <rPr>
        <i/>
        <vertAlign val="subscript"/>
        <sz val="11"/>
        <color theme="1"/>
        <rFont val="Calibri"/>
        <family val="2"/>
        <scheme val="minor"/>
      </rPr>
      <t>E</t>
    </r>
  </si>
  <si>
    <t>Depreciation</t>
  </si>
  <si>
    <t>accumulated depreciation</t>
  </si>
  <si>
    <t>equity AFUDC</t>
  </si>
  <si>
    <t>debt AFUDC</t>
  </si>
  <si>
    <r>
      <t>k</t>
    </r>
    <r>
      <rPr>
        <i/>
        <vertAlign val="subscript"/>
        <sz val="11"/>
        <color theme="1"/>
        <rFont val="Calibri"/>
        <family val="2"/>
        <scheme val="minor"/>
      </rPr>
      <t>D</t>
    </r>
  </si>
  <si>
    <r>
      <t>k</t>
    </r>
    <r>
      <rPr>
        <i/>
        <vertAlign val="subscript"/>
        <sz val="11"/>
        <color theme="1"/>
        <rFont val="Calibri"/>
        <family val="2"/>
        <scheme val="minor"/>
      </rPr>
      <t>E</t>
    </r>
  </si>
  <si>
    <t>pre-tax cost of debt</t>
  </si>
  <si>
    <t>cost of equity</t>
  </si>
  <si>
    <t>n</t>
  </si>
  <si>
    <r>
      <t>n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asset or asset class</t>
    </r>
  </si>
  <si>
    <t>Equity%</t>
  </si>
  <si>
    <t>authorized equity percentage of total capital</t>
  </si>
  <si>
    <t>Eligible%</t>
  </si>
  <si>
    <t>portion of capex eligible for AFUDC</t>
  </si>
  <si>
    <t>Construction</t>
  </si>
  <si>
    <t>time required for construction (years)</t>
  </si>
  <si>
    <t>UL</t>
  </si>
  <si>
    <t>FYF</t>
  </si>
  <si>
    <t>B</t>
  </si>
  <si>
    <t>NP</t>
  </si>
  <si>
    <t>DDD</t>
  </si>
  <si>
    <t>SLD</t>
  </si>
  <si>
    <t>ED</t>
  </si>
  <si>
    <t>PYD</t>
  </si>
  <si>
    <t>CYD</t>
  </si>
  <si>
    <t>MACRS</t>
  </si>
  <si>
    <t>Allowance</t>
  </si>
  <si>
    <t>allowances (e.g., fuel)</t>
  </si>
  <si>
    <t>Useful life</t>
  </si>
  <si>
    <t>First year fraction</t>
  </si>
  <si>
    <t>Bonus depreciation</t>
  </si>
  <si>
    <t>NP = Net Plant BOP</t>
  </si>
  <si>
    <t>DDD = Double declining depreciation</t>
  </si>
  <si>
    <t>SLD = Straight-line depreciation</t>
  </si>
  <si>
    <t>ED = Effective depreciation</t>
  </si>
  <si>
    <t>PYD = Prior year depreciation</t>
  </si>
  <si>
    <t>CYD = Current year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</si>
</sst>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2060"/>
      </left>
      <right style="dotted">
        <color rgb="FF002060"/>
      </right>
      <top style="dotted">
        <color rgb="FF002060"/>
      </top>
      <bottom style="dotted">
        <color rgb="FF00206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0" fillId="0" borderId="6" xfId="0" applyBorder="1"/>
    <xf numFmtId="0" fontId="0" fillId="0" borderId="0" xfId="0" applyFont="1" applyFill="1" applyBorder="1"/>
    <xf numFmtId="0" fontId="1" fillId="0" borderId="2" xfId="0" applyFont="1" applyBorder="1" applyAlignment="1">
      <alignment horizontal="left" inden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5" fillId="0" borderId="7" xfId="0" applyFont="1" applyBorder="1" applyAlignment="1">
      <alignment horizontal="right"/>
    </xf>
    <xf numFmtId="0" fontId="6" fillId="2" borderId="9" xfId="0" applyFon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71437</xdr:rowOff>
    </xdr:from>
    <xdr:ext cx="20117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9600" y="642937"/>
              <a:ext cx="20117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𝑇𝑎𝑥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𝐸𝑓𝑓𝑒𝑐𝑡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𝐸𝐵𝐼𝑇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𝑇𝑎𝑥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𝑅𝑎𝑡𝑒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9600" y="642937"/>
              <a:ext cx="20117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𝑇𝑎𝑥 𝐸𝑓𝑓𝑒𝑐𝑡=𝐸𝐵𝐼𝑇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×𝑇𝑎𝑥 𝑅𝑎𝑡𝑒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110895</xdr:rowOff>
    </xdr:from>
    <xdr:ext cx="3903441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08135" y="1092703"/>
              <a:ext cx="390344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𝐷𝑖𝑠𝑐𝑜𝑢𝑛𝑡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𝑃𝑒𝑟𝑖𝑜𝑑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𝐴𝑑𝑗𝑢𝑠𝑡𝑒𝑚𝑒𝑛𝑡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𝑃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𝑒𝑟𝑖𝑜𝑑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𝐸𝑛𝑑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𝐶𝑜𝑛𝑣𝑒𝑛𝑡𝑖𝑜𝑛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𝑃𝑒𝑟𝑖𝑜𝑑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𝑀𝑖𝑑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𝐶𝑜𝑛𝑣𝑒𝑛𝑡𝑖𝑜𝑛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</m:e>
                          </m:mr>
                        </m: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   </m:t>
                        </m:r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.5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08135" y="1092703"/>
              <a:ext cx="390344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𝐷𝑖𝑠𝑐𝑜𝑢𝑛𝑡 𝑃𝑒𝑟𝑖𝑜𝑑 𝐴𝑑𝑗𝑢𝑠𝑡𝑒𝑚𝑒𝑛𝑡={■8(𝑃𝑒𝑟𝑖𝑜𝑑 𝐸𝑛𝑑 𝐶𝑜𝑛𝑣𝑒𝑛𝑡𝑖𝑜𝑛,@𝑃𝑒𝑟𝑖𝑜𝑑 𝑀𝑖𝑑 𝐶𝑜𝑛𝑣𝑒𝑛𝑡𝑖𝑜𝑛,)    ■8(0@.5)┤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9</xdr:row>
      <xdr:rowOff>4038</xdr:rowOff>
    </xdr:from>
    <xdr:ext cx="2484142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608135" y="1747846"/>
              <a:ext cx="2484142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𝐷𝑖𝑠𝑐𝑜𝑢𝑛𝑡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𝐹𝑎𝑐𝑡𝑜𝑟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𝑊𝐴𝐶𝐶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608135" y="1747846"/>
              <a:ext cx="2484142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〖𝐷𝑖𝑠𝑐𝑜𝑢𝑛𝑡 𝐹𝑎𝑐𝑡𝑜𝑟〗_𝑡=1−1/(1+𝑊𝐴𝐶𝐶)^(𝑡−𝑎)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15396</xdr:rowOff>
    </xdr:from>
    <xdr:ext cx="3549305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608135" y="2367338"/>
              <a:ext cx="354930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𝑃𝑒𝑟𝑝𝑒𝑡𝑢𝑖𝑡𝑦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𝐺𝑟𝑜𝑤𝑡h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𝑇𝑒𝑟𝑚𝑖𝑛𝑎𝑙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𝑈𝐹𝐶𝐹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608135" y="2367338"/>
              <a:ext cx="3549305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𝑃𝑒𝑟𝑝𝑒𝑡𝑢𝑖𝑡𝑦 𝐺𝑟𝑜𝑤𝑡ℎ 𝑇𝑒𝑟𝑚𝑖𝑛𝑎𝑙 𝑉𝑎𝑙𝑢𝑒=(〖𝑈𝐹𝐶𝐹〗_𝑇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×(1+𝑔))/(</a:t>
              </a:r>
              <a:r>
                <a:rPr lang="en-US" sz="1100" b="0" i="0">
                  <a:latin typeface="Cambria Math" panose="02040503050406030204" pitchFamily="18" charset="0"/>
                </a:rPr>
                <a:t>𝑊𝐴𝐶𝐶−𝑔)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79610</xdr:rowOff>
    </xdr:from>
    <xdr:ext cx="4140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608135" y="3003052"/>
              <a:ext cx="414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𝐸𝐵𝐼𝑇𝐷𝐴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𝑀𝑢𝑙𝑡𝑖𝑝𝑙𝑒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𝑇𝑒𝑟𝑚𝑖𝑛𝑎𝑙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𝐸𝐵𝐼𝑇𝐷𝐴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𝐸𝐵𝐼𝑇𝐷𝐴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𝑀𝑢𝑙𝑡𝑖𝑝𝑙𝑒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608135" y="3003052"/>
              <a:ext cx="414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𝐸𝐵𝐼𝑇𝐷𝐴 𝑀𝑢𝑙𝑡𝑖𝑝𝑙𝑒 𝑇𝑒𝑟𝑚𝑖𝑛𝑎𝑙 𝑉𝑎𝑙𝑢𝑒=〖𝐸𝐵𝐼𝑇𝐷𝐴〗_𝑇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×𝐸𝐵𝐼𝑇𝐷𝐴 𝑀𝑢𝑙𝑡𝑖𝑝𝑙𝑒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17</xdr:row>
      <xdr:rowOff>148376</xdr:rowOff>
    </xdr:from>
    <xdr:ext cx="3177088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608135" y="3452818"/>
              <a:ext cx="317708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𝐸𝑛𝑡𝑒𝑟𝑝𝑟𝑖𝑠𝑒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𝑈𝐹𝐶𝐹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𝐷𝐹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𝑇𝑉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608135" y="3452818"/>
              <a:ext cx="317708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𝐸𝑛𝑡𝑒𝑟𝑝𝑟𝑖𝑠𝑒 𝑉𝑎𝑙𝑢𝑒=∑24_(𝑡=1)^𝑇▒〖(〖𝑈𝐹𝐶𝐹〗_𝑡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</a:t>
              </a:r>
              <a:r>
                <a:rPr lang="en-US" sz="1100" b="0" i="0">
                  <a:latin typeface="Cambria Math" panose="02040503050406030204" pitchFamily="18" charset="0"/>
                </a:rPr>
                <a:t>𝐷𝐹〗_𝑡 )+𝑇𝑉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×〖𝐷𝐹〗_𝑇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21</xdr:row>
      <xdr:rowOff>139879</xdr:rowOff>
    </xdr:from>
    <xdr:ext cx="2435347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608135" y="4206321"/>
              <a:ext cx="2435347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𝐼𝑚𝑝𝑙𝑖𝑒𝑑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𝐸𝐵𝐼𝑇𝐷𝐴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𝑀𝑢𝑙𝑡𝑖𝑝𝑙𝑒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𝑃𝐺𝑀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𝐸𝐵𝐼𝑇𝐷𝐴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608135" y="4206321"/>
              <a:ext cx="2435347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𝐼𝑚𝑝𝑙𝑖𝑒𝑑 𝐸𝐵𝐼𝑇𝐷𝐴 𝑀𝑢𝑙𝑡𝑖𝑝𝑙𝑒=〖𝑇𝑉〗_𝑃𝐺𝑀/〖𝐸𝐵𝐼𝑇𝐷𝐴〗_𝑇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25</xdr:row>
      <xdr:rowOff>0</xdr:rowOff>
    </xdr:from>
    <xdr:ext cx="5235023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608135" y="4572000"/>
              <a:ext cx="5235023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𝐼𝑚𝑝𝑙𝑖𝑒𝑑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𝑃𝑒𝑟𝑝𝑒𝑡𝑢𝑖𝑡𝑦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𝐺𝑟𝑜𝑤𝑡h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𝐸𝐵𝐼𝑇𝐷𝐴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𝐸𝐵𝐼𝑇𝐷𝐴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𝑀𝑢𝑙𝑡𝑖𝑝𝑙𝑒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𝑈𝐹𝐶𝐹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𝐸𝐵𝐼𝑇𝐷𝐴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𝐸𝐵𝐼𝑇𝐷𝐴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𝑀𝑢𝑙𝑡𝑖𝑝𝑙𝑒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𝑈𝐹𝐶𝐹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608135" y="4572000"/>
              <a:ext cx="5235023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𝐼𝑚𝑝𝑙𝑖𝑒𝑑 𝑃𝑒𝑟𝑝𝑒𝑡𝑢𝑖𝑡𝑦 𝐺𝑟𝑜𝑤𝑡ℎ 𝑅𝑎𝑡𝑒=(𝑊𝐴𝐶𝐶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×〖𝐸𝐵𝐼𝑇𝐷𝐴〗_𝑇×𝐸𝐵𝐼𝑇𝐷𝐴 𝑀𝑢𝑙𝑡𝑖𝑝𝑙𝑒−〖𝑈𝐹𝐶𝐹〗_𝑇)/(〖</a:t>
              </a:r>
              <a:r>
                <a:rPr lang="en-US" sz="1100" b="0" i="0">
                  <a:latin typeface="Cambria Math" panose="02040503050406030204" pitchFamily="18" charset="0"/>
                </a:rPr>
                <a:t>𝐸𝐵𝐼𝑇𝐷𝐴〗_𝑇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×𝐸𝐵𝐼𝑇𝐷𝐴 𝑀𝑢𝑙𝑡𝑖𝑝𝑙𝑒+〖𝑈𝐹𝐶𝐹〗_𝑇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71437</xdr:rowOff>
    </xdr:from>
    <xdr:ext cx="31373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8135" y="642937"/>
              <a:ext cx="31373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𝐵𝑎𝑠𝑒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𝑁𝑒𝑡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&amp;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𝐴𝑙𝑙𝑜𝑤𝑎𝑛𝑐𝑒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𝐴𝐷𝐼𝑇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8135" y="642937"/>
              <a:ext cx="31373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𝑅𝑎𝑡𝑒 𝐵𝑎𝑠𝑒=𝑁𝑒𝑡 𝑃𝑃&amp;𝐸+𝐴𝑙𝑙𝑜𝑤𝑎𝑛𝑐𝑒 −𝐴𝐷𝐼𝑇+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144519</xdr:rowOff>
    </xdr:from>
    <xdr:ext cx="4612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08135" y="1097019"/>
              <a:ext cx="4612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𝐵𝑎𝑠𝑒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𝑅𝑎𝑡𝑒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𝐵𝑎𝑠𝑒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&amp;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𝐴𝑙𝑙𝑜𝑤𝑎𝑛𝑐𝑒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𝐴𝐷𝐼𝑇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08135" y="1097019"/>
              <a:ext cx="4612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〖𝑅𝑎𝑡𝑒 𝐵𝑎𝑠𝑒〗_𝑡=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〖𝑅𝑎𝑡𝑒 𝐵𝑎𝑠𝑒〗_(𝑡−1)+</a:t>
              </a: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∆𝑁𝑒𝑡 𝑃𝑃&amp;𝐸〗_</a:t>
              </a:r>
              <a:r>
                <a:rPr lang="en-US" sz="1100" b="0" i="0">
                  <a:latin typeface="Cambria Math" panose="02040503050406030204" pitchFamily="18" charset="0"/>
                </a:rPr>
                <a:t>𝑡+〖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∆𝐴𝑙𝑙𝑜𝑤𝑎𝑛𝑐𝑒〗_</a:t>
              </a:r>
              <a:r>
                <a:rPr lang="en-US" sz="1100" b="0" i="0">
                  <a:latin typeface="Cambria Math" panose="02040503050406030204" pitchFamily="18" charset="0"/>
                </a:rPr>
                <a:t>𝑡  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∆𝐴𝐷𝐼𝑇〗_</a:t>
              </a:r>
              <a:r>
                <a:rPr lang="en-US" sz="1100" b="0" i="0">
                  <a:latin typeface="Cambria Math" panose="02040503050406030204" pitchFamily="18" charset="0"/>
                </a:rPr>
                <a:t>𝑡+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8</xdr:row>
      <xdr:rowOff>27101</xdr:rowOff>
    </xdr:from>
    <xdr:ext cx="33433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08135" y="1551101"/>
              <a:ext cx="33433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&amp;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𝐶𝑎𝑝𝑒𝑥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08135" y="1551101"/>
              <a:ext cx="33433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∆𝑁𝑒𝑡 𝑃𝑃&amp;𝐸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〗_𝑡</a:t>
              </a:r>
              <a:r>
                <a:rPr lang="en-US" sz="1100" b="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𝐶𝑎𝑝𝑒𝑥〗_𝑡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〖∆𝐴𝐹𝑈𝐷𝐶〗_𝑡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〖∆𝐷𝑒𝑝𝑟𝑒𝑐𝑖𝑎𝑡𝑖𝑜𝑛〗_𝑡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10</xdr:row>
      <xdr:rowOff>26914</xdr:rowOff>
    </xdr:from>
    <xdr:ext cx="1894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608135" y="2005183"/>
              <a:ext cx="1894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𝐴𝐹𝑈𝐷𝐶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08135" y="2005183"/>
              <a:ext cx="1894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𝐴𝐹𝑈𝐷𝐶</a:t>
              </a:r>
              <a:r>
                <a:rPr lang="en-US" sz="1100" b="0" i="0">
                  <a:latin typeface="Cambria Math" panose="02040503050406030204" pitchFamily="18" charset="0"/>
                </a:rPr>
                <a:t>=〖𝐴𝐹𝑈𝐷𝐶〗_𝐷+〖𝐴𝐹𝑈𝐷𝐶〗_𝐸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99996</xdr:rowOff>
    </xdr:from>
    <xdr:ext cx="44820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08135" y="2459265"/>
              <a:ext cx="4482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𝐶𝑎𝑝𝑒𝑥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𝐸𝑞𝑢𝑖𝑡𝑦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%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𝐸𝑙𝑖𝑔𝑖𝑏𝑙𝑒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%×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𝐶𝑜𝑛𝑠𝑡𝑟𝑢𝑐𝑡𝑖𝑜𝑛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08135" y="2459265"/>
              <a:ext cx="4482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〖𝐴𝐹𝑈𝐷𝐶〗_𝐷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𝐶𝑎𝑝𝑒𝑥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×(1−𝐸𝑞𝑢𝑖𝑡𝑦%)×𝐸𝑙𝑖𝑔𝑖𝑏𝑙𝑒%×𝐶𝑜𝑛𝑠𝑡𝑟𝑢𝑐𝑡𝑖𝑜𝑛×𝑘_𝐷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14</xdr:row>
      <xdr:rowOff>136443</xdr:rowOff>
    </xdr:from>
    <xdr:ext cx="39428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608135" y="2913347"/>
              <a:ext cx="39428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𝐴𝐹𝑈𝐷𝐶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𝐶𝑎𝑝𝑒𝑥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𝐸𝑞𝑢𝑖𝑡𝑦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𝐸𝑙𝑖𝑔𝑖𝑏𝑙𝑒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%×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𝐶𝑜𝑛𝑠𝑡𝑟𝑢𝑐𝑡𝑖𝑜𝑛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08135" y="2913347"/>
              <a:ext cx="39428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〖𝐴𝐹𝑈𝐷𝐶〗_𝐸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𝐶𝑎𝑝𝑒𝑥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𝐸𝑞𝑢𝑖𝑡𝑦%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×𝐸𝑙𝑖𝑔𝑖𝑏𝑙𝑒%×𝐶𝑜𝑛𝑠𝑡𝑟𝑢𝑐𝑡𝑖𝑜𝑛×𝑘_𝐸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26165</xdr:rowOff>
    </xdr:from>
    <xdr:ext cx="3148747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608135" y="3821511"/>
              <a:ext cx="3148747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𝑃𝑙𝑎𝑛𝑡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𝐶𝑜𝑠𝑡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𝑌𝑟𝑠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𝐵𝑜𝑜𝑘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𝑈𝑠𝑒𝑓𝑢𝑙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𝐿𝑖𝑓𝑒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608135" y="3821511"/>
              <a:ext cx="3148747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𝐷𝑒𝑝𝑟𝑒𝑐𝑖𝑎𝑡𝑖𝑜𝑛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〗_𝑡</a:t>
              </a:r>
              <a:r>
                <a:rPr lang="en-US" sz="1100" b="0" i="0">
                  <a:latin typeface="Cambria Math" panose="02040503050406030204" pitchFamily="18" charset="0"/>
                </a:rPr>
                <a:t>=∑24_(𝑖=𝑛)^𝑁▒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𝑃𝑙𝑎𝑛𝑡 𝑎𝑡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𝐶𝑜𝑠𝑡〗_𝑖×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〖𝑌𝑟𝑠 𝑜𝑛 𝐵𝑜𝑜𝑘〗_𝑖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𝑈𝑠𝑒𝑓𝑢𝑙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〖𝐿𝑖𝑓𝑒〗_𝑖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23</xdr:row>
      <xdr:rowOff>21981</xdr:rowOff>
    </xdr:from>
    <xdr:ext cx="36440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8135" y="4579327"/>
              <a:ext cx="3644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𝐴𝐷𝐼𝑇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𝐼𝑛𝑐𝑜𝑚𝑒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𝑇𝑎𝑥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𝐶𝑎𝑠h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𝐼𝑛𝑐𝑜𝑚𝑒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𝑇𝑎𝑥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𝐴𝑐𝑐𝑟𝑢𝑎𝑙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𝑇𝑎𝑥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𝑅𝑎𝑡𝑒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8135" y="4579327"/>
              <a:ext cx="3644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𝐴𝐷𝐼𝑇</a:t>
              </a:r>
              <a:r>
                <a:rPr lang="en-US" sz="1100" b="0" i="0">
                  <a:latin typeface="Cambria Math" panose="02040503050406030204" pitchFamily="18" charset="0"/>
                </a:rPr>
                <a:t>=(〖𝐼𝑛𝑐𝑜𝑚𝑒 𝑇𝑎𝑥〗_𝐶𝑎𝑠ℎ−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𝐼𝑛𝑐𝑜𝑚𝑒 𝑇𝑎𝑥〗_𝐴𝑐𝑐𝑟𝑢𝑎𝑙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×𝑇𝑎𝑥 𝑅𝑎𝑡𝑒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172891</xdr:rowOff>
    </xdr:from>
    <xdr:ext cx="31637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608135" y="3367429"/>
              <a:ext cx="31637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𝐷𝑒𝑝𝑟𝑒𝑐𝑖𝑎𝑡𝑖𝑜𝑛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608135" y="3367429"/>
              <a:ext cx="31637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𝐷𝑒𝑝𝑟𝑒𝑐𝑖𝑎𝑡𝑖𝑜𝑛〗_𝑡=〖𝐷𝑒𝑝𝑟𝑒𝑐𝑖𝑎𝑡𝑖𝑜𝑛〗_𝑡−〖𝐷𝑒𝑝𝑟𝑒𝑐𝑖𝑎𝑡𝑖𝑜𝑛〗_(𝑡−1)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22</xdr:row>
      <xdr:rowOff>0</xdr:rowOff>
    </xdr:from>
    <xdr:ext cx="3485249" cy="10665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606136" y="4191000"/>
              <a:ext cx="3485249" cy="1066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𝑀𝐴𝐶𝑅𝑆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=0</m:t>
                              </m:r>
                            </m: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,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𝐹𝑌𝐹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×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𝐸𝐷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&gt;0</m:t>
                              </m:r>
                            </m: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,</m:t>
                              </m:r>
                            </m:e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1−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𝐹𝑌𝐹</m:t>
                                  </m:r>
                                </m:e>
                              </m:d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𝐸𝐷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𝐹𝑌𝐹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×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𝐸𝐷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</m:oMath>
                </m:oMathPara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/>
              </a:r>
              <a:b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algn="l"/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lvl="1" algn="l"/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Where: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ED</a:t>
              </a:r>
              <a:r>
                <a:rPr lang="en-US" sz="1100" b="0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Effective depreciation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FYF </a:t>
              </a:r>
              <a:r>
                <a:rPr lang="en-US" sz="1100" b="0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= First year fraction</a:t>
              </a:r>
              <a:r>
                <a:rPr lang="en-US" sz="11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endParaRPr lang="en-US" sz="11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606136" y="4191000"/>
              <a:ext cx="3485249" cy="1066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𝑀𝐴𝐶𝑅𝑆〗_𝑡=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{■8(𝑡=0&amp;,&amp;〖𝐹𝑌𝐹×𝐸𝐷〗_𝑡@𝑡&gt;0&amp;,&amp;(1−𝐹𝑌𝐹)×〖𝐸𝐷〗_(𝑡−1)+〖𝐹𝑌𝐹×𝐸𝐷〗_𝑡 )┤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/>
              </a:r>
              <a:b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algn="l"/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lvl="1" algn="l"/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Where: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ED</a:t>
              </a:r>
              <a:r>
                <a:rPr lang="en-US" sz="1100" b="0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Effective depreciation</a:t>
              </a:r>
            </a:p>
            <a:p>
              <a:pPr lvl="1" algn="l"/>
              <a:r>
                <a:rPr lang="en-US" sz="1100" b="0" i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FYF </a:t>
              </a:r>
              <a:r>
                <a:rPr lang="en-US" sz="1100" b="0" i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= First year fraction</a:t>
              </a:r>
              <a:r>
                <a:rPr lang="en-US" sz="11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endParaRPr lang="en-US" sz="11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0</xdr:colOff>
      <xdr:row>36</xdr:row>
      <xdr:rowOff>118862</xdr:rowOff>
    </xdr:from>
    <xdr:to>
      <xdr:col>4</xdr:col>
      <xdr:colOff>577580</xdr:colOff>
      <xdr:row>41</xdr:row>
      <xdr:rowOff>177105</xdr:rowOff>
    </xdr:to>
    <xdr:grpSp>
      <xdr:nvGrpSpPr>
        <xdr:cNvPr id="7" name="Group 6"/>
        <xdr:cNvGrpSpPr/>
      </xdr:nvGrpSpPr>
      <xdr:grpSpPr>
        <a:xfrm>
          <a:off x="613833" y="6976862"/>
          <a:ext cx="2419080" cy="1010743"/>
          <a:chOff x="7086600" y="5514975"/>
          <a:chExt cx="2406380" cy="101074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" name="TextBox 7"/>
              <xdr:cNvSpPr txBox="1"/>
            </xdr:nvSpPr>
            <xdr:spPr>
              <a:xfrm>
                <a:off x="7086600" y="5518711"/>
                <a:ext cx="2225086" cy="10070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left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𝐷𝐷𝐷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𝑁𝑃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sub>
                          </m:sSub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𝑈𝐿</m:t>
                          </m:r>
                        </m:den>
                      </m:f>
                    </m:oMath>
                  </m:oMathPara>
                </a14:m>
                <a:endParaRPr lang="en-US" sz="1100"/>
              </a:p>
              <a:p>
                <a:endParaRPr lang="en-US" sz="1100"/>
              </a:p>
              <a:p>
                <a:pPr lvl="1"/>
                <a:r>
                  <a:rPr lang="en-US" sz="1100"/>
                  <a:t>Where:</a:t>
                </a:r>
              </a:p>
              <a:p>
                <a:pPr lvl="1"/>
                <a:r>
                  <a:rPr lang="en-US" sz="1100" i="1"/>
                  <a:t>UL</a:t>
                </a:r>
                <a:r>
                  <a:rPr lang="en-US" sz="1100" i="1" baseline="0"/>
                  <a:t> = </a:t>
                </a:r>
                <a:r>
                  <a:rPr lang="en-US" sz="1100" b="0" i="0" baseline="0"/>
                  <a:t>Useful life</a:t>
                </a:r>
              </a:p>
              <a:p>
                <a:pPr lvl="1"/>
                <a:r>
                  <a:rPr lang="en-US" sz="1100" i="1"/>
                  <a:t>NP</a:t>
                </a:r>
                <a:r>
                  <a:rPr lang="en-US" sz="1100"/>
                  <a:t> = Undepreciated</a:t>
                </a:r>
                <a:r>
                  <a:rPr lang="en-US" sz="1100" baseline="0"/>
                  <a:t> plant BOP</a:t>
                </a:r>
              </a:p>
            </xdr:txBody>
          </xdr:sp>
        </mc:Choice>
        <mc:Fallback>
          <xdr:sp macro="" textlink="">
            <xdr:nvSpPr>
              <xdr:cNvPr id="8" name="TextBox 7"/>
              <xdr:cNvSpPr txBox="1"/>
            </xdr:nvSpPr>
            <xdr:spPr>
              <a:xfrm>
                <a:off x="7086600" y="5518711"/>
                <a:ext cx="2225086" cy="10070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0">
                    <a:latin typeface="Cambria Math" panose="02040503050406030204" pitchFamily="18" charset="0"/>
                  </a:rPr>
                  <a:t>〖</a:t>
                </a:r>
                <a:r>
                  <a:rPr lang="en-US" sz="1100" b="0" i="0">
                    <a:latin typeface="Cambria Math" panose="02040503050406030204" pitchFamily="18" charset="0"/>
                  </a:rPr>
                  <a:t>𝐷𝐷𝐷〗_𝑡=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(2〖𝑁𝑃〗_𝑡)/𝑈𝐿</a:t>
                </a:r>
                <a:endParaRPr lang="en-US" sz="1100"/>
              </a:p>
              <a:p>
                <a:endParaRPr lang="en-US" sz="1100"/>
              </a:p>
              <a:p>
                <a:pPr lvl="1"/>
                <a:r>
                  <a:rPr lang="en-US" sz="1100"/>
                  <a:t>Where:</a:t>
                </a:r>
              </a:p>
              <a:p>
                <a:pPr lvl="1"/>
                <a:r>
                  <a:rPr lang="en-US" sz="1100" i="1"/>
                  <a:t>UL</a:t>
                </a:r>
                <a:r>
                  <a:rPr lang="en-US" sz="1100" i="1" baseline="0"/>
                  <a:t> = </a:t>
                </a:r>
                <a:r>
                  <a:rPr lang="en-US" sz="1100" b="0" i="0" baseline="0"/>
                  <a:t>Useful life</a:t>
                </a:r>
              </a:p>
              <a:p>
                <a:pPr lvl="1"/>
                <a:r>
                  <a:rPr lang="en-US" sz="1100" i="1"/>
                  <a:t>NP</a:t>
                </a:r>
                <a:r>
                  <a:rPr lang="en-US" sz="1100"/>
                  <a:t> = Undepreciated</a:t>
                </a:r>
                <a:r>
                  <a:rPr lang="en-US" sz="1100" baseline="0"/>
                  <a:t> plant BOP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" name="TextBox 8"/>
              <xdr:cNvSpPr txBox="1"/>
            </xdr:nvSpPr>
            <xdr:spPr>
              <a:xfrm>
                <a:off x="8582025" y="5514975"/>
                <a:ext cx="910955" cy="31701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𝑆𝐿𝐷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𝑁𝑃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sub>
                          </m:sSub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𝑈𝐿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den>
                      </m:f>
                    </m:oMath>
                  </m:oMathPara>
                </a14:m>
                <a:endParaRPr lang="en-US" sz="1100"/>
              </a:p>
            </xdr:txBody>
          </xdr:sp>
        </mc:Choice>
        <mc:Fallback>
          <xdr:sp macro="" textlink="">
            <xdr:nvSpPr>
              <xdr:cNvPr id="9" name="TextBox 8"/>
              <xdr:cNvSpPr txBox="1"/>
            </xdr:nvSpPr>
            <xdr:spPr>
              <a:xfrm>
                <a:off x="8582025" y="5514975"/>
                <a:ext cx="910955" cy="31701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0">
                    <a:latin typeface="Cambria Math" panose="02040503050406030204" pitchFamily="18" charset="0"/>
                  </a:rPr>
                  <a:t>〖</a:t>
                </a:r>
                <a:r>
                  <a:rPr lang="en-US" sz="1100" b="0" i="0">
                    <a:latin typeface="Cambria Math" panose="02040503050406030204" pitchFamily="18" charset="0"/>
                  </a:rPr>
                  <a:t>𝑆𝐿𝐷〗_𝑡=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〖𝑁𝑃〗_𝑡/(𝑈𝐿−𝑡)</a:t>
                </a:r>
                <a:endParaRPr lang="en-US" sz="1100"/>
              </a:p>
            </xdr:txBody>
          </xdr:sp>
        </mc:Fallback>
      </mc:AlternateContent>
    </xdr:grpSp>
    <xdr:clientData/>
  </xdr:twoCellAnchor>
  <xdr:oneCellAnchor>
    <xdr:from>
      <xdr:col>1</xdr:col>
      <xdr:colOff>0</xdr:colOff>
      <xdr:row>29</xdr:row>
      <xdr:rowOff>59431</xdr:rowOff>
    </xdr:from>
    <xdr:ext cx="2584618" cy="10665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606136" y="5583931"/>
              <a:ext cx="2584618" cy="1066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𝐷𝐷𝐷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≥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𝑆𝐿𝐷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sub>
                              </m:sSub>
                            </m:e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2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𝐷𝐷𝐷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</m:mr>
                              </m:m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𝐷𝐷𝐷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𝑆𝐿𝐷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</m:e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2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𝑆𝐷𝐷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</m:mr>
                              </m:m>
                            </m:e>
                          </m:mr>
                        </m:m>
                      </m:e>
                    </m:d>
                  </m:oMath>
                </m:oMathPara>
              </a14:m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endPara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Where</m:t>
                    </m:r>
                    <m:r>
                      <m:rPr>
                        <m:nor/>
                      </m:rPr>
                      <a:rPr lang="en-US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:</m:t>
                    </m:r>
                  </m:oMath>
                </m:oMathPara>
              </a14:m>
              <a:endParaRPr lang="en-US">
                <a:effectLst/>
              </a:endParaRPr>
            </a:p>
            <a:p>
              <a:pPr lvl="1" algn="l"/>
              <a:r>
                <a:rPr lang="en-US" i="1">
                  <a:effectLst/>
                </a:rPr>
                <a:t>DDD</a:t>
              </a:r>
              <a:r>
                <a:rPr lang="en-US" baseline="0">
                  <a:effectLst/>
                </a:rPr>
                <a:t> = Double-declining depreciation</a:t>
              </a:r>
            </a:p>
            <a:p>
              <a:pPr lvl="1" algn="l"/>
              <a:r>
                <a:rPr lang="en-US" i="1" baseline="0">
                  <a:effectLst/>
                </a:rPr>
                <a:t>SLD</a:t>
              </a:r>
              <a:r>
                <a:rPr lang="en-US" baseline="0">
                  <a:effectLst/>
                </a:rPr>
                <a:t> = Straight-line depreciation</a:t>
              </a:r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606136" y="5583931"/>
              <a:ext cx="2584618" cy="1066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𝐸𝐷〗_𝑡={■8(〖𝐷𝐷𝐷〗_𝑡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≥〖</a:t>
              </a:r>
              <a:r>
                <a:rPr lang="en-US" sz="1100" b="0" i="0">
                  <a:latin typeface="Cambria Math" panose="02040503050406030204" pitchFamily="18" charset="0"/>
                </a:rPr>
                <a:t>𝑆𝐿𝐷〗_𝑡&amp;■8(,&amp;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〖𝐷𝐷𝐷〗_𝑡 )@〖𝐷𝐷𝐷〗_𝑡&lt;〖𝑆𝐿𝐷〗_𝑡&amp;■8(</a:t>
              </a:r>
              <a:r>
                <a:rPr lang="en-US" sz="1100" b="0" i="0">
                  <a:latin typeface="Cambria Math" panose="02040503050406030204" pitchFamily="18" charset="0"/>
                </a:rPr>
                <a:t>,&amp;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〖𝑆𝐷𝐷〗_𝑡 ))┤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endPara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 algn="l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"Where: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lvl="1" algn="l"/>
              <a:r>
                <a:rPr lang="en-US" i="1">
                  <a:effectLst/>
                </a:rPr>
                <a:t>DDD</a:t>
              </a:r>
              <a:r>
                <a:rPr lang="en-US" baseline="0">
                  <a:effectLst/>
                </a:rPr>
                <a:t> = Double-declining depreciation</a:t>
              </a:r>
            </a:p>
            <a:p>
              <a:pPr lvl="1" algn="l"/>
              <a:r>
                <a:rPr lang="en-US" i="1" baseline="0">
                  <a:effectLst/>
                </a:rPr>
                <a:t>SLD</a:t>
              </a:r>
              <a:r>
                <a:rPr lang="en-US" baseline="0">
                  <a:effectLst/>
                </a:rPr>
                <a:t> = Straight-line depreciation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43</xdr:row>
      <xdr:rowOff>122527</xdr:rowOff>
    </xdr:from>
    <xdr:ext cx="2213491" cy="12798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606136" y="8314027"/>
              <a:ext cx="2213491" cy="1279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=0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&gt;0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nary>
                                <m:naryPr>
                                  <m:chr m:val="∑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=0</m:t>
                                  </m:r>
                                </m:sub>
                                <m:sup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sup>
                                <m:e>
                                  <m:sSub>
                                    <m:sSub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𝐸𝐷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</m:e>
                              </m:nary>
                            </m:e>
                          </m:mr>
                        </m:m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</m:t>
                    </m:r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 lvl="1"/>
              <a:r>
                <a:rPr lang="en-US" sz="1100"/>
                <a:t>Where:</a:t>
              </a:r>
            </a:p>
            <a:p>
              <a:pPr lvl="1"/>
              <a:r>
                <a:rPr lang="en-US" sz="1100" i="1"/>
                <a:t>B</a:t>
              </a:r>
              <a:r>
                <a:rPr lang="en-US" sz="1100"/>
                <a:t> = Bonus depreciation</a:t>
              </a:r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606136" y="8314027"/>
              <a:ext cx="2213491" cy="1279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𝑁𝑃〗_𝑡={■8(𝑡=0&amp;,&amp;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〖𝑁𝑃〗_0−𝐵@</a:t>
              </a:r>
              <a:r>
                <a:rPr lang="en-US" sz="1100" b="0" i="0">
                  <a:latin typeface="Cambria Math" panose="02040503050406030204" pitchFamily="18" charset="0"/>
                </a:rPr>
                <a:t>𝑡&gt;0&amp;,&amp;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〖𝑁𝑃〗_0−∑_(𝑡=0)^(𝑡−1)▒〖𝐸𝐷〗_𝑡 )┤      </a:t>
              </a:r>
              <a:endParaRPr lang="en-US" sz="1100"/>
            </a:p>
            <a:p>
              <a:endParaRPr lang="en-US" sz="1100"/>
            </a:p>
            <a:p>
              <a:pPr lvl="1"/>
              <a:r>
                <a:rPr lang="en-US" sz="1100"/>
                <a:t>Where:</a:t>
              </a:r>
            </a:p>
            <a:p>
              <a:pPr lvl="1"/>
              <a:r>
                <a:rPr lang="en-US" sz="1100" i="1"/>
                <a:t>B</a:t>
              </a:r>
              <a:r>
                <a:rPr lang="en-US" sz="1100"/>
                <a:t> = Bonus depreciation</a:t>
              </a:r>
            </a:p>
          </xdr:txBody>
        </xdr:sp>
      </mc:Fallback>
    </mc:AlternateContent>
    <xdr:clientData/>
  </xdr:oneCellAnchor>
  <xdr:oneCellAnchor>
    <xdr:from>
      <xdr:col>1</xdr:col>
      <xdr:colOff>0</xdr:colOff>
      <xdr:row>52</xdr:row>
      <xdr:rowOff>14287</xdr:rowOff>
    </xdr:from>
    <xdr:ext cx="2408801" cy="4739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606136" y="9920287"/>
              <a:ext cx="2408801" cy="47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𝐴𝐷𝐼𝑇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𝑇𝑎𝑥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𝑀𝐴𝐶𝑅𝑆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𝑆𝐿𝐷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606136" y="9920287"/>
              <a:ext cx="2408801" cy="47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〖𝐴𝐷𝐼𝑇〗_𝑡=∑_(𝑡=0)^𝑡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▒[</a:t>
              </a:r>
              <a:r>
                <a:rPr lang="en-US" sz="1100" b="0" i="0">
                  <a:latin typeface="Cambria Math" panose="02040503050406030204" pitchFamily="18" charset="0"/>
                </a:rPr>
                <a:t>𝑇𝑎𝑥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×(〖𝑀𝐴𝐶𝑅𝑆〗_𝑡−〖𝑆𝐿𝐷〗_𝑡 )]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O12"/>
  <sheetViews>
    <sheetView showGridLines="0" zoomScale="130" zoomScaleNormal="130" workbookViewId="0">
      <selection activeCell="L5" sqref="L5"/>
    </sheetView>
  </sheetViews>
  <sheetFormatPr defaultRowHeight="15" x14ac:dyDescent="0.25"/>
  <cols>
    <col min="11" max="11" width="10.28515625" customWidth="1"/>
    <col min="12" max="12" width="9.140625" style="1"/>
  </cols>
  <sheetData>
    <row r="4" spans="11:15" x14ac:dyDescent="0.25">
      <c r="K4" s="11" t="s">
        <v>6</v>
      </c>
      <c r="L4" s="2"/>
      <c r="M4" s="3"/>
      <c r="N4" s="3"/>
      <c r="O4" s="4"/>
    </row>
    <row r="5" spans="11:15" ht="17.25" x14ac:dyDescent="0.25">
      <c r="K5" s="12" t="s">
        <v>0</v>
      </c>
      <c r="L5" s="5" t="s">
        <v>14</v>
      </c>
      <c r="M5" s="6"/>
      <c r="N5" s="6"/>
      <c r="O5" s="7"/>
    </row>
    <row r="6" spans="11:15" x14ac:dyDescent="0.25">
      <c r="K6" s="12" t="s">
        <v>1</v>
      </c>
      <c r="L6" s="5" t="s">
        <v>7</v>
      </c>
      <c r="M6" s="6"/>
      <c r="N6" s="6"/>
      <c r="O6" s="7"/>
    </row>
    <row r="7" spans="11:15" x14ac:dyDescent="0.25">
      <c r="K7" s="12" t="s">
        <v>2</v>
      </c>
      <c r="L7" s="5" t="s">
        <v>8</v>
      </c>
      <c r="M7" s="6"/>
      <c r="N7" s="6"/>
      <c r="O7" s="7"/>
    </row>
    <row r="8" spans="11:15" x14ac:dyDescent="0.25">
      <c r="K8" s="12" t="s">
        <v>12</v>
      </c>
      <c r="L8" s="15" t="s">
        <v>13</v>
      </c>
      <c r="M8" s="6"/>
      <c r="N8" s="6"/>
      <c r="O8" s="7"/>
    </row>
    <row r="9" spans="11:15" x14ac:dyDescent="0.25">
      <c r="K9" s="12" t="s">
        <v>3</v>
      </c>
      <c r="L9" s="5" t="s">
        <v>9</v>
      </c>
      <c r="M9" s="6"/>
      <c r="N9" s="6"/>
      <c r="O9" s="7"/>
    </row>
    <row r="10" spans="11:15" x14ac:dyDescent="0.25">
      <c r="K10" s="12" t="s">
        <v>4</v>
      </c>
      <c r="L10" s="5" t="s">
        <v>10</v>
      </c>
      <c r="M10" s="6"/>
      <c r="N10" s="6"/>
      <c r="O10" s="7"/>
    </row>
    <row r="11" spans="11:15" ht="18" x14ac:dyDescent="0.35">
      <c r="K11" s="12" t="s">
        <v>5</v>
      </c>
      <c r="L11" s="5" t="s">
        <v>11</v>
      </c>
      <c r="M11" s="6"/>
      <c r="N11" s="6"/>
      <c r="O11" s="7"/>
    </row>
    <row r="12" spans="11:15" x14ac:dyDescent="0.25">
      <c r="K12" s="14"/>
      <c r="L12" s="8"/>
      <c r="M12" s="9"/>
      <c r="N12" s="9"/>
      <c r="O12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P18"/>
  <sheetViews>
    <sheetView showGridLines="0" zoomScale="130" zoomScaleNormal="130" workbookViewId="0">
      <selection activeCell="L22" sqref="L22"/>
    </sheetView>
  </sheetViews>
  <sheetFormatPr defaultRowHeight="15" x14ac:dyDescent="0.25"/>
  <cols>
    <col min="10" max="11" width="9" customWidth="1"/>
    <col min="12" max="12" width="9.140625" style="1"/>
  </cols>
  <sheetData>
    <row r="4" spans="10:16" x14ac:dyDescent="0.25">
      <c r="J4" s="11" t="s">
        <v>6</v>
      </c>
      <c r="K4" s="16"/>
      <c r="L4" s="2"/>
      <c r="M4" s="3"/>
      <c r="N4" s="3"/>
      <c r="O4" s="3"/>
      <c r="P4" s="4"/>
    </row>
    <row r="5" spans="10:16" x14ac:dyDescent="0.25">
      <c r="J5" s="12" t="s">
        <v>15</v>
      </c>
      <c r="K5" s="13"/>
      <c r="L5" s="5" t="s">
        <v>16</v>
      </c>
      <c r="M5" s="6"/>
      <c r="N5" s="6"/>
      <c r="O5" s="6"/>
      <c r="P5" s="7"/>
    </row>
    <row r="6" spans="10:16" x14ac:dyDescent="0.25">
      <c r="J6" s="12" t="s">
        <v>49</v>
      </c>
      <c r="K6" s="13"/>
      <c r="L6" s="5" t="s">
        <v>50</v>
      </c>
      <c r="M6" s="6"/>
      <c r="N6" s="6"/>
      <c r="O6" s="6"/>
      <c r="P6" s="7"/>
    </row>
    <row r="7" spans="10:16" x14ac:dyDescent="0.25">
      <c r="J7" s="12" t="s">
        <v>17</v>
      </c>
      <c r="K7" s="13"/>
      <c r="L7" s="5" t="s">
        <v>18</v>
      </c>
      <c r="M7" s="6"/>
      <c r="N7" s="6"/>
      <c r="O7" s="6"/>
      <c r="P7" s="7"/>
    </row>
    <row r="8" spans="10:16" x14ac:dyDescent="0.25">
      <c r="J8" s="12" t="s">
        <v>19</v>
      </c>
      <c r="K8" s="13"/>
      <c r="L8" s="15" t="s">
        <v>20</v>
      </c>
      <c r="M8" s="6"/>
      <c r="N8" s="6"/>
      <c r="O8" s="6"/>
      <c r="P8" s="7"/>
    </row>
    <row r="9" spans="10:16" ht="18" x14ac:dyDescent="0.35">
      <c r="J9" s="12" t="s">
        <v>21</v>
      </c>
      <c r="K9" s="13"/>
      <c r="L9" s="5" t="s">
        <v>26</v>
      </c>
      <c r="M9" s="6"/>
      <c r="N9" s="6"/>
      <c r="O9" s="6"/>
      <c r="P9" s="7"/>
    </row>
    <row r="10" spans="10:16" ht="18" x14ac:dyDescent="0.35">
      <c r="J10" s="12" t="s">
        <v>22</v>
      </c>
      <c r="K10" s="13"/>
      <c r="L10" s="5" t="s">
        <v>25</v>
      </c>
      <c r="M10" s="6"/>
      <c r="N10" s="6"/>
      <c r="O10" s="6"/>
      <c r="P10" s="7"/>
    </row>
    <row r="11" spans="10:16" x14ac:dyDescent="0.25">
      <c r="J11" s="12" t="s">
        <v>33</v>
      </c>
      <c r="K11" s="13"/>
      <c r="L11" s="15" t="s">
        <v>34</v>
      </c>
      <c r="M11" s="6"/>
      <c r="N11" s="6"/>
      <c r="O11" s="6"/>
      <c r="P11" s="7"/>
    </row>
    <row r="12" spans="10:16" x14ac:dyDescent="0.25">
      <c r="J12" s="12" t="s">
        <v>35</v>
      </c>
      <c r="K12" s="13"/>
      <c r="L12" s="15" t="s">
        <v>36</v>
      </c>
      <c r="M12" s="6"/>
      <c r="N12" s="6"/>
      <c r="O12" s="6"/>
      <c r="P12" s="7"/>
    </row>
    <row r="13" spans="10:16" x14ac:dyDescent="0.25">
      <c r="J13" s="12" t="s">
        <v>37</v>
      </c>
      <c r="K13" s="13"/>
      <c r="L13" s="15" t="s">
        <v>38</v>
      </c>
      <c r="M13" s="6"/>
      <c r="N13" s="6"/>
      <c r="O13" s="6"/>
      <c r="P13" s="7"/>
    </row>
    <row r="14" spans="10:16" ht="18" x14ac:dyDescent="0.35">
      <c r="J14" s="12" t="s">
        <v>27</v>
      </c>
      <c r="K14" s="13"/>
      <c r="L14" s="15" t="s">
        <v>29</v>
      </c>
      <c r="M14" s="6"/>
      <c r="N14" s="6"/>
      <c r="O14" s="6"/>
      <c r="P14" s="7"/>
    </row>
    <row r="15" spans="10:16" ht="18" x14ac:dyDescent="0.35">
      <c r="J15" s="12" t="s">
        <v>28</v>
      </c>
      <c r="K15" s="13"/>
      <c r="L15" s="15" t="s">
        <v>30</v>
      </c>
      <c r="M15" s="6"/>
      <c r="N15" s="6"/>
      <c r="O15" s="6"/>
      <c r="P15" s="7"/>
    </row>
    <row r="16" spans="10:16" x14ac:dyDescent="0.25">
      <c r="J16" s="12" t="s">
        <v>23</v>
      </c>
      <c r="K16" s="13"/>
      <c r="L16" s="5" t="s">
        <v>24</v>
      </c>
      <c r="M16" s="6"/>
      <c r="N16" s="6"/>
      <c r="O16" s="6"/>
      <c r="P16" s="7"/>
    </row>
    <row r="17" spans="10:16" ht="17.25" x14ac:dyDescent="0.25">
      <c r="J17" s="12" t="s">
        <v>31</v>
      </c>
      <c r="K17" s="13"/>
      <c r="L17" s="15" t="s">
        <v>32</v>
      </c>
      <c r="M17" s="6"/>
      <c r="N17" s="6"/>
      <c r="O17" s="6"/>
      <c r="P17" s="7"/>
    </row>
    <row r="18" spans="10:16" x14ac:dyDescent="0.25">
      <c r="J18" s="14"/>
      <c r="K18" s="9"/>
      <c r="L18" s="8"/>
      <c r="M18" s="9"/>
      <c r="N18" s="9"/>
      <c r="O18" s="9"/>
      <c r="P18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"/>
  <sheetViews>
    <sheetView showGridLines="0" tabSelected="1" zoomScale="90" zoomScaleNormal="90" workbookViewId="0">
      <selection activeCell="M8" sqref="M8"/>
    </sheetView>
  </sheetViews>
  <sheetFormatPr defaultRowHeight="15" x14ac:dyDescent="0.25"/>
  <sheetData>
    <row r="3" spans="2:12" x14ac:dyDescent="0.25">
      <c r="B3" s="22" t="s">
        <v>39</v>
      </c>
      <c r="C3" s="21">
        <v>7</v>
      </c>
      <c r="D3" s="24" t="s">
        <v>51</v>
      </c>
      <c r="G3" t="s">
        <v>54</v>
      </c>
    </row>
    <row r="4" spans="2:12" x14ac:dyDescent="0.25">
      <c r="B4" s="22" t="s">
        <v>40</v>
      </c>
      <c r="C4" s="21">
        <v>0.5</v>
      </c>
      <c r="D4" s="24" t="s">
        <v>52</v>
      </c>
      <c r="G4" t="s">
        <v>55</v>
      </c>
    </row>
    <row r="5" spans="2:12" x14ac:dyDescent="0.25">
      <c r="B5" s="22" t="s">
        <v>41</v>
      </c>
      <c r="C5" s="21">
        <v>0</v>
      </c>
      <c r="D5" s="24" t="s">
        <v>53</v>
      </c>
      <c r="G5" t="s">
        <v>56</v>
      </c>
    </row>
    <row r="6" spans="2:12" x14ac:dyDescent="0.25">
      <c r="D6" s="17"/>
      <c r="G6" t="s">
        <v>57</v>
      </c>
    </row>
    <row r="7" spans="2:12" x14ac:dyDescent="0.25">
      <c r="D7" s="17"/>
      <c r="G7" t="s">
        <v>58</v>
      </c>
    </row>
    <row r="8" spans="2:12" x14ac:dyDescent="0.25">
      <c r="D8" s="17"/>
      <c r="G8" t="s">
        <v>59</v>
      </c>
    </row>
    <row r="9" spans="2:12" x14ac:dyDescent="0.25">
      <c r="D9" s="17"/>
    </row>
    <row r="10" spans="2:12" x14ac:dyDescent="0.25">
      <c r="D10" s="17"/>
    </row>
    <row r="11" spans="2:12" x14ac:dyDescent="0.25">
      <c r="B11" s="20" t="s">
        <v>0</v>
      </c>
      <c r="C11" s="20" t="s">
        <v>42</v>
      </c>
      <c r="D11" s="20" t="s">
        <v>43</v>
      </c>
      <c r="E11" s="20" t="s">
        <v>44</v>
      </c>
      <c r="F11" s="20" t="s">
        <v>45</v>
      </c>
      <c r="G11" s="20" t="s">
        <v>46</v>
      </c>
      <c r="H11" s="20" t="s">
        <v>47</v>
      </c>
      <c r="I11" s="20" t="s">
        <v>48</v>
      </c>
    </row>
    <row r="12" spans="2:12" x14ac:dyDescent="0.25">
      <c r="B12" s="17">
        <v>0</v>
      </c>
      <c r="C12" s="23">
        <v>1</v>
      </c>
      <c r="D12" s="19">
        <f>(C12-C5)*(1/$C$3)*2</f>
        <v>0.2857142857142857</v>
      </c>
      <c r="E12" s="19">
        <f t="shared" ref="E12:E19" si="0">IFERROR($C12*(1/($C$3-$B12)),0)</f>
        <v>0.14285714285714285</v>
      </c>
      <c r="F12" s="19">
        <f>MAX(D12:E12)+C5</f>
        <v>0.2857142857142857</v>
      </c>
      <c r="G12" s="19"/>
      <c r="H12" s="19">
        <f t="shared" ref="H12:H19" si="1">$F12*(1-$C$4)</f>
        <v>0.14285714285714285</v>
      </c>
      <c r="I12" s="19">
        <f t="shared" ref="I12:I19" si="2">SUM($G12:$H12)</f>
        <v>0.14285714285714285</v>
      </c>
    </row>
    <row r="13" spans="2:12" x14ac:dyDescent="0.25">
      <c r="B13" s="17">
        <v>1</v>
      </c>
      <c r="C13" s="18">
        <f t="shared" ref="C13:C19" si="3">C12-F12</f>
        <v>0.7142857142857143</v>
      </c>
      <c r="D13" s="19">
        <f t="shared" ref="D13:D19" si="4">C13*(1/$C$3)*2</f>
        <v>0.20408163265306123</v>
      </c>
      <c r="E13" s="19">
        <f t="shared" si="0"/>
        <v>0.11904761904761904</v>
      </c>
      <c r="F13" s="19">
        <f>MAX(D13:E13)</f>
        <v>0.20408163265306123</v>
      </c>
      <c r="G13" s="19">
        <f t="shared" ref="G13:G19" si="5">F12*$C$4</f>
        <v>0.14285714285714285</v>
      </c>
      <c r="H13" s="19">
        <f t="shared" si="1"/>
        <v>0.10204081632653061</v>
      </c>
      <c r="I13" s="19">
        <f t="shared" si="2"/>
        <v>0.24489795918367346</v>
      </c>
    </row>
    <row r="14" spans="2:12" x14ac:dyDescent="0.25">
      <c r="B14" s="17">
        <v>2</v>
      </c>
      <c r="C14" s="18">
        <f t="shared" si="3"/>
        <v>0.51020408163265307</v>
      </c>
      <c r="D14" s="19">
        <f t="shared" si="4"/>
        <v>0.1457725947521866</v>
      </c>
      <c r="E14" s="19">
        <f t="shared" si="0"/>
        <v>0.10204081632653061</v>
      </c>
      <c r="F14" s="19">
        <f t="shared" ref="F14:F19" si="6">MAX(D14:E14)</f>
        <v>0.1457725947521866</v>
      </c>
      <c r="G14" s="19">
        <f t="shared" si="5"/>
        <v>0.10204081632653061</v>
      </c>
      <c r="H14" s="19">
        <f t="shared" si="1"/>
        <v>7.2886297376093298E-2</v>
      </c>
      <c r="I14" s="19">
        <f t="shared" si="2"/>
        <v>0.17492711370262393</v>
      </c>
    </row>
    <row r="15" spans="2:12" x14ac:dyDescent="0.25">
      <c r="B15" s="17">
        <v>3</v>
      </c>
      <c r="C15" s="18">
        <f t="shared" si="3"/>
        <v>0.36443148688046645</v>
      </c>
      <c r="D15" s="19">
        <f t="shared" si="4"/>
        <v>0.10412328196584755</v>
      </c>
      <c r="E15" s="19">
        <f t="shared" si="0"/>
        <v>9.1107871720116612E-2</v>
      </c>
      <c r="F15" s="19">
        <f t="shared" si="6"/>
        <v>0.10412328196584755</v>
      </c>
      <c r="G15" s="19">
        <f t="shared" si="5"/>
        <v>7.2886297376093298E-2</v>
      </c>
      <c r="H15" s="19">
        <f t="shared" si="1"/>
        <v>5.2061640982923776E-2</v>
      </c>
      <c r="I15" s="19">
        <f t="shared" si="2"/>
        <v>0.12494793835901707</v>
      </c>
    </row>
    <row r="16" spans="2:12" x14ac:dyDescent="0.25">
      <c r="B16" s="17">
        <v>4</v>
      </c>
      <c r="C16" s="18">
        <f t="shared" si="3"/>
        <v>0.26030820491461892</v>
      </c>
      <c r="D16" s="19">
        <f t="shared" si="4"/>
        <v>7.4373772832748264E-2</v>
      </c>
      <c r="E16" s="19">
        <f t="shared" si="0"/>
        <v>8.6769401638206303E-2</v>
      </c>
      <c r="F16" s="19">
        <f t="shared" si="6"/>
        <v>8.6769401638206303E-2</v>
      </c>
      <c r="G16" s="19">
        <f t="shared" si="5"/>
        <v>5.2061640982923776E-2</v>
      </c>
      <c r="H16" s="19">
        <f t="shared" si="1"/>
        <v>4.3384700819103152E-2</v>
      </c>
      <c r="I16" s="19">
        <f t="shared" si="2"/>
        <v>9.5446341802026935E-2</v>
      </c>
      <c r="L16" s="25"/>
    </row>
    <row r="17" spans="2:12" x14ac:dyDescent="0.25">
      <c r="B17" s="17">
        <v>5</v>
      </c>
      <c r="C17" s="18">
        <f t="shared" si="3"/>
        <v>0.17353880327641263</v>
      </c>
      <c r="D17" s="19">
        <f t="shared" si="4"/>
        <v>4.9582515221832178E-2</v>
      </c>
      <c r="E17" s="19">
        <f t="shared" si="0"/>
        <v>8.6769401638206317E-2</v>
      </c>
      <c r="F17" s="19">
        <f t="shared" si="6"/>
        <v>8.6769401638206317E-2</v>
      </c>
      <c r="G17" s="19">
        <f t="shared" si="5"/>
        <v>4.3384700819103152E-2</v>
      </c>
      <c r="H17" s="19">
        <f t="shared" si="1"/>
        <v>4.3384700819103159E-2</v>
      </c>
      <c r="I17" s="19">
        <f t="shared" si="2"/>
        <v>8.6769401638206317E-2</v>
      </c>
      <c r="L17" s="25"/>
    </row>
    <row r="18" spans="2:12" x14ac:dyDescent="0.25">
      <c r="B18" s="17">
        <v>6</v>
      </c>
      <c r="C18" s="18">
        <f t="shared" si="3"/>
        <v>8.6769401638206317E-2</v>
      </c>
      <c r="D18" s="19">
        <f t="shared" si="4"/>
        <v>2.4791257610916089E-2</v>
      </c>
      <c r="E18" s="19">
        <f t="shared" si="0"/>
        <v>8.6769401638206317E-2</v>
      </c>
      <c r="F18" s="19">
        <f t="shared" si="6"/>
        <v>8.6769401638206317E-2</v>
      </c>
      <c r="G18" s="19">
        <f t="shared" si="5"/>
        <v>4.3384700819103159E-2</v>
      </c>
      <c r="H18" s="19">
        <f t="shared" si="1"/>
        <v>4.3384700819103159E-2</v>
      </c>
      <c r="I18" s="19">
        <f t="shared" si="2"/>
        <v>8.6769401638206317E-2</v>
      </c>
      <c r="L18" s="25"/>
    </row>
    <row r="19" spans="2:12" x14ac:dyDescent="0.25">
      <c r="B19" s="17">
        <v>7</v>
      </c>
      <c r="C19" s="18">
        <f t="shared" si="3"/>
        <v>0</v>
      </c>
      <c r="D19" s="19">
        <f t="shared" si="4"/>
        <v>0</v>
      </c>
      <c r="E19" s="19">
        <f t="shared" si="0"/>
        <v>0</v>
      </c>
      <c r="F19" s="19">
        <f t="shared" si="6"/>
        <v>0</v>
      </c>
      <c r="G19" s="19">
        <f t="shared" si="5"/>
        <v>4.3384700819103159E-2</v>
      </c>
      <c r="H19" s="19">
        <f t="shared" si="1"/>
        <v>0</v>
      </c>
      <c r="I19" s="19">
        <f t="shared" si="2"/>
        <v>4.3384700819103159E-2</v>
      </c>
      <c r="L19" s="25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 4 a 6 3 5 7 5 9 - 8 6 8 7 - 4 c 3 1 - b 2 f 4 - 8 1 4 8 5 1 f 5 5 9 8 7 < / A r g o G u i d > 
</file>

<file path=customXml/itemProps1.xml><?xml version="1.0" encoding="utf-8"?>
<ds:datastoreItem xmlns:ds="http://schemas.openxmlformats.org/officeDocument/2006/customXml" ds:itemID="{3F5DAB1B-0434-4371-BFA9-596B6C30E337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</vt:lpstr>
      <vt:lpstr>Rate Base</vt:lpstr>
      <vt:lpstr>Depreciation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Conklin, Michael B</dc:creator>
  <cp:lastModifiedBy>Michael</cp:lastModifiedBy>
  <dcterms:created xsi:type="dcterms:W3CDTF">2017-11-30T21:21:51Z</dcterms:created>
  <dcterms:modified xsi:type="dcterms:W3CDTF">2017-12-16T14:28:24Z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{CA5A8CC5-5A2E-43BF-8FEC-7BD44F53A788}</vt:lpwstr>
  </property>
</Properties>
</file>