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ocuments\AitchTee_MIKROKOSMOS\Mikrokosmos\Document\Mikrokosmos\"/>
    </mc:Choice>
  </mc:AlternateContent>
  <xr:revisionPtr revIDLastSave="0" documentId="13_ncr:1_{B327085D-1F64-475D-BFB9-D023997D5349}" xr6:coauthVersionLast="45" xr6:coauthVersionMax="45" xr10:uidLastSave="{00000000-0000-0000-0000-000000000000}"/>
  <bookViews>
    <workbookView xWindow="-110" yWindow="-110" windowWidth="19420" windowHeight="11020" tabRatio="725" activeTab="4" xr2:uid="{00000000-000D-0000-FFFF-FFFF00000000}"/>
  </bookViews>
  <sheets>
    <sheet name="Mikrokosmos" sheetId="1" r:id="rId1"/>
    <sheet name="1st phase" sheetId="3" r:id="rId2"/>
    <sheet name="2nd phase" sheetId="2" r:id="rId3"/>
    <sheet name="3rd phase" sheetId="4" r:id="rId4"/>
    <sheet name="4th phase" sheetId="6" r:id="rId5"/>
    <sheet name="Final phase" sheetId="7" r:id="rId6"/>
  </sheets>
  <definedNames>
    <definedName name="_xlnm._FilterDatabase" localSheetId="1" hidden="1">'1st phase'!$E$1:$E$39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7" l="1"/>
  <c r="C35" i="3"/>
  <c r="C45" i="4"/>
  <c r="E15" i="7"/>
  <c r="C22" i="2"/>
  <c r="E47" i="6" l="1"/>
  <c r="D45" i="4"/>
  <c r="E47" i="4"/>
  <c r="E46" i="4" l="1"/>
  <c r="F51" i="6" l="1"/>
  <c r="F50" i="6"/>
  <c r="F49" i="6"/>
  <c r="F48" i="6"/>
  <c r="F47" i="6"/>
  <c r="E51" i="6"/>
  <c r="E50" i="6"/>
  <c r="E49" i="6"/>
  <c r="E48" i="6"/>
  <c r="D47" i="6"/>
  <c r="F25" i="7" l="1"/>
  <c r="E25" i="7"/>
  <c r="F24" i="7"/>
  <c r="E24" i="7"/>
  <c r="F23" i="7"/>
  <c r="E23" i="7"/>
  <c r="F22" i="7"/>
  <c r="E22" i="7"/>
  <c r="F21" i="7"/>
  <c r="E21" i="7"/>
  <c r="D21" i="7"/>
  <c r="F49" i="4" l="1"/>
  <c r="F48" i="4"/>
  <c r="F47" i="4"/>
  <c r="F46" i="4"/>
  <c r="F45" i="4"/>
  <c r="E45" i="4"/>
  <c r="E49" i="4"/>
  <c r="E48" i="4"/>
  <c r="E18" i="2"/>
  <c r="D35" i="3"/>
  <c r="E31" i="3"/>
  <c r="F26" i="2"/>
  <c r="F25" i="2"/>
  <c r="F24" i="2"/>
  <c r="F23" i="2"/>
  <c r="E26" i="2"/>
  <c r="E25" i="2"/>
  <c r="E24" i="2"/>
  <c r="E23" i="2"/>
  <c r="F22" i="2"/>
  <c r="E22" i="2"/>
  <c r="D22" i="2"/>
  <c r="E35" i="3" l="1"/>
  <c r="F35" i="3"/>
  <c r="E36" i="3"/>
  <c r="E37" i="3"/>
  <c r="E38" i="3"/>
  <c r="E39" i="3"/>
  <c r="F39" i="3"/>
  <c r="F38" i="3"/>
  <c r="F37" i="3"/>
  <c r="F36" i="3"/>
  <c r="E16" i="7"/>
  <c r="E41" i="6"/>
  <c r="E42" i="6"/>
  <c r="E39" i="4"/>
  <c r="E40" i="4"/>
  <c r="E17" i="2"/>
  <c r="E32" i="3"/>
  <c r="C47" i="6" l="1"/>
  <c r="C51" i="6" s="1"/>
  <c r="D51" i="6" s="1"/>
  <c r="C46" i="4"/>
  <c r="C36" i="3"/>
  <c r="D36" i="3" s="1"/>
  <c r="C50" i="6" l="1"/>
  <c r="D50" i="6" s="1"/>
  <c r="C49" i="6"/>
  <c r="D49" i="6" s="1"/>
  <c r="C48" i="6"/>
  <c r="D48" i="6" s="1"/>
  <c r="C47" i="4"/>
  <c r="D47" i="4" s="1"/>
  <c r="D46" i="4"/>
  <c r="C25" i="7"/>
  <c r="D25" i="7" s="1"/>
  <c r="C22" i="7"/>
  <c r="D22" i="7" s="1"/>
  <c r="C24" i="7"/>
  <c r="D24" i="7" s="1"/>
  <c r="C23" i="7"/>
  <c r="D23" i="7" s="1"/>
  <c r="C48" i="4"/>
  <c r="D48" i="4" s="1"/>
  <c r="C49" i="4"/>
  <c r="D49" i="4" s="1"/>
  <c r="C37" i="3"/>
  <c r="D37" i="3" s="1"/>
  <c r="C38" i="3"/>
  <c r="D38" i="3" s="1"/>
  <c r="C39" i="3"/>
  <c r="D39" i="3" s="1"/>
  <c r="C25" i="2"/>
  <c r="D25" i="2" s="1"/>
  <c r="C23" i="2"/>
  <c r="D23" i="2" s="1"/>
  <c r="C24" i="2"/>
  <c r="D24" i="2" s="1"/>
  <c r="C26" i="2"/>
  <c r="D26" i="2" s="1"/>
</calcChain>
</file>

<file path=xl/sharedStrings.xml><?xml version="1.0" encoding="utf-8"?>
<sst xmlns="http://schemas.openxmlformats.org/spreadsheetml/2006/main" count="673" uniqueCount="281">
  <si>
    <t>ID</t>
  </si>
  <si>
    <t>Web Service</t>
  </si>
  <si>
    <t>Test</t>
  </si>
  <si>
    <t>Desktop application</t>
  </si>
  <si>
    <t>Mobile application</t>
  </si>
  <si>
    <t>MIKROKOSMOS TEAM</t>
  </si>
  <si>
    <t>Role</t>
  </si>
  <si>
    <t>Fullname</t>
  </si>
  <si>
    <t>Doan Quoc Trung</t>
  </si>
  <si>
    <t>Leader</t>
  </si>
  <si>
    <t>Nguyen Minh Y</t>
  </si>
  <si>
    <t>Member</t>
  </si>
  <si>
    <t>Ho Hoang Tong</t>
  </si>
  <si>
    <t>Pham Thi Thanh Hang</t>
  </si>
  <si>
    <t>PROJECT ITEMS</t>
  </si>
  <si>
    <t>No.</t>
  </si>
  <si>
    <t>Item name</t>
  </si>
  <si>
    <t>Analysis and design project</t>
  </si>
  <si>
    <t>Build database</t>
  </si>
  <si>
    <t>Report project</t>
  </si>
  <si>
    <t>AD</t>
  </si>
  <si>
    <t>WS</t>
  </si>
  <si>
    <t>BD</t>
  </si>
  <si>
    <t>DA</t>
  </si>
  <si>
    <t>MA</t>
  </si>
  <si>
    <t>RP</t>
  </si>
  <si>
    <t>T</t>
  </si>
  <si>
    <t>ID - Label</t>
  </si>
  <si>
    <t>Tools</t>
  </si>
  <si>
    <t>trungdq</t>
  </si>
  <si>
    <t>ynm</t>
  </si>
  <si>
    <t>tonghh</t>
  </si>
  <si>
    <t>hangptt</t>
  </si>
  <si>
    <t>Tittle</t>
  </si>
  <si>
    <t>Detail</t>
  </si>
  <si>
    <t>Implemented by</t>
  </si>
  <si>
    <t>Expected time</t>
  </si>
  <si>
    <t>Actual time</t>
  </si>
  <si>
    <t>State</t>
  </si>
  <si>
    <t>Date start</t>
  </si>
  <si>
    <t>DATABASE</t>
  </si>
  <si>
    <t>PRODUCTS FUNCTION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</si>
  <si>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</si>
  <si>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</si>
  <si>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</si>
  <si>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</si>
  <si>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</si>
  <si>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</si>
  <si>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</si>
  <si>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</si>
  <si>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</si>
  <si>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</si>
  <si>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</si>
  <si>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BD01</t>
  </si>
  <si>
    <t>BD02</t>
  </si>
  <si>
    <t>BULD DATABASE</t>
  </si>
  <si>
    <t>BD03</t>
  </si>
  <si>
    <t>BD04</t>
  </si>
  <si>
    <t>Create database</t>
  </si>
  <si>
    <t>Create Trigger</t>
  </si>
  <si>
    <t>Create Stored procedure</t>
  </si>
  <si>
    <t>Insert database</t>
  </si>
  <si>
    <t>IMPLEMENT</t>
  </si>
  <si>
    <t>REPORT</t>
  </si>
  <si>
    <t>RP01</t>
  </si>
  <si>
    <t>WS01</t>
  </si>
  <si>
    <t>WS02</t>
  </si>
  <si>
    <t>WS03</t>
  </si>
  <si>
    <t>WS04</t>
  </si>
  <si>
    <t>WS05</t>
  </si>
  <si>
    <t>WEB SERVICE</t>
  </si>
  <si>
    <t>Create database and 17 tables 
(Primary key, Foreign key, Cascade delete)</t>
  </si>
  <si>
    <t>Create constraint trigger
Create log trigger</t>
  </si>
  <si>
    <t>RP02</t>
  </si>
  <si>
    <t>RP03</t>
  </si>
  <si>
    <t>RP04</t>
  </si>
  <si>
    <t>Report BD01</t>
  </si>
  <si>
    <t>Report BD02</t>
  </si>
  <si>
    <t>Report BD03</t>
  </si>
  <si>
    <t>Report DB04</t>
  </si>
  <si>
    <t>Report code create database</t>
  </si>
  <si>
    <t>Report quantity of data inserted for each table</t>
  </si>
  <si>
    <t>Report code create constraint trigger
Report code create log trigger</t>
  </si>
  <si>
    <t>Create project frame</t>
  </si>
  <si>
    <t>Create project frame in the Eclipse (Maven project)</t>
  </si>
  <si>
    <t>Create model</t>
  </si>
  <si>
    <t>Mapping data to model</t>
  </si>
  <si>
    <t>Constraint datatype in model</t>
  </si>
  <si>
    <t>Function login</t>
  </si>
  <si>
    <t>Function insert</t>
  </si>
  <si>
    <t>Function update</t>
  </si>
  <si>
    <t>Function delete physical</t>
  </si>
  <si>
    <t>Function delete logic</t>
  </si>
  <si>
    <t>Function search</t>
  </si>
  <si>
    <t>Function restore</t>
  </si>
  <si>
    <t>Function send mail automatic</t>
  </si>
  <si>
    <t>WS06</t>
  </si>
  <si>
    <t>WS07</t>
  </si>
  <si>
    <t>WS08</t>
  </si>
  <si>
    <t>WS09</t>
  </si>
  <si>
    <t>WS10</t>
  </si>
  <si>
    <t>WS11</t>
  </si>
  <si>
    <t>WS12</t>
  </si>
  <si>
    <t>WS13</t>
  </si>
  <si>
    <t>Function read with user role</t>
  </si>
  <si>
    <t>Function read with admin role</t>
  </si>
  <si>
    <t>Handle fucntion login and confirm role of the account owner</t>
  </si>
  <si>
    <t>Handle fucntion read data with isDel=1</t>
  </si>
  <si>
    <t>Handle fucntion insert new data</t>
  </si>
  <si>
    <t>Handle fucntion update data</t>
  </si>
  <si>
    <t xml:space="preserve">Handle fucntion delete physical </t>
  </si>
  <si>
    <t>Handle fucntion delete logic</t>
  </si>
  <si>
    <t>Handle fucntion search</t>
  </si>
  <si>
    <t>Handle fucntion restore</t>
  </si>
  <si>
    <t>Handle fucntion send mail automatic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</si>
  <si>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</si>
  <si>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</si>
  <si>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</si>
  <si>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</si>
  <si>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</si>
  <si>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</si>
  <si>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</si>
  <si>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</si>
  <si>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</si>
  <si>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Report WS01</t>
  </si>
  <si>
    <t>Report WS02</t>
  </si>
  <si>
    <t>Report WS03</t>
  </si>
  <si>
    <t>Report WS04</t>
  </si>
  <si>
    <t>Report WS05</t>
  </si>
  <si>
    <t>Report WS06</t>
  </si>
  <si>
    <t>Report WS07</t>
  </si>
  <si>
    <t>Report WS08</t>
  </si>
  <si>
    <t>Report WS09</t>
  </si>
  <si>
    <t>Report WS10</t>
  </si>
  <si>
    <t>Report WS11</t>
  </si>
  <si>
    <t>Report WS12</t>
  </si>
  <si>
    <t>Report WS13</t>
  </si>
  <si>
    <t>Web online store</t>
  </si>
  <si>
    <t>TEST</t>
  </si>
  <si>
    <t>T01</t>
  </si>
  <si>
    <t>RP14</t>
  </si>
  <si>
    <t>RP15</t>
  </si>
  <si>
    <t>RP16</t>
  </si>
  <si>
    <t>Design test plan</t>
  </si>
  <si>
    <t>Design test design</t>
  </si>
  <si>
    <t>Design test case</t>
  </si>
  <si>
    <t>Test WS04 to WS13</t>
  </si>
  <si>
    <t>T02</t>
  </si>
  <si>
    <t>T03</t>
  </si>
  <si>
    <t>T04</t>
  </si>
  <si>
    <t>Design test defect</t>
  </si>
  <si>
    <t>Report T04</t>
  </si>
  <si>
    <t>mikrokosmos</t>
  </si>
  <si>
    <t>Team</t>
  </si>
  <si>
    <t>Enterprise Architect
Microsoft Visio
Microsoft Word</t>
  </si>
  <si>
    <t>Eclipse</t>
  </si>
  <si>
    <t>MySQL Workbench</t>
  </si>
  <si>
    <t>Visual Studio</t>
  </si>
  <si>
    <t>Microsoft Excel
Microsoft Word
Microsoft Powerpoint</t>
  </si>
  <si>
    <t>Mikrokosmos Team</t>
  </si>
  <si>
    <t>Sketch database</t>
  </si>
  <si>
    <t>AD12</t>
  </si>
  <si>
    <t>AD13</t>
  </si>
  <si>
    <t>AD14</t>
  </si>
  <si>
    <t xml:space="preserve">Draw ERD in Microsoft Visio </t>
  </si>
  <si>
    <t>Draw ERD on A3 paper</t>
  </si>
  <si>
    <t>Draw relational database schema on A4 paper</t>
  </si>
  <si>
    <t>Draw ER Model on A3 paper (1-1, 1-n, n-n)</t>
  </si>
  <si>
    <t>Use case diagram</t>
  </si>
  <si>
    <t>Consequence</t>
  </si>
  <si>
    <t>Backlog rule</t>
  </si>
  <si>
    <t>Product backlog</t>
  </si>
  <si>
    <t>Release backlog</t>
  </si>
  <si>
    <t>Sprint backlog</t>
  </si>
  <si>
    <t>Design Report code template</t>
  </si>
  <si>
    <t>Design Report code template in Microsoft Excel</t>
  </si>
  <si>
    <t>Design Report project template</t>
  </si>
  <si>
    <t>Design Report project template in Microsoft Word</t>
  </si>
  <si>
    <t>Draw ER Model in Microsoft Word (1-1, 1-n, n-n)</t>
  </si>
  <si>
    <t>Draw relational database schema in Microsoft Word</t>
  </si>
  <si>
    <t>Entity-Relationship Model (hard ver)</t>
  </si>
  <si>
    <t>Entity-Relationship Model (soft ver)</t>
  </si>
  <si>
    <t>Entity-Relationship diagram (hard ver)</t>
  </si>
  <si>
    <t>Entity-Relationship diagram (soft ver)</t>
  </si>
  <si>
    <t>Relational database schema (hard ver)</t>
  </si>
  <si>
    <t>Relational database schema (soft ver)</t>
  </si>
  <si>
    <t>Database structure</t>
  </si>
  <si>
    <t>Valid data type</t>
  </si>
  <si>
    <t>Design database structure (column name, data type,
size, default, extra, description)</t>
  </si>
  <si>
    <t>Design backlog rule</t>
  </si>
  <si>
    <t>Design product backlog</t>
  </si>
  <si>
    <t>Design release backlog</t>
  </si>
  <si>
    <t>Design sprint backlog</t>
  </si>
  <si>
    <t>Consequence of login function
Consequence of register function
Consequence of search function
Consequence of restore function
(in Enterprise Architect)</t>
  </si>
  <si>
    <t>Consequence of insert function
Consequence of update function
Consequence of delete physical function
Consequence of delete logic function
(in Enterprise Architect)</t>
  </si>
  <si>
    <t>Report AD05</t>
  </si>
  <si>
    <t>Report AD07</t>
  </si>
  <si>
    <t>Report AD08</t>
  </si>
  <si>
    <t>Report AD03</t>
  </si>
  <si>
    <t>Report AD09</t>
  </si>
  <si>
    <t>Report AD10</t>
  </si>
  <si>
    <t>WEB-APP MANAGEMENT</t>
  </si>
  <si>
    <t>Design WS Report code template in Microsoft Excel</t>
  </si>
  <si>
    <t>WM</t>
  </si>
  <si>
    <t>OS</t>
  </si>
  <si>
    <t>WM01</t>
  </si>
  <si>
    <t>WM02</t>
  </si>
  <si>
    <t>WM03</t>
  </si>
  <si>
    <t>WM04</t>
  </si>
  <si>
    <t>WM05</t>
  </si>
  <si>
    <t>WM06</t>
  </si>
  <si>
    <t>WM07</t>
  </si>
  <si>
    <t>Design WM Report code template in Microsoft Excel</t>
  </si>
  <si>
    <t>Web-app Management</t>
  </si>
  <si>
    <t>ANALYSIS AND DESIGN PROJECT</t>
  </si>
  <si>
    <t>Finish:</t>
  </si>
  <si>
    <t>Standard time</t>
  </si>
  <si>
    <t>Plan time</t>
  </si>
  <si>
    <t>1. Create SP to insert (insert into)
2. Create SP to update (update)</t>
  </si>
  <si>
    <t>3. Create SP to delete physical (delete)
4. Create SP to delete logic (update_isDel=0)
5. Create SP to read with isDel=0 (select_where)
6. Create SP to read data with isDel=1 (select_where)
7. Create SP to find (select_where)
8. Create SP to restore (update_isDel=1)</t>
  </si>
  <si>
    <t>&gt; 50 rows: Staffs, Customers.</t>
  </si>
  <si>
    <t>&lt; 05 rows: Catergories, Levels, Method, Depart.
&lt; 50 rows: Suppliers, HistoryPrices, Staffs.
&gt; 50 rows: others.</t>
  </si>
  <si>
    <t>Report code create SP to insert, update</t>
  </si>
  <si>
    <t>Report code create SP to delete physical, delete logic, find, restore, read with isDel=0 and isDel=1</t>
  </si>
  <si>
    <t>Draw use case diagram in Enterprise Architect
- Login, restore</t>
  </si>
  <si>
    <t>Draw use case diagram in Enterprise Architect
- Delete physic, delete logic</t>
  </si>
  <si>
    <t>Draw use case diagram in Enterprise Architect
- Insert, update, find</t>
  </si>
  <si>
    <t>Closed</t>
  </si>
  <si>
    <t>Active</t>
  </si>
  <si>
    <t>NEW</t>
  </si>
  <si>
    <t>ACTIVE</t>
  </si>
  <si>
    <t>CLOSED</t>
  </si>
  <si>
    <t>Template</t>
  </si>
  <si>
    <t>Show data</t>
  </si>
  <si>
    <t>Login</t>
  </si>
  <si>
    <t>WM08</t>
  </si>
  <si>
    <t>Function delete</t>
  </si>
  <si>
    <t>WM09</t>
  </si>
  <si>
    <t>Business statistics</t>
  </si>
  <si>
    <t>Start:</t>
  </si>
  <si>
    <t>Finish</t>
  </si>
  <si>
    <t>Handle fucntion read data with isDel=0</t>
  </si>
  <si>
    <t xml:space="preserve">Test automation </t>
  </si>
  <si>
    <t>Report project frame</t>
  </si>
  <si>
    <t>Report model</t>
  </si>
  <si>
    <t xml:space="preserve">Report code constrain datatype </t>
  </si>
  <si>
    <t>Report code function login</t>
  </si>
  <si>
    <t>Report code function read with user role</t>
  </si>
  <si>
    <t>Report code function read with admin role</t>
  </si>
  <si>
    <t>Report code function insert</t>
  </si>
  <si>
    <t>Report code function update</t>
  </si>
  <si>
    <t>Report code function delete physical</t>
  </si>
  <si>
    <t>Report code function delete logic</t>
  </si>
  <si>
    <t>Report code function search</t>
  </si>
  <si>
    <t>Report code function restore</t>
  </si>
  <si>
    <t>Report code function send mail automatic</t>
  </si>
  <si>
    <t>Design test defect template in excel</t>
  </si>
  <si>
    <t>Test unit</t>
  </si>
  <si>
    <t>Report test unit result</t>
  </si>
  <si>
    <t xml:space="preserve">Redesign template </t>
  </si>
  <si>
    <t>Login and confirm role of the account owner</t>
  </si>
  <si>
    <t xml:space="preserve">Show data for each role:
-Table </t>
  </si>
  <si>
    <t>Restore in page Recycle Bin</t>
  </si>
  <si>
    <t>Insert new data for tables:
-</t>
  </si>
  <si>
    <t>Insert new for tables:
-</t>
  </si>
  <si>
    <t>Update data for tables:
-</t>
  </si>
  <si>
    <t>Delete data for tables:
-</t>
  </si>
  <si>
    <t>Show bussiness statistics</t>
  </si>
  <si>
    <t>Test WM02 to WM08</t>
  </si>
  <si>
    <t>Report main components of template</t>
  </si>
  <si>
    <t>Report code</t>
  </si>
  <si>
    <t>Report code of test tool and result of test</t>
  </si>
  <si>
    <t>Report code to login and confirm roles</t>
  </si>
  <si>
    <t>Report code show data</t>
  </si>
  <si>
    <t>Report code insert data</t>
  </si>
  <si>
    <t>Report code update data</t>
  </si>
  <si>
    <t>Report code delete data</t>
  </si>
  <si>
    <t>Report code restore data</t>
  </si>
  <si>
    <t>Report code search data</t>
  </si>
  <si>
    <t>Search for tables:
-</t>
  </si>
  <si>
    <t>Report code search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</si>
</sst>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3"/>
      <color theme="4" tint="-0.249977111117893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  <font>
      <sz val="13"/>
      <color rgb="FF33333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79"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EFF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ECBF5"/>
        </patternFill>
      </fill>
    </dxf>
  </dxfs>
  <tableStyles count="0" defaultTableStyle="TableStyleMedium2" defaultPivotStyle="PivotStyleLight16"/>
  <colors>
    <mruColors>
      <color rgb="FFFFEEFF"/>
      <color rgb="FFCECBF5"/>
      <color rgb="FFE2DAF1"/>
      <color rgb="FFE9D3FF"/>
      <color rgb="FFF5E1FD"/>
      <color rgb="FFE0BB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workbookViewId="0">
      <selection activeCell="G12" sqref="G12"/>
    </sheetView>
  </sheetViews>
  <sheetFormatPr defaultColWidth="8.81640625" defaultRowHeight="16.5" x14ac:dyDescent="0.35"/>
  <cols>
    <col min="1" max="1" width="8.81640625" style="6"/>
    <col min="2" max="2" width="13.81640625" style="4" bestFit="1" customWidth="1"/>
    <col min="3" max="3" width="29.1796875" style="4" bestFit="1" customWidth="1"/>
    <col min="4" max="4" width="22" style="4" bestFit="1" customWidth="1"/>
    <col min="5" max="16384" width="8.81640625" style="4"/>
  </cols>
  <sheetData>
    <row r="2" spans="1:4" x14ac:dyDescent="0.35">
      <c r="A2" s="52" t="s">
        <v>5</v>
      </c>
      <c r="B2" s="53"/>
      <c r="C2" s="53"/>
      <c r="D2" s="54"/>
    </row>
    <row r="3" spans="1:4" s="9" customFormat="1" x14ac:dyDescent="0.35">
      <c r="A3" s="8" t="s">
        <v>15</v>
      </c>
      <c r="B3" s="8" t="s">
        <v>27</v>
      </c>
      <c r="C3" s="8" t="s">
        <v>7</v>
      </c>
      <c r="D3" s="8" t="s">
        <v>6</v>
      </c>
    </row>
    <row r="4" spans="1:4" x14ac:dyDescent="0.35">
      <c r="A4" s="2">
        <v>1</v>
      </c>
      <c r="B4" s="1" t="s">
        <v>152</v>
      </c>
      <c r="C4" s="1" t="s">
        <v>159</v>
      </c>
      <c r="D4" s="1" t="s">
        <v>153</v>
      </c>
    </row>
    <row r="5" spans="1:4" x14ac:dyDescent="0.35">
      <c r="A5" s="2">
        <v>2</v>
      </c>
      <c r="B5" s="1" t="s">
        <v>29</v>
      </c>
      <c r="C5" s="1" t="s">
        <v>8</v>
      </c>
      <c r="D5" s="1" t="s">
        <v>9</v>
      </c>
    </row>
    <row r="6" spans="1:4" x14ac:dyDescent="0.35">
      <c r="A6" s="2">
        <v>3</v>
      </c>
      <c r="B6" s="1" t="s">
        <v>30</v>
      </c>
      <c r="C6" s="1" t="s">
        <v>10</v>
      </c>
      <c r="D6" s="1" t="s">
        <v>11</v>
      </c>
    </row>
    <row r="7" spans="1:4" x14ac:dyDescent="0.35">
      <c r="A7" s="2">
        <v>4</v>
      </c>
      <c r="B7" s="1" t="s">
        <v>31</v>
      </c>
      <c r="C7" s="1" t="s">
        <v>12</v>
      </c>
      <c r="D7" s="1" t="s">
        <v>11</v>
      </c>
    </row>
    <row r="8" spans="1:4" x14ac:dyDescent="0.35">
      <c r="A8" s="2">
        <v>5</v>
      </c>
      <c r="B8" s="1" t="s">
        <v>32</v>
      </c>
      <c r="C8" s="1" t="s">
        <v>13</v>
      </c>
      <c r="D8" s="1" t="s">
        <v>11</v>
      </c>
    </row>
    <row r="10" spans="1:4" x14ac:dyDescent="0.35">
      <c r="A10" s="52" t="s">
        <v>14</v>
      </c>
      <c r="B10" s="53"/>
      <c r="C10" s="53"/>
      <c r="D10" s="54"/>
    </row>
    <row r="11" spans="1:4" s="9" customFormat="1" x14ac:dyDescent="0.35">
      <c r="A11" s="8" t="s">
        <v>15</v>
      </c>
      <c r="B11" s="8" t="s">
        <v>0</v>
      </c>
      <c r="C11" s="8" t="s">
        <v>16</v>
      </c>
      <c r="D11" s="8" t="s">
        <v>28</v>
      </c>
    </row>
    <row r="12" spans="1:4" ht="49.5" x14ac:dyDescent="0.35">
      <c r="A12" s="2">
        <v>1</v>
      </c>
      <c r="B12" s="1" t="s">
        <v>20</v>
      </c>
      <c r="C12" s="5" t="s">
        <v>17</v>
      </c>
      <c r="D12" s="26" t="s">
        <v>154</v>
      </c>
    </row>
    <row r="13" spans="1:4" x14ac:dyDescent="0.35">
      <c r="A13" s="2">
        <v>2</v>
      </c>
      <c r="B13" s="1" t="s">
        <v>22</v>
      </c>
      <c r="C13" s="3" t="s">
        <v>18</v>
      </c>
      <c r="D13" s="2" t="s">
        <v>156</v>
      </c>
    </row>
    <row r="14" spans="1:4" x14ac:dyDescent="0.35">
      <c r="A14" s="2">
        <v>3</v>
      </c>
      <c r="B14" s="1" t="s">
        <v>21</v>
      </c>
      <c r="C14" s="3" t="s">
        <v>1</v>
      </c>
      <c r="D14" s="55" t="s">
        <v>155</v>
      </c>
    </row>
    <row r="15" spans="1:4" x14ac:dyDescent="0.35">
      <c r="A15" s="2">
        <v>4</v>
      </c>
      <c r="B15" s="1" t="s">
        <v>203</v>
      </c>
      <c r="C15" s="3" t="s">
        <v>213</v>
      </c>
      <c r="D15" s="56"/>
    </row>
    <row r="16" spans="1:4" x14ac:dyDescent="0.35">
      <c r="A16" s="2">
        <v>5</v>
      </c>
      <c r="B16" s="1" t="s">
        <v>204</v>
      </c>
      <c r="C16" s="3" t="s">
        <v>137</v>
      </c>
      <c r="D16" s="56"/>
    </row>
    <row r="17" spans="1:4" x14ac:dyDescent="0.35">
      <c r="A17" s="2">
        <v>6</v>
      </c>
      <c r="B17" s="1" t="s">
        <v>23</v>
      </c>
      <c r="C17" s="3" t="s">
        <v>3</v>
      </c>
      <c r="D17" s="57"/>
    </row>
    <row r="18" spans="1:4" x14ac:dyDescent="0.35">
      <c r="A18" s="2">
        <v>7</v>
      </c>
      <c r="B18" s="1" t="s">
        <v>24</v>
      </c>
      <c r="C18" s="3" t="s">
        <v>4</v>
      </c>
      <c r="D18" s="2" t="s">
        <v>157</v>
      </c>
    </row>
    <row r="19" spans="1:4" x14ac:dyDescent="0.35">
      <c r="A19" s="2">
        <v>8</v>
      </c>
      <c r="B19" s="1" t="s">
        <v>26</v>
      </c>
      <c r="C19" s="3" t="s">
        <v>2</v>
      </c>
      <c r="D19" s="2" t="s">
        <v>155</v>
      </c>
    </row>
    <row r="20" spans="1:4" ht="49.5" x14ac:dyDescent="0.35">
      <c r="A20" s="2">
        <v>9</v>
      </c>
      <c r="B20" s="1" t="s">
        <v>25</v>
      </c>
      <c r="C20" s="3" t="s">
        <v>19</v>
      </c>
      <c r="D20" s="26" t="s">
        <v>158</v>
      </c>
    </row>
  </sheetData>
  <mergeCells count="3">
    <mergeCell ref="A2:D2"/>
    <mergeCell ref="A10:D10"/>
    <mergeCell ref="D14:D17"/>
  </mergeCells>
  <conditionalFormatting sqref="A2:D20">
    <cfRule type="cellIs" dxfId="78" priority="1" operator="equal">
      <formula>"mikrokosmos"</formula>
    </cfRule>
    <cfRule type="cellIs" dxfId="77" priority="2" operator="equal">
      <formula>"hangptt"</formula>
    </cfRule>
    <cfRule type="cellIs" dxfId="76" priority="3" operator="equal">
      <formula>"tonghh"</formula>
    </cfRule>
    <cfRule type="cellIs" dxfId="75" priority="4" operator="equal">
      <formula>"ynm"</formula>
    </cfRule>
    <cfRule type="cellIs" dxfId="74" priority="5" operator="equal">
      <formula>"trungdq"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opLeftCell="A25" zoomScale="85" zoomScaleNormal="85" workbookViewId="0">
      <selection activeCell="C36" sqref="C36"/>
    </sheetView>
  </sheetViews>
  <sheetFormatPr defaultColWidth="8.81640625" defaultRowHeight="14.5" x14ac:dyDescent="0.35"/>
  <cols>
    <col min="1" max="1" width="6.81640625" style="31" bestFit="1" customWidth="1"/>
    <col min="2" max="2" width="38.1796875" style="31" bestFit="1" customWidth="1"/>
    <col min="3" max="3" width="51.54296875" style="31" bestFit="1" customWidth="1"/>
    <col min="4" max="4" width="17.81640625" style="32" customWidth="1"/>
    <col min="5" max="5" width="13.1796875" style="32" bestFit="1" customWidth="1"/>
    <col min="6" max="6" width="15.81640625" style="32" bestFit="1" customWidth="1"/>
    <col min="7" max="7" width="13.1796875" style="32" bestFit="1" customWidth="1"/>
    <col min="8" max="8" width="8.81640625" style="32"/>
    <col min="9" max="16384" width="8.81640625" style="31"/>
  </cols>
  <sheetData>
    <row r="1" spans="1:8" ht="16.5" x14ac:dyDescent="0.35">
      <c r="A1" s="64" t="s">
        <v>214</v>
      </c>
      <c r="B1" s="64"/>
      <c r="C1" s="64"/>
      <c r="D1" s="64"/>
      <c r="E1" s="64"/>
      <c r="F1" s="64"/>
      <c r="G1" s="64"/>
      <c r="H1" s="64"/>
    </row>
    <row r="2" spans="1:8" ht="16.5" x14ac:dyDescent="0.35">
      <c r="A2" s="8" t="s">
        <v>0</v>
      </c>
      <c r="B2" s="8" t="s">
        <v>33</v>
      </c>
      <c r="C2" s="8" t="s">
        <v>34</v>
      </c>
      <c r="D2" s="8" t="s">
        <v>35</v>
      </c>
      <c r="E2" s="8" t="s">
        <v>39</v>
      </c>
      <c r="F2" s="8" t="s">
        <v>36</v>
      </c>
      <c r="G2" s="8" t="s">
        <v>37</v>
      </c>
      <c r="H2" s="8" t="s">
        <v>38</v>
      </c>
    </row>
    <row r="3" spans="1:8" ht="16.5" x14ac:dyDescent="0.35">
      <c r="A3" s="65" t="s">
        <v>40</v>
      </c>
      <c r="B3" s="65"/>
      <c r="C3" s="65"/>
      <c r="D3" s="65"/>
      <c r="E3" s="65"/>
      <c r="F3" s="65"/>
      <c r="G3" s="65"/>
      <c r="H3" s="65"/>
    </row>
    <row r="4" spans="1:8" ht="16.5" x14ac:dyDescent="0.35">
      <c r="A4" s="14" t="s">
        <v>42</v>
      </c>
      <c r="B4" s="15" t="s">
        <v>160</v>
      </c>
      <c r="C4" s="15" t="s">
        <v>160</v>
      </c>
      <c r="D4" s="17" t="s">
        <v>152</v>
      </c>
      <c r="E4" s="33">
        <v>44088</v>
      </c>
      <c r="F4" s="17">
        <v>12</v>
      </c>
      <c r="G4" s="17">
        <v>8</v>
      </c>
      <c r="H4" s="14" t="s">
        <v>227</v>
      </c>
    </row>
    <row r="5" spans="1:8" ht="16.5" x14ac:dyDescent="0.35">
      <c r="A5" s="14" t="s">
        <v>43</v>
      </c>
      <c r="B5" s="16" t="s">
        <v>180</v>
      </c>
      <c r="C5" s="16" t="s">
        <v>167</v>
      </c>
      <c r="D5" s="17" t="s">
        <v>32</v>
      </c>
      <c r="E5" s="33">
        <v>44091</v>
      </c>
      <c r="F5" s="17">
        <v>4</v>
      </c>
      <c r="G5" s="17">
        <v>4</v>
      </c>
      <c r="H5" s="14" t="s">
        <v>227</v>
      </c>
    </row>
    <row r="6" spans="1:8" ht="16.5" x14ac:dyDescent="0.35">
      <c r="A6" s="14" t="s">
        <v>44</v>
      </c>
      <c r="B6" s="16" t="s">
        <v>181</v>
      </c>
      <c r="C6" s="16" t="s">
        <v>178</v>
      </c>
      <c r="D6" s="17" t="s">
        <v>32</v>
      </c>
      <c r="E6" s="33">
        <v>44092</v>
      </c>
      <c r="F6" s="17">
        <v>4</v>
      </c>
      <c r="G6" s="17">
        <v>4</v>
      </c>
      <c r="H6" s="14" t="s">
        <v>227</v>
      </c>
    </row>
    <row r="7" spans="1:8" ht="16.5" x14ac:dyDescent="0.35">
      <c r="A7" s="14" t="s">
        <v>45</v>
      </c>
      <c r="B7" s="16" t="s">
        <v>182</v>
      </c>
      <c r="C7" s="15" t="s">
        <v>165</v>
      </c>
      <c r="D7" s="17" t="s">
        <v>30</v>
      </c>
      <c r="E7" s="33">
        <v>44091</v>
      </c>
      <c r="F7" s="17">
        <v>4</v>
      </c>
      <c r="G7" s="17">
        <v>4</v>
      </c>
      <c r="H7" s="14" t="s">
        <v>227</v>
      </c>
    </row>
    <row r="8" spans="1:8" ht="16.5" x14ac:dyDescent="0.35">
      <c r="A8" s="14" t="s">
        <v>46</v>
      </c>
      <c r="B8" s="16" t="s">
        <v>183</v>
      </c>
      <c r="C8" s="15" t="s">
        <v>164</v>
      </c>
      <c r="D8" s="17" t="s">
        <v>30</v>
      </c>
      <c r="E8" s="33">
        <v>44092</v>
      </c>
      <c r="F8" s="17">
        <v>4</v>
      </c>
      <c r="G8" s="17">
        <v>2</v>
      </c>
      <c r="H8" s="14" t="s">
        <v>227</v>
      </c>
    </row>
    <row r="9" spans="1:8" ht="16.5" x14ac:dyDescent="0.35">
      <c r="A9" s="14" t="s">
        <v>47</v>
      </c>
      <c r="B9" s="16" t="s">
        <v>184</v>
      </c>
      <c r="C9" s="16" t="s">
        <v>166</v>
      </c>
      <c r="D9" s="17" t="s">
        <v>32</v>
      </c>
      <c r="E9" s="33">
        <v>44095</v>
      </c>
      <c r="F9" s="17">
        <v>4</v>
      </c>
      <c r="G9" s="17">
        <v>4</v>
      </c>
      <c r="H9" s="14" t="s">
        <v>227</v>
      </c>
    </row>
    <row r="10" spans="1:8" ht="16.5" x14ac:dyDescent="0.35">
      <c r="A10" s="14" t="s">
        <v>48</v>
      </c>
      <c r="B10" s="16" t="s">
        <v>185</v>
      </c>
      <c r="C10" s="16" t="s">
        <v>179</v>
      </c>
      <c r="D10" s="17" t="s">
        <v>32</v>
      </c>
      <c r="E10" s="33">
        <v>44096</v>
      </c>
      <c r="F10" s="17">
        <v>4</v>
      </c>
      <c r="G10" s="17">
        <v>4</v>
      </c>
      <c r="H10" s="14" t="s">
        <v>227</v>
      </c>
    </row>
    <row r="11" spans="1:8" ht="33" x14ac:dyDescent="0.35">
      <c r="A11" s="58" t="s">
        <v>49</v>
      </c>
      <c r="B11" s="67" t="s">
        <v>168</v>
      </c>
      <c r="C11" s="16" t="s">
        <v>224</v>
      </c>
      <c r="D11" s="17" t="s">
        <v>29</v>
      </c>
      <c r="E11" s="33">
        <v>44091</v>
      </c>
      <c r="F11" s="17">
        <v>3</v>
      </c>
      <c r="G11" s="17">
        <v>2</v>
      </c>
      <c r="H11" s="14" t="s">
        <v>227</v>
      </c>
    </row>
    <row r="12" spans="1:8" ht="33" x14ac:dyDescent="0.35">
      <c r="A12" s="66"/>
      <c r="B12" s="68"/>
      <c r="C12" s="16" t="s">
        <v>226</v>
      </c>
      <c r="D12" s="17" t="s">
        <v>30</v>
      </c>
      <c r="E12" s="33">
        <v>44095</v>
      </c>
      <c r="F12" s="17">
        <v>12</v>
      </c>
      <c r="G12" s="17">
        <v>10</v>
      </c>
      <c r="H12" s="14" t="s">
        <v>227</v>
      </c>
    </row>
    <row r="13" spans="1:8" ht="33" x14ac:dyDescent="0.35">
      <c r="A13" s="59"/>
      <c r="B13" s="69"/>
      <c r="C13" s="16" t="s">
        <v>225</v>
      </c>
      <c r="D13" s="17" t="s">
        <v>32</v>
      </c>
      <c r="E13" s="33">
        <v>44097</v>
      </c>
      <c r="F13" s="17">
        <v>10</v>
      </c>
      <c r="G13" s="17">
        <v>10</v>
      </c>
      <c r="H13" s="14" t="s">
        <v>227</v>
      </c>
    </row>
    <row r="14" spans="1:8" ht="33" x14ac:dyDescent="0.35">
      <c r="A14" s="14" t="s">
        <v>50</v>
      </c>
      <c r="B14" s="16" t="s">
        <v>186</v>
      </c>
      <c r="C14" s="16" t="s">
        <v>188</v>
      </c>
      <c r="D14" s="17" t="s">
        <v>31</v>
      </c>
      <c r="E14" s="33">
        <v>44091</v>
      </c>
      <c r="F14" s="17">
        <v>4</v>
      </c>
      <c r="G14" s="17">
        <v>3</v>
      </c>
      <c r="H14" s="14" t="s">
        <v>227</v>
      </c>
    </row>
    <row r="15" spans="1:8" ht="16.5" x14ac:dyDescent="0.35">
      <c r="A15" s="65" t="s">
        <v>41</v>
      </c>
      <c r="B15" s="65"/>
      <c r="C15" s="65"/>
      <c r="D15" s="65"/>
      <c r="E15" s="65"/>
      <c r="F15" s="65"/>
      <c r="G15" s="65"/>
      <c r="H15" s="65"/>
    </row>
    <row r="16" spans="1:8" ht="82.5" x14ac:dyDescent="0.35">
      <c r="A16" s="58" t="s">
        <v>51</v>
      </c>
      <c r="B16" s="60" t="s">
        <v>169</v>
      </c>
      <c r="C16" s="16" t="s">
        <v>193</v>
      </c>
      <c r="D16" s="17" t="s">
        <v>30</v>
      </c>
      <c r="E16" s="33">
        <v>44098</v>
      </c>
      <c r="F16" s="17">
        <v>6</v>
      </c>
      <c r="G16" s="17">
        <v>6</v>
      </c>
      <c r="H16" s="14" t="s">
        <v>227</v>
      </c>
    </row>
    <row r="17" spans="1:8" ht="82.5" x14ac:dyDescent="0.35">
      <c r="A17" s="59"/>
      <c r="B17" s="61"/>
      <c r="C17" s="16" t="s">
        <v>194</v>
      </c>
      <c r="D17" s="17" t="s">
        <v>31</v>
      </c>
      <c r="E17" s="33">
        <v>44092</v>
      </c>
      <c r="F17" s="17">
        <v>4</v>
      </c>
      <c r="G17" s="17">
        <v>4</v>
      </c>
      <c r="H17" s="14" t="s">
        <v>227</v>
      </c>
    </row>
    <row r="18" spans="1:8" ht="16.5" x14ac:dyDescent="0.35">
      <c r="A18" s="14" t="s">
        <v>52</v>
      </c>
      <c r="B18" s="15" t="s">
        <v>170</v>
      </c>
      <c r="C18" s="15" t="s">
        <v>189</v>
      </c>
      <c r="D18" s="17" t="s">
        <v>29</v>
      </c>
      <c r="E18" s="33">
        <v>44090</v>
      </c>
      <c r="F18" s="17">
        <v>8</v>
      </c>
      <c r="G18" s="17">
        <v>8</v>
      </c>
      <c r="H18" s="14" t="s">
        <v>227</v>
      </c>
    </row>
    <row r="19" spans="1:8" ht="16.5" x14ac:dyDescent="0.35">
      <c r="A19" s="14" t="s">
        <v>161</v>
      </c>
      <c r="B19" s="15" t="s">
        <v>171</v>
      </c>
      <c r="C19" s="15" t="s">
        <v>190</v>
      </c>
      <c r="D19" s="17" t="s">
        <v>29</v>
      </c>
      <c r="E19" s="33">
        <v>44091</v>
      </c>
      <c r="F19" s="17">
        <v>16</v>
      </c>
      <c r="G19" s="17">
        <v>16</v>
      </c>
      <c r="H19" s="14" t="s">
        <v>227</v>
      </c>
    </row>
    <row r="20" spans="1:8" ht="16.5" x14ac:dyDescent="0.35">
      <c r="A20" s="14" t="s">
        <v>162</v>
      </c>
      <c r="B20" s="15" t="s">
        <v>172</v>
      </c>
      <c r="C20" s="15" t="s">
        <v>191</v>
      </c>
      <c r="D20" s="17" t="s">
        <v>31</v>
      </c>
      <c r="E20" s="33">
        <v>44095</v>
      </c>
      <c r="F20" s="17">
        <v>8</v>
      </c>
      <c r="G20" s="17">
        <v>8</v>
      </c>
      <c r="H20" s="14" t="s">
        <v>227</v>
      </c>
    </row>
    <row r="21" spans="1:8" ht="16.5" x14ac:dyDescent="0.35">
      <c r="A21" s="14" t="s">
        <v>163</v>
      </c>
      <c r="B21" s="15" t="s">
        <v>173</v>
      </c>
      <c r="C21" s="15" t="s">
        <v>192</v>
      </c>
      <c r="D21" s="17" t="s">
        <v>31</v>
      </c>
      <c r="E21" s="33">
        <v>44097</v>
      </c>
      <c r="F21" s="17">
        <v>8</v>
      </c>
      <c r="G21" s="17">
        <v>8</v>
      </c>
      <c r="H21" s="14" t="s">
        <v>227</v>
      </c>
    </row>
    <row r="22" spans="1:8" ht="16.5" x14ac:dyDescent="0.35">
      <c r="A22" s="65" t="s">
        <v>63</v>
      </c>
      <c r="B22" s="65"/>
      <c r="C22" s="65"/>
      <c r="D22" s="65"/>
      <c r="E22" s="65"/>
      <c r="F22" s="65"/>
      <c r="G22" s="65"/>
      <c r="H22" s="65"/>
    </row>
    <row r="23" spans="1:8" ht="16.5" x14ac:dyDescent="0.35">
      <c r="A23" s="14" t="s">
        <v>64</v>
      </c>
      <c r="B23" s="15" t="s">
        <v>176</v>
      </c>
      <c r="C23" s="15" t="s">
        <v>177</v>
      </c>
      <c r="D23" s="17" t="s">
        <v>31</v>
      </c>
      <c r="E23" s="33">
        <v>44099</v>
      </c>
      <c r="F23" s="17">
        <v>2</v>
      </c>
      <c r="G23" s="17">
        <v>1</v>
      </c>
      <c r="H23" s="14" t="s">
        <v>227</v>
      </c>
    </row>
    <row r="24" spans="1:8" ht="16.5" x14ac:dyDescent="0.35">
      <c r="A24" s="14" t="s">
        <v>73</v>
      </c>
      <c r="B24" s="15" t="s">
        <v>198</v>
      </c>
      <c r="C24" s="17"/>
      <c r="D24" s="17" t="s">
        <v>32</v>
      </c>
      <c r="E24" s="33">
        <v>44099</v>
      </c>
      <c r="F24" s="17">
        <v>1</v>
      </c>
      <c r="G24" s="17">
        <v>1</v>
      </c>
      <c r="H24" s="14" t="s">
        <v>227</v>
      </c>
    </row>
    <row r="25" spans="1:8" ht="16.5" x14ac:dyDescent="0.35">
      <c r="A25" s="14" t="s">
        <v>74</v>
      </c>
      <c r="B25" s="15" t="s">
        <v>195</v>
      </c>
      <c r="C25" s="17"/>
      <c r="D25" s="17" t="s">
        <v>30</v>
      </c>
      <c r="E25" s="33">
        <v>44099</v>
      </c>
      <c r="F25" s="17">
        <v>1</v>
      </c>
      <c r="G25" s="17">
        <v>1</v>
      </c>
      <c r="H25" s="14" t="s">
        <v>227</v>
      </c>
    </row>
    <row r="26" spans="1:8" ht="16.5" x14ac:dyDescent="0.35">
      <c r="A26" s="14" t="s">
        <v>75</v>
      </c>
      <c r="B26" s="15" t="s">
        <v>196</v>
      </c>
      <c r="C26" s="17"/>
      <c r="D26" s="17" t="s">
        <v>32</v>
      </c>
      <c r="E26" s="33">
        <v>44099</v>
      </c>
      <c r="F26" s="17">
        <v>1</v>
      </c>
      <c r="G26" s="17">
        <v>1</v>
      </c>
      <c r="H26" s="14" t="s">
        <v>227</v>
      </c>
    </row>
    <row r="27" spans="1:8" ht="16.5" x14ac:dyDescent="0.35">
      <c r="A27" s="14" t="s">
        <v>115</v>
      </c>
      <c r="B27" s="15" t="s">
        <v>197</v>
      </c>
      <c r="C27" s="17"/>
      <c r="D27" s="17" t="s">
        <v>29</v>
      </c>
      <c r="E27" s="33">
        <v>44099</v>
      </c>
      <c r="F27" s="17">
        <v>1</v>
      </c>
      <c r="G27" s="17">
        <v>1</v>
      </c>
      <c r="H27" s="14" t="s">
        <v>227</v>
      </c>
    </row>
    <row r="28" spans="1:8" ht="16.5" x14ac:dyDescent="0.35">
      <c r="A28" s="14" t="s">
        <v>116</v>
      </c>
      <c r="B28" s="15" t="s">
        <v>199</v>
      </c>
      <c r="C28" s="17"/>
      <c r="D28" s="17" t="s">
        <v>31</v>
      </c>
      <c r="E28" s="33">
        <v>44099</v>
      </c>
      <c r="F28" s="17">
        <v>1</v>
      </c>
      <c r="G28" s="17">
        <v>1</v>
      </c>
      <c r="H28" s="14" t="s">
        <v>227</v>
      </c>
    </row>
    <row r="29" spans="1:8" ht="16.5" x14ac:dyDescent="0.35">
      <c r="A29" s="58" t="s">
        <v>117</v>
      </c>
      <c r="B29" s="60" t="s">
        <v>200</v>
      </c>
      <c r="C29" s="62"/>
      <c r="D29" s="17" t="s">
        <v>30</v>
      </c>
      <c r="E29" s="33">
        <v>44099</v>
      </c>
      <c r="F29" s="17">
        <v>1</v>
      </c>
      <c r="G29" s="17">
        <v>1</v>
      </c>
      <c r="H29" s="14" t="s">
        <v>227</v>
      </c>
    </row>
    <row r="30" spans="1:8" ht="16.5" x14ac:dyDescent="0.35">
      <c r="A30" s="59"/>
      <c r="B30" s="61"/>
      <c r="C30" s="63"/>
      <c r="D30" s="17" t="s">
        <v>31</v>
      </c>
      <c r="E30" s="33">
        <v>44099</v>
      </c>
      <c r="F30" s="17">
        <v>1</v>
      </c>
      <c r="G30" s="17">
        <v>1</v>
      </c>
      <c r="H30" s="14" t="s">
        <v>227</v>
      </c>
    </row>
    <row r="31" spans="1:8" s="4" customFormat="1" ht="16.5" x14ac:dyDescent="0.35">
      <c r="A31" s="34"/>
      <c r="B31" s="35"/>
      <c r="C31" s="36"/>
      <c r="D31" s="34" t="s">
        <v>239</v>
      </c>
      <c r="E31" s="37">
        <f>MIN(E4:E14,E16:E21,E23:E30)</f>
        <v>44088</v>
      </c>
      <c r="F31" s="6"/>
      <c r="G31" s="36"/>
      <c r="H31" s="36"/>
    </row>
    <row r="32" spans="1:8" s="4" customFormat="1" ht="16.5" x14ac:dyDescent="0.35">
      <c r="D32" s="9" t="s">
        <v>215</v>
      </c>
      <c r="E32" s="39">
        <f>MAX(E4:E14,E16:E21,E23:E30)</f>
        <v>44099</v>
      </c>
      <c r="F32" s="6"/>
      <c r="G32" s="38"/>
      <c r="H32" s="6"/>
    </row>
    <row r="33" spans="1:6" ht="16.5" x14ac:dyDescent="0.35">
      <c r="E33" s="6"/>
    </row>
    <row r="34" spans="1:6" ht="16.5" x14ac:dyDescent="0.35">
      <c r="A34" s="8" t="s">
        <v>15</v>
      </c>
      <c r="B34" s="8" t="s">
        <v>27</v>
      </c>
      <c r="C34" s="8" t="s">
        <v>216</v>
      </c>
      <c r="D34" s="8" t="s">
        <v>36</v>
      </c>
      <c r="E34" s="8" t="s">
        <v>217</v>
      </c>
      <c r="F34" s="8" t="s">
        <v>37</v>
      </c>
    </row>
    <row r="35" spans="1:6" ht="16.5" x14ac:dyDescent="0.35">
      <c r="A35" s="2">
        <v>1</v>
      </c>
      <c r="B35" s="1" t="s">
        <v>152</v>
      </c>
      <c r="C35" s="42">
        <f>4*4*((E32-E31)+1-2)</f>
        <v>160</v>
      </c>
      <c r="D35" s="42">
        <f>SUMIF(D4:D30,B35,F4:F30)</f>
        <v>12</v>
      </c>
      <c r="E35" s="42">
        <f>SUMIF(D4:D30,B35,F4:F30)</f>
        <v>12</v>
      </c>
      <c r="F35" s="42">
        <f>SUMIF(D4:D30,B35,G4:G30)</f>
        <v>8</v>
      </c>
    </row>
    <row r="36" spans="1:6" ht="16.5" x14ac:dyDescent="0.35">
      <c r="A36" s="2">
        <v>2</v>
      </c>
      <c r="B36" s="1" t="s">
        <v>29</v>
      </c>
      <c r="C36" s="42">
        <f>C35/4</f>
        <v>40</v>
      </c>
      <c r="D36" s="2">
        <f>C36-D35</f>
        <v>28</v>
      </c>
      <c r="E36" s="42">
        <f>SUMIF(D4:D30,B36,F4:F30)</f>
        <v>28</v>
      </c>
      <c r="F36" s="42">
        <f>SUMIF(D4:D30,B36,G4:G30)</f>
        <v>27</v>
      </c>
    </row>
    <row r="37" spans="1:6" ht="16.5" x14ac:dyDescent="0.35">
      <c r="A37" s="2">
        <v>3</v>
      </c>
      <c r="B37" s="1" t="s">
        <v>30</v>
      </c>
      <c r="C37" s="42">
        <f>C35/4</f>
        <v>40</v>
      </c>
      <c r="D37" s="2">
        <f>C37-D35</f>
        <v>28</v>
      </c>
      <c r="E37" s="42">
        <f>SUMIF(D4:D30,B37,F4:F30)</f>
        <v>28</v>
      </c>
      <c r="F37" s="42">
        <f>SUMIF(D4:D30,B37,G4:G30)</f>
        <v>24</v>
      </c>
    </row>
    <row r="38" spans="1:6" ht="16.5" x14ac:dyDescent="0.35">
      <c r="A38" s="2">
        <v>4</v>
      </c>
      <c r="B38" s="1" t="s">
        <v>31</v>
      </c>
      <c r="C38" s="42">
        <f>C35/4</f>
        <v>40</v>
      </c>
      <c r="D38" s="2">
        <f>C38-D35</f>
        <v>28</v>
      </c>
      <c r="E38" s="42">
        <f>SUMIF(D4:D30,B38,F4:F30)</f>
        <v>28</v>
      </c>
      <c r="F38" s="42">
        <f>SUMIF(D4:D30,B38,G4:G30)</f>
        <v>26</v>
      </c>
    </row>
    <row r="39" spans="1:6" ht="16.5" x14ac:dyDescent="0.35">
      <c r="A39" s="2">
        <v>5</v>
      </c>
      <c r="B39" s="1" t="s">
        <v>32</v>
      </c>
      <c r="C39" s="42">
        <f>C35/4</f>
        <v>40</v>
      </c>
      <c r="D39" s="2">
        <f>C39-D35</f>
        <v>28</v>
      </c>
      <c r="E39" s="42">
        <f>SUMIF(D4:D30,B39,F4:F30)</f>
        <v>28</v>
      </c>
      <c r="F39" s="42">
        <f>SUMIF(D4:D30,B39,G4:G30)</f>
        <v>28</v>
      </c>
    </row>
    <row r="41" spans="1:6" ht="16.5" x14ac:dyDescent="0.35">
      <c r="A41" s="8" t="s">
        <v>15</v>
      </c>
      <c r="B41" s="8" t="s">
        <v>38</v>
      </c>
    </row>
    <row r="42" spans="1:6" ht="16.5" x14ac:dyDescent="0.35">
      <c r="A42" s="2">
        <v>1</v>
      </c>
      <c r="B42" s="45" t="s">
        <v>229</v>
      </c>
    </row>
    <row r="43" spans="1:6" ht="16.5" x14ac:dyDescent="0.35">
      <c r="A43" s="2">
        <v>2</v>
      </c>
      <c r="B43" s="45" t="s">
        <v>230</v>
      </c>
    </row>
    <row r="44" spans="1:6" ht="16.5" x14ac:dyDescent="0.35">
      <c r="A44" s="2">
        <v>3</v>
      </c>
      <c r="B44" s="45" t="s">
        <v>231</v>
      </c>
    </row>
    <row r="45" spans="1:6" ht="16.5" x14ac:dyDescent="0.35">
      <c r="A45" s="43"/>
      <c r="B45" s="44"/>
    </row>
    <row r="46" spans="1:6" ht="16.5" x14ac:dyDescent="0.35">
      <c r="A46" s="43"/>
      <c r="B46" s="44"/>
    </row>
  </sheetData>
  <mergeCells count="11">
    <mergeCell ref="A29:A30"/>
    <mergeCell ref="B29:B30"/>
    <mergeCell ref="C29:C30"/>
    <mergeCell ref="A1:H1"/>
    <mergeCell ref="A3:H3"/>
    <mergeCell ref="A15:H15"/>
    <mergeCell ref="A22:H22"/>
    <mergeCell ref="A16:A17"/>
    <mergeCell ref="B16:B17"/>
    <mergeCell ref="A11:A13"/>
    <mergeCell ref="B11:B13"/>
  </mergeCells>
  <phoneticPr fontId="7" type="noConversion"/>
  <conditionalFormatting sqref="F35:F39">
    <cfRule type="cellIs" dxfId="73" priority="4" operator="greaterThan">
      <formula>28</formula>
    </cfRule>
  </conditionalFormatting>
  <conditionalFormatting sqref="A1:H39">
    <cfRule type="cellIs" dxfId="72" priority="36" operator="equal">
      <formula>"mikrokosmos"</formula>
    </cfRule>
    <cfRule type="cellIs" dxfId="71" priority="37" operator="equal">
      <formula>"hangptt"</formula>
    </cfRule>
    <cfRule type="cellIs" dxfId="70" priority="38" operator="equal">
      <formula>"tonghh"</formula>
    </cfRule>
    <cfRule type="cellIs" dxfId="69" priority="39" operator="equal">
      <formula>"ynm"</formula>
    </cfRule>
    <cfRule type="cellIs" dxfId="68" priority="40" operator="equal">
      <formula>"trungdq"</formula>
    </cfRule>
  </conditionalFormatting>
  <conditionalFormatting sqref="A1:H44">
    <cfRule type="cellIs" dxfId="67" priority="1" operator="equal">
      <formula>"CLOSED"</formula>
    </cfRule>
    <cfRule type="cellIs" dxfId="66" priority="2" operator="equal">
      <formula>"ACTIVE"</formula>
    </cfRule>
    <cfRule type="cellIs" dxfId="65" priority="3" operator="equal">
      <formula>"New"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opLeftCell="A10" zoomScaleNormal="100" workbookViewId="0">
      <selection activeCell="G14" sqref="G14"/>
    </sheetView>
  </sheetViews>
  <sheetFormatPr defaultColWidth="8.81640625" defaultRowHeight="16.5" x14ac:dyDescent="0.35"/>
  <cols>
    <col min="1" max="1" width="8.81640625" style="4"/>
    <col min="2" max="2" width="28.81640625" style="4" bestFit="1" customWidth="1"/>
    <col min="3" max="3" width="53.54296875" style="4" customWidth="1"/>
    <col min="4" max="4" width="17.81640625" style="6" bestFit="1" customWidth="1"/>
    <col min="5" max="5" width="14.54296875" style="39" customWidth="1"/>
    <col min="6" max="6" width="15.81640625" style="6" bestFit="1" customWidth="1"/>
    <col min="7" max="7" width="13.1796875" style="6" bestFit="1" customWidth="1"/>
    <col min="8" max="8" width="8.81640625" style="6"/>
    <col min="9" max="16384" width="8.81640625" style="4"/>
  </cols>
  <sheetData>
    <row r="1" spans="1:8" s="13" customFormat="1" x14ac:dyDescent="0.35">
      <c r="A1" s="64" t="s">
        <v>55</v>
      </c>
      <c r="B1" s="64"/>
      <c r="C1" s="64"/>
      <c r="D1" s="64"/>
      <c r="E1" s="64"/>
      <c r="F1" s="64"/>
      <c r="G1" s="64"/>
      <c r="H1" s="64"/>
    </row>
    <row r="2" spans="1:8" s="13" customFormat="1" x14ac:dyDescent="0.35">
      <c r="A2" s="8" t="s">
        <v>0</v>
      </c>
      <c r="B2" s="8" t="s">
        <v>33</v>
      </c>
      <c r="C2" s="8" t="s">
        <v>34</v>
      </c>
      <c r="D2" s="8" t="s">
        <v>35</v>
      </c>
      <c r="E2" s="40" t="s">
        <v>39</v>
      </c>
      <c r="F2" s="8" t="s">
        <v>36</v>
      </c>
      <c r="G2" s="8" t="s">
        <v>37</v>
      </c>
      <c r="H2" s="8" t="s">
        <v>38</v>
      </c>
    </row>
    <row r="3" spans="1:8" s="6" customFormat="1" x14ac:dyDescent="0.35">
      <c r="A3" s="70" t="s">
        <v>62</v>
      </c>
      <c r="B3" s="70"/>
      <c r="C3" s="70"/>
      <c r="D3" s="70"/>
      <c r="E3" s="70"/>
      <c r="F3" s="70"/>
      <c r="G3" s="70"/>
      <c r="H3" s="70"/>
    </row>
    <row r="4" spans="1:8" s="6" customFormat="1" ht="33" x14ac:dyDescent="0.35">
      <c r="A4" s="14" t="s">
        <v>53</v>
      </c>
      <c r="B4" s="15" t="s">
        <v>58</v>
      </c>
      <c r="C4" s="16" t="s">
        <v>71</v>
      </c>
      <c r="D4" s="17" t="s">
        <v>29</v>
      </c>
      <c r="E4" s="33">
        <v>44102</v>
      </c>
      <c r="F4" s="17">
        <v>6</v>
      </c>
      <c r="G4" s="17">
        <v>6</v>
      </c>
      <c r="H4" s="14" t="s">
        <v>227</v>
      </c>
    </row>
    <row r="5" spans="1:8" s="6" customFormat="1" x14ac:dyDescent="0.35">
      <c r="A5" s="71" t="s">
        <v>54</v>
      </c>
      <c r="B5" s="73" t="s">
        <v>61</v>
      </c>
      <c r="C5" s="41" t="s">
        <v>220</v>
      </c>
      <c r="D5" s="2" t="s">
        <v>31</v>
      </c>
      <c r="E5" s="33">
        <v>44102</v>
      </c>
      <c r="F5" s="17">
        <v>6</v>
      </c>
      <c r="G5" s="6">
        <v>6</v>
      </c>
      <c r="H5" s="14" t="s">
        <v>227</v>
      </c>
    </row>
    <row r="6" spans="1:8" s="6" customFormat="1" ht="49.5" x14ac:dyDescent="0.35">
      <c r="A6" s="72"/>
      <c r="B6" s="73"/>
      <c r="C6" s="16" t="s">
        <v>221</v>
      </c>
      <c r="D6" s="17" t="s">
        <v>32</v>
      </c>
      <c r="E6" s="33">
        <v>44102</v>
      </c>
      <c r="F6" s="2">
        <v>18</v>
      </c>
      <c r="G6" s="17">
        <v>18</v>
      </c>
      <c r="H6" s="14" t="s">
        <v>227</v>
      </c>
    </row>
    <row r="7" spans="1:8" s="6" customFormat="1" ht="33" x14ac:dyDescent="0.35">
      <c r="A7" s="14" t="s">
        <v>56</v>
      </c>
      <c r="B7" s="15" t="s">
        <v>59</v>
      </c>
      <c r="C7" s="16" t="s">
        <v>72</v>
      </c>
      <c r="D7" s="17" t="s">
        <v>31</v>
      </c>
      <c r="E7" s="33">
        <v>44105</v>
      </c>
      <c r="F7" s="17">
        <v>12</v>
      </c>
      <c r="G7" s="17">
        <v>12</v>
      </c>
      <c r="H7" s="14" t="s">
        <v>227</v>
      </c>
    </row>
    <row r="8" spans="1:8" s="6" customFormat="1" ht="33" x14ac:dyDescent="0.35">
      <c r="A8" s="58" t="s">
        <v>57</v>
      </c>
      <c r="B8" s="60" t="s">
        <v>60</v>
      </c>
      <c r="C8" s="19" t="s">
        <v>218</v>
      </c>
      <c r="D8" s="17" t="s">
        <v>29</v>
      </c>
      <c r="E8" s="33">
        <v>44106</v>
      </c>
      <c r="F8" s="17">
        <v>12</v>
      </c>
      <c r="G8" s="17">
        <v>12</v>
      </c>
      <c r="H8" s="14" t="s">
        <v>227</v>
      </c>
    </row>
    <row r="9" spans="1:8" ht="99" x14ac:dyDescent="0.35">
      <c r="A9" s="59"/>
      <c r="B9" s="61"/>
      <c r="C9" s="19" t="s">
        <v>219</v>
      </c>
      <c r="D9" s="17" t="s">
        <v>30</v>
      </c>
      <c r="E9" s="33">
        <v>44102</v>
      </c>
      <c r="F9" s="17">
        <v>18</v>
      </c>
      <c r="G9" s="17">
        <v>18</v>
      </c>
      <c r="H9" s="14" t="s">
        <v>227</v>
      </c>
    </row>
    <row r="10" spans="1:8" x14ac:dyDescent="0.35">
      <c r="A10" s="70" t="s">
        <v>63</v>
      </c>
      <c r="B10" s="70"/>
      <c r="C10" s="70"/>
      <c r="D10" s="70"/>
      <c r="E10" s="70"/>
      <c r="F10" s="70"/>
      <c r="G10" s="70"/>
      <c r="H10" s="70"/>
    </row>
    <row r="11" spans="1:8" s="28" customFormat="1" x14ac:dyDescent="0.35">
      <c r="A11" s="14" t="s">
        <v>64</v>
      </c>
      <c r="B11" s="29" t="s">
        <v>174</v>
      </c>
      <c r="C11" s="29" t="s">
        <v>175</v>
      </c>
      <c r="D11" s="30" t="s">
        <v>31</v>
      </c>
      <c r="E11" s="33">
        <v>44106</v>
      </c>
      <c r="F11" s="30">
        <v>1</v>
      </c>
      <c r="G11" s="30">
        <v>1</v>
      </c>
      <c r="H11" s="14" t="s">
        <v>227</v>
      </c>
    </row>
    <row r="12" spans="1:8" x14ac:dyDescent="0.35">
      <c r="A12" s="14" t="s">
        <v>73</v>
      </c>
      <c r="B12" s="15" t="s">
        <v>76</v>
      </c>
      <c r="C12" s="16" t="s">
        <v>80</v>
      </c>
      <c r="D12" s="17" t="s">
        <v>29</v>
      </c>
      <c r="E12" s="33">
        <v>44106</v>
      </c>
      <c r="F12" s="17">
        <v>1</v>
      </c>
      <c r="G12" s="17">
        <v>1</v>
      </c>
      <c r="H12" s="14" t="s">
        <v>227</v>
      </c>
    </row>
    <row r="13" spans="1:8" x14ac:dyDescent="0.35">
      <c r="A13" s="14" t="s">
        <v>74</v>
      </c>
      <c r="B13" s="18" t="s">
        <v>77</v>
      </c>
      <c r="C13" s="16" t="s">
        <v>81</v>
      </c>
      <c r="D13" s="17" t="s">
        <v>32</v>
      </c>
      <c r="E13" s="33">
        <v>44106</v>
      </c>
      <c r="F13" s="17">
        <v>2</v>
      </c>
      <c r="G13" s="17">
        <v>2</v>
      </c>
      <c r="H13" s="14" t="s">
        <v>227</v>
      </c>
    </row>
    <row r="14" spans="1:8" ht="33" x14ac:dyDescent="0.35">
      <c r="A14" s="14" t="s">
        <v>75</v>
      </c>
      <c r="B14" s="15" t="s">
        <v>78</v>
      </c>
      <c r="C14" s="16" t="s">
        <v>82</v>
      </c>
      <c r="D14" s="17" t="s">
        <v>31</v>
      </c>
      <c r="E14" s="33">
        <v>44106</v>
      </c>
      <c r="F14" s="17">
        <v>1</v>
      </c>
      <c r="G14" s="17">
        <v>1</v>
      </c>
      <c r="H14" s="14" t="s">
        <v>227</v>
      </c>
    </row>
    <row r="15" spans="1:8" x14ac:dyDescent="0.35">
      <c r="A15" s="58" t="s">
        <v>115</v>
      </c>
      <c r="B15" s="60" t="s">
        <v>79</v>
      </c>
      <c r="C15" s="19" t="s">
        <v>222</v>
      </c>
      <c r="D15" s="17" t="s">
        <v>29</v>
      </c>
      <c r="E15" s="33">
        <v>44106</v>
      </c>
      <c r="F15" s="17">
        <v>1</v>
      </c>
      <c r="G15" s="17">
        <v>1</v>
      </c>
      <c r="H15" s="14" t="s">
        <v>227</v>
      </c>
    </row>
    <row r="16" spans="1:8" ht="33" x14ac:dyDescent="0.35">
      <c r="A16" s="59"/>
      <c r="B16" s="61"/>
      <c r="C16" s="19" t="s">
        <v>223</v>
      </c>
      <c r="D16" s="17" t="s">
        <v>30</v>
      </c>
      <c r="E16" s="33">
        <v>44106</v>
      </c>
      <c r="F16" s="17">
        <v>2</v>
      </c>
      <c r="G16" s="17">
        <v>2</v>
      </c>
      <c r="H16" s="14" t="s">
        <v>227</v>
      </c>
    </row>
    <row r="17" spans="1:7" x14ac:dyDescent="0.35">
      <c r="A17" s="27"/>
      <c r="D17" s="34" t="s">
        <v>239</v>
      </c>
      <c r="E17" s="37">
        <f>MIN(E4:E9,E11:E16)</f>
        <v>44102</v>
      </c>
    </row>
    <row r="18" spans="1:7" x14ac:dyDescent="0.35">
      <c r="D18" s="9" t="s">
        <v>215</v>
      </c>
      <c r="E18" s="39">
        <f>MAX(E4:E9,E11:E16)</f>
        <v>44106</v>
      </c>
      <c r="G18" s="38"/>
    </row>
    <row r="21" spans="1:7" x14ac:dyDescent="0.35">
      <c r="A21" s="8" t="s">
        <v>15</v>
      </c>
      <c r="B21" s="8" t="s">
        <v>27</v>
      </c>
      <c r="C21" s="8" t="s">
        <v>216</v>
      </c>
      <c r="D21" s="8" t="s">
        <v>36</v>
      </c>
      <c r="E21" s="8" t="s">
        <v>217</v>
      </c>
      <c r="F21" s="8" t="s">
        <v>37</v>
      </c>
    </row>
    <row r="22" spans="1:7" x14ac:dyDescent="0.35">
      <c r="A22" s="2">
        <v>1</v>
      </c>
      <c r="B22" s="1" t="s">
        <v>152</v>
      </c>
      <c r="C22" s="42">
        <f>4*4*((E18-E17)+1)</f>
        <v>80</v>
      </c>
      <c r="D22" s="42">
        <f>SUMIF(D4:D16,B22,F4:F16)</f>
        <v>0</v>
      </c>
      <c r="E22" s="42">
        <f>SUMIF(D4:D16,B22,F4:F16)</f>
        <v>0</v>
      </c>
      <c r="F22" s="42">
        <f>SUMIF(D4:D16,B22,G4:G16)</f>
        <v>0</v>
      </c>
    </row>
    <row r="23" spans="1:7" x14ac:dyDescent="0.35">
      <c r="A23" s="2">
        <v>2</v>
      </c>
      <c r="B23" s="1" t="s">
        <v>29</v>
      </c>
      <c r="C23" s="42">
        <f>C22/4</f>
        <v>20</v>
      </c>
      <c r="D23" s="2">
        <f>C23-D22</f>
        <v>20</v>
      </c>
      <c r="E23" s="42">
        <f>SUMIF(D4:D16,B23,F4:F16)</f>
        <v>20</v>
      </c>
      <c r="F23" s="42">
        <f>SUMIF(D4:D16,B23,G4:G16)</f>
        <v>20</v>
      </c>
    </row>
    <row r="24" spans="1:7" x14ac:dyDescent="0.35">
      <c r="A24" s="2">
        <v>3</v>
      </c>
      <c r="B24" s="1" t="s">
        <v>30</v>
      </c>
      <c r="C24" s="42">
        <f>C22/4</f>
        <v>20</v>
      </c>
      <c r="D24" s="2">
        <f>C24-D22</f>
        <v>20</v>
      </c>
      <c r="E24" s="42">
        <f>SUMIF(D4:D16,B24,F4:F16)</f>
        <v>20</v>
      </c>
      <c r="F24" s="42">
        <f>SUMIF(D4:D16,B24,G4:G16)</f>
        <v>20</v>
      </c>
    </row>
    <row r="25" spans="1:7" x14ac:dyDescent="0.35">
      <c r="A25" s="2">
        <v>4</v>
      </c>
      <c r="B25" s="1" t="s">
        <v>31</v>
      </c>
      <c r="C25" s="42">
        <f>C22/4</f>
        <v>20</v>
      </c>
      <c r="D25" s="2">
        <f>C25-D22</f>
        <v>20</v>
      </c>
      <c r="E25" s="42">
        <f>SUMIF(D4:D16,B25,F4:F16)</f>
        <v>20</v>
      </c>
      <c r="F25" s="42">
        <f>SUMIF(D4:D16,B25,G4:G16)</f>
        <v>20</v>
      </c>
    </row>
    <row r="26" spans="1:7" x14ac:dyDescent="0.35">
      <c r="A26" s="2">
        <v>5</v>
      </c>
      <c r="B26" s="1" t="s">
        <v>32</v>
      </c>
      <c r="C26" s="42">
        <f>C22/4</f>
        <v>20</v>
      </c>
      <c r="D26" s="2">
        <f>C26-D22</f>
        <v>20</v>
      </c>
      <c r="E26" s="42">
        <f>SUMIF(D4:D16,B26,F4:F16)</f>
        <v>20</v>
      </c>
      <c r="F26" s="42">
        <f>SUMIF(D4:D16,B26,G4:G16)</f>
        <v>20</v>
      </c>
    </row>
    <row r="28" spans="1:7" x14ac:dyDescent="0.35">
      <c r="A28" s="8" t="s">
        <v>15</v>
      </c>
      <c r="B28" s="8" t="s">
        <v>38</v>
      </c>
    </row>
    <row r="29" spans="1:7" x14ac:dyDescent="0.35">
      <c r="A29" s="2">
        <v>1</v>
      </c>
      <c r="B29" s="45" t="s">
        <v>229</v>
      </c>
    </row>
    <row r="30" spans="1:7" x14ac:dyDescent="0.35">
      <c r="A30" s="2">
        <v>2</v>
      </c>
      <c r="B30" s="45" t="s">
        <v>230</v>
      </c>
    </row>
    <row r="31" spans="1:7" x14ac:dyDescent="0.35">
      <c r="A31" s="2">
        <v>3</v>
      </c>
      <c r="B31" s="45" t="s">
        <v>231</v>
      </c>
    </row>
  </sheetData>
  <mergeCells count="9">
    <mergeCell ref="A15:A16"/>
    <mergeCell ref="B15:B16"/>
    <mergeCell ref="A1:H1"/>
    <mergeCell ref="A3:H3"/>
    <mergeCell ref="A10:H10"/>
    <mergeCell ref="B8:B9"/>
    <mergeCell ref="A8:A9"/>
    <mergeCell ref="A5:A6"/>
    <mergeCell ref="B5:B6"/>
  </mergeCells>
  <phoneticPr fontId="7" type="noConversion"/>
  <conditionalFormatting sqref="F22:F26">
    <cfRule type="cellIs" dxfId="64" priority="4" operator="greaterThan">
      <formula>20</formula>
    </cfRule>
  </conditionalFormatting>
  <conditionalFormatting sqref="A1:H26">
    <cfRule type="cellIs" dxfId="63" priority="31" operator="equal">
      <formula>"mikrokosmos"</formula>
    </cfRule>
    <cfRule type="cellIs" dxfId="62" priority="32" operator="equal">
      <formula>"hangptt"</formula>
    </cfRule>
    <cfRule type="cellIs" dxfId="61" priority="33" operator="equal">
      <formula>"tonghh"</formula>
    </cfRule>
    <cfRule type="cellIs" dxfId="60" priority="34" operator="equal">
      <formula>"ynm"</formula>
    </cfRule>
    <cfRule type="cellIs" dxfId="59" priority="35" operator="equal">
      <formula>"trungdq"</formula>
    </cfRule>
  </conditionalFormatting>
  <conditionalFormatting sqref="A1:H31">
    <cfRule type="cellIs" dxfId="58" priority="1" operator="equal">
      <formula>"CLOSED"</formula>
    </cfRule>
    <cfRule type="cellIs" dxfId="57" priority="2" operator="equal">
      <formula>"ACTIVE"</formula>
    </cfRule>
    <cfRule type="cellIs" dxfId="56" priority="3" operator="equal">
      <formula>"New"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34" zoomScaleNormal="100" workbookViewId="0">
      <selection activeCell="C46" sqref="C46"/>
    </sheetView>
  </sheetViews>
  <sheetFormatPr defaultRowHeight="14.5" x14ac:dyDescent="0.35"/>
  <cols>
    <col min="1" max="1" width="6.81640625" bestFit="1" customWidth="1"/>
    <col min="2" max="2" width="30.54296875" bestFit="1" customWidth="1"/>
    <col min="3" max="3" width="59.81640625" bestFit="1" customWidth="1"/>
    <col min="4" max="4" width="17.81640625" style="21" bestFit="1" customWidth="1"/>
    <col min="5" max="5" width="11.1796875" style="32" bestFit="1" customWidth="1"/>
    <col min="6" max="6" width="15.81640625" style="32" bestFit="1" customWidth="1"/>
    <col min="7" max="7" width="13.1796875" style="32" bestFit="1" customWidth="1"/>
    <col min="8" max="8" width="7.54296875" bestFit="1" customWidth="1"/>
  </cols>
  <sheetData>
    <row r="1" spans="1:8" ht="16.5" x14ac:dyDescent="0.35">
      <c r="A1" s="76" t="s">
        <v>70</v>
      </c>
      <c r="B1" s="76"/>
      <c r="C1" s="76"/>
      <c r="D1" s="76"/>
      <c r="E1" s="76"/>
      <c r="F1" s="76"/>
      <c r="G1" s="76"/>
      <c r="H1" s="76"/>
    </row>
    <row r="2" spans="1:8" ht="16.5" x14ac:dyDescent="0.35">
      <c r="A2" s="7" t="s">
        <v>0</v>
      </c>
      <c r="B2" s="7" t="s">
        <v>33</v>
      </c>
      <c r="C2" s="7" t="s">
        <v>34</v>
      </c>
      <c r="D2" s="7" t="s">
        <v>35</v>
      </c>
      <c r="E2" s="8" t="s">
        <v>39</v>
      </c>
      <c r="F2" s="8" t="s">
        <v>36</v>
      </c>
      <c r="G2" s="8" t="s">
        <v>37</v>
      </c>
      <c r="H2" s="7" t="s">
        <v>38</v>
      </c>
    </row>
    <row r="3" spans="1:8" ht="16.5" x14ac:dyDescent="0.35">
      <c r="A3" s="77" t="s">
        <v>62</v>
      </c>
      <c r="B3" s="77"/>
      <c r="C3" s="77"/>
      <c r="D3" s="77"/>
      <c r="E3" s="77"/>
      <c r="F3" s="77"/>
      <c r="G3" s="77"/>
      <c r="H3" s="77"/>
    </row>
    <row r="4" spans="1:8" ht="16.5" x14ac:dyDescent="0.35">
      <c r="A4" s="10" t="s">
        <v>65</v>
      </c>
      <c r="B4" s="11" t="s">
        <v>83</v>
      </c>
      <c r="C4" s="11" t="s">
        <v>84</v>
      </c>
      <c r="D4" s="12" t="s">
        <v>29</v>
      </c>
      <c r="E4" s="33">
        <v>44109</v>
      </c>
      <c r="F4" s="17">
        <v>8</v>
      </c>
      <c r="G4" s="17">
        <v>8</v>
      </c>
      <c r="H4" s="10" t="s">
        <v>227</v>
      </c>
    </row>
    <row r="5" spans="1:8" ht="16.5" x14ac:dyDescent="0.35">
      <c r="A5" s="10" t="s">
        <v>66</v>
      </c>
      <c r="B5" s="11" t="s">
        <v>85</v>
      </c>
      <c r="C5" s="11" t="s">
        <v>86</v>
      </c>
      <c r="D5" s="12" t="s">
        <v>30</v>
      </c>
      <c r="E5" s="74">
        <v>44109</v>
      </c>
      <c r="F5" s="62">
        <v>12</v>
      </c>
      <c r="G5" s="62">
        <v>12</v>
      </c>
      <c r="H5" s="58" t="s">
        <v>227</v>
      </c>
    </row>
    <row r="6" spans="1:8" ht="16.5" x14ac:dyDescent="0.35">
      <c r="A6" s="10" t="s">
        <v>67</v>
      </c>
      <c r="B6" s="11" t="s">
        <v>187</v>
      </c>
      <c r="C6" s="11" t="s">
        <v>87</v>
      </c>
      <c r="D6" s="12" t="s">
        <v>30</v>
      </c>
      <c r="E6" s="75"/>
      <c r="F6" s="63"/>
      <c r="G6" s="63"/>
      <c r="H6" s="59"/>
    </row>
    <row r="7" spans="1:8" ht="16.5" x14ac:dyDescent="0.35">
      <c r="A7" s="10" t="s">
        <v>68</v>
      </c>
      <c r="B7" s="11" t="s">
        <v>88</v>
      </c>
      <c r="C7" s="11" t="s">
        <v>106</v>
      </c>
      <c r="D7" s="12" t="s">
        <v>30</v>
      </c>
      <c r="E7" s="33">
        <v>44109</v>
      </c>
      <c r="F7" s="17">
        <v>12</v>
      </c>
      <c r="G7" s="17">
        <v>12</v>
      </c>
      <c r="H7" s="10" t="s">
        <v>227</v>
      </c>
    </row>
    <row r="8" spans="1:8" ht="16.5" x14ac:dyDescent="0.35">
      <c r="A8" s="10" t="s">
        <v>69</v>
      </c>
      <c r="B8" s="11" t="s">
        <v>104</v>
      </c>
      <c r="C8" s="11" t="s">
        <v>241</v>
      </c>
      <c r="D8" s="12" t="s">
        <v>32</v>
      </c>
      <c r="E8" s="33">
        <v>44110</v>
      </c>
      <c r="F8" s="17">
        <v>4</v>
      </c>
      <c r="G8" s="17">
        <v>4</v>
      </c>
      <c r="H8" s="10" t="s">
        <v>227</v>
      </c>
    </row>
    <row r="9" spans="1:8" ht="16.5" x14ac:dyDescent="0.35">
      <c r="A9" s="10" t="s">
        <v>96</v>
      </c>
      <c r="B9" s="11" t="s">
        <v>105</v>
      </c>
      <c r="C9" s="20" t="s">
        <v>107</v>
      </c>
      <c r="D9" s="12" t="s">
        <v>32</v>
      </c>
      <c r="E9" s="33">
        <v>44111</v>
      </c>
      <c r="F9" s="17">
        <v>4</v>
      </c>
      <c r="G9" s="17">
        <v>4</v>
      </c>
      <c r="H9" s="10" t="s">
        <v>227</v>
      </c>
    </row>
    <row r="10" spans="1:8" ht="16.5" x14ac:dyDescent="0.35">
      <c r="A10" s="10" t="s">
        <v>97</v>
      </c>
      <c r="B10" s="11" t="s">
        <v>89</v>
      </c>
      <c r="C10" s="11" t="s">
        <v>108</v>
      </c>
      <c r="D10" s="12" t="s">
        <v>30</v>
      </c>
      <c r="E10" s="33">
        <v>44112</v>
      </c>
      <c r="F10" s="17">
        <v>4</v>
      </c>
      <c r="G10" s="17">
        <v>4</v>
      </c>
      <c r="H10" s="10" t="s">
        <v>227</v>
      </c>
    </row>
    <row r="11" spans="1:8" ht="16.5" x14ac:dyDescent="0.35">
      <c r="A11" s="10" t="s">
        <v>98</v>
      </c>
      <c r="B11" s="11" t="s">
        <v>90</v>
      </c>
      <c r="C11" s="11" t="s">
        <v>109</v>
      </c>
      <c r="D11" s="12" t="s">
        <v>30</v>
      </c>
      <c r="E11" s="33">
        <v>44113</v>
      </c>
      <c r="F11" s="17">
        <v>4</v>
      </c>
      <c r="G11" s="17">
        <v>4</v>
      </c>
      <c r="H11" s="10" t="s">
        <v>227</v>
      </c>
    </row>
    <row r="12" spans="1:8" ht="16.5" x14ac:dyDescent="0.35">
      <c r="A12" s="10" t="s">
        <v>99</v>
      </c>
      <c r="B12" s="11" t="s">
        <v>91</v>
      </c>
      <c r="C12" s="11" t="s">
        <v>110</v>
      </c>
      <c r="D12" s="12" t="s">
        <v>30</v>
      </c>
      <c r="E12" s="33">
        <v>44114</v>
      </c>
      <c r="F12" s="17">
        <v>4</v>
      </c>
      <c r="G12" s="17">
        <v>4</v>
      </c>
      <c r="H12" s="10" t="s">
        <v>227</v>
      </c>
    </row>
    <row r="13" spans="1:8" ht="16.5" x14ac:dyDescent="0.35">
      <c r="A13" s="10" t="s">
        <v>100</v>
      </c>
      <c r="B13" s="11" t="s">
        <v>92</v>
      </c>
      <c r="C13" s="11" t="s">
        <v>111</v>
      </c>
      <c r="D13" s="12" t="s">
        <v>30</v>
      </c>
      <c r="E13" s="33">
        <v>44115</v>
      </c>
      <c r="F13" s="17">
        <v>4</v>
      </c>
      <c r="G13" s="17">
        <v>4</v>
      </c>
      <c r="H13" s="10" t="s">
        <v>227</v>
      </c>
    </row>
    <row r="14" spans="1:8" ht="16.5" x14ac:dyDescent="0.35">
      <c r="A14" s="10" t="s">
        <v>101</v>
      </c>
      <c r="B14" s="11" t="s">
        <v>93</v>
      </c>
      <c r="C14" s="11" t="s">
        <v>112</v>
      </c>
      <c r="D14" s="12" t="s">
        <v>32</v>
      </c>
      <c r="E14" s="33">
        <v>44116</v>
      </c>
      <c r="F14" s="17">
        <v>4</v>
      </c>
      <c r="G14" s="17">
        <v>4</v>
      </c>
      <c r="H14" s="10" t="s">
        <v>227</v>
      </c>
    </row>
    <row r="15" spans="1:8" ht="16.5" x14ac:dyDescent="0.35">
      <c r="A15" s="10" t="s">
        <v>102</v>
      </c>
      <c r="B15" s="11" t="s">
        <v>94</v>
      </c>
      <c r="C15" s="11" t="s">
        <v>113</v>
      </c>
      <c r="D15" s="12" t="s">
        <v>30</v>
      </c>
      <c r="E15" s="33">
        <v>44117</v>
      </c>
      <c r="F15" s="17">
        <v>4</v>
      </c>
      <c r="G15" s="17">
        <v>4</v>
      </c>
      <c r="H15" s="10" t="s">
        <v>227</v>
      </c>
    </row>
    <row r="16" spans="1:8" ht="16.5" x14ac:dyDescent="0.35">
      <c r="A16" s="10" t="s">
        <v>103</v>
      </c>
      <c r="B16" s="11" t="s">
        <v>95</v>
      </c>
      <c r="C16" s="11" t="s">
        <v>114</v>
      </c>
      <c r="D16" s="12" t="s">
        <v>29</v>
      </c>
      <c r="E16" s="33">
        <v>44118</v>
      </c>
      <c r="F16" s="17">
        <v>10</v>
      </c>
      <c r="G16" s="17">
        <v>10</v>
      </c>
      <c r="H16" s="10" t="s">
        <v>227</v>
      </c>
    </row>
    <row r="17" spans="1:8" ht="16.5" x14ac:dyDescent="0.35">
      <c r="A17" s="77" t="s">
        <v>138</v>
      </c>
      <c r="B17" s="77"/>
      <c r="C17" s="77"/>
      <c r="D17" s="77"/>
      <c r="E17" s="77"/>
      <c r="F17" s="77"/>
      <c r="G17" s="77"/>
      <c r="H17" s="77"/>
    </row>
    <row r="18" spans="1:8" ht="16.5" x14ac:dyDescent="0.35">
      <c r="A18" s="23" t="s">
        <v>139</v>
      </c>
      <c r="B18" s="24" t="s">
        <v>143</v>
      </c>
      <c r="C18" s="24"/>
      <c r="D18" s="25" t="s">
        <v>31</v>
      </c>
      <c r="E18" s="33">
        <v>44118</v>
      </c>
      <c r="F18" s="30">
        <v>4</v>
      </c>
      <c r="G18" s="30">
        <v>4</v>
      </c>
      <c r="H18" s="10" t="s">
        <v>228</v>
      </c>
    </row>
    <row r="19" spans="1:8" ht="16.5" x14ac:dyDescent="0.35">
      <c r="A19" s="23" t="s">
        <v>147</v>
      </c>
      <c r="B19" s="24" t="s">
        <v>144</v>
      </c>
      <c r="C19" s="25"/>
      <c r="D19" s="25" t="s">
        <v>31</v>
      </c>
      <c r="E19" s="33">
        <v>44119</v>
      </c>
      <c r="F19" s="30">
        <v>4</v>
      </c>
      <c r="G19" s="30">
        <v>4</v>
      </c>
      <c r="H19" s="10" t="s">
        <v>228</v>
      </c>
    </row>
    <row r="20" spans="1:8" ht="16.5" x14ac:dyDescent="0.35">
      <c r="A20" s="23" t="s">
        <v>148</v>
      </c>
      <c r="B20" s="24" t="s">
        <v>145</v>
      </c>
      <c r="C20" s="25"/>
      <c r="D20" s="25" t="s">
        <v>31</v>
      </c>
      <c r="E20" s="33">
        <v>44120</v>
      </c>
      <c r="F20" s="30">
        <v>8</v>
      </c>
      <c r="G20" s="30">
        <v>8</v>
      </c>
      <c r="H20" s="10" t="s">
        <v>228</v>
      </c>
    </row>
    <row r="21" spans="1:8" ht="16.5" x14ac:dyDescent="0.35">
      <c r="A21" s="23" t="s">
        <v>149</v>
      </c>
      <c r="B21" s="24" t="s">
        <v>257</v>
      </c>
      <c r="C21" s="24" t="s">
        <v>146</v>
      </c>
      <c r="D21" s="25" t="s">
        <v>32</v>
      </c>
      <c r="E21" s="33">
        <v>44120</v>
      </c>
      <c r="F21" s="30">
        <v>20</v>
      </c>
      <c r="G21" s="30">
        <v>20</v>
      </c>
      <c r="H21" s="10" t="s">
        <v>228</v>
      </c>
    </row>
    <row r="22" spans="1:8" ht="16.5" x14ac:dyDescent="0.35">
      <c r="A22" s="77" t="s">
        <v>63</v>
      </c>
      <c r="B22" s="77"/>
      <c r="C22" s="77"/>
      <c r="D22" s="77"/>
      <c r="E22" s="77"/>
      <c r="F22" s="77"/>
      <c r="G22" s="77"/>
      <c r="H22" s="77"/>
    </row>
    <row r="23" spans="1:8" ht="16.5" x14ac:dyDescent="0.35">
      <c r="A23" s="14" t="s">
        <v>64</v>
      </c>
      <c r="B23" s="29" t="s">
        <v>174</v>
      </c>
      <c r="C23" s="29" t="s">
        <v>202</v>
      </c>
      <c r="D23" s="30" t="s">
        <v>31</v>
      </c>
      <c r="E23" s="33">
        <v>44109</v>
      </c>
      <c r="F23" s="30">
        <v>4</v>
      </c>
      <c r="G23" s="30">
        <v>4</v>
      </c>
      <c r="H23" s="10" t="s">
        <v>228</v>
      </c>
    </row>
    <row r="24" spans="1:8" ht="16.5" x14ac:dyDescent="0.35">
      <c r="A24" s="10" t="s">
        <v>73</v>
      </c>
      <c r="B24" s="11" t="s">
        <v>124</v>
      </c>
      <c r="C24" s="11" t="s">
        <v>243</v>
      </c>
      <c r="D24" s="12" t="s">
        <v>29</v>
      </c>
      <c r="E24" s="33">
        <v>44109</v>
      </c>
      <c r="F24" s="17">
        <v>2</v>
      </c>
      <c r="G24" s="17">
        <v>2</v>
      </c>
      <c r="H24" s="10" t="s">
        <v>228</v>
      </c>
    </row>
    <row r="25" spans="1:8" ht="16.5" x14ac:dyDescent="0.35">
      <c r="A25" s="10" t="s">
        <v>74</v>
      </c>
      <c r="B25" s="11" t="s">
        <v>125</v>
      </c>
      <c r="C25" s="11" t="s">
        <v>244</v>
      </c>
      <c r="D25" s="12" t="s">
        <v>30</v>
      </c>
      <c r="E25" s="74">
        <v>44109</v>
      </c>
      <c r="F25" s="62">
        <v>2</v>
      </c>
      <c r="G25" s="62">
        <v>2</v>
      </c>
      <c r="H25" s="10" t="s">
        <v>228</v>
      </c>
    </row>
    <row r="26" spans="1:8" ht="16.5" x14ac:dyDescent="0.35">
      <c r="A26" s="10" t="s">
        <v>75</v>
      </c>
      <c r="B26" s="11" t="s">
        <v>126</v>
      </c>
      <c r="C26" s="11" t="s">
        <v>245</v>
      </c>
      <c r="D26" s="12" t="s">
        <v>30</v>
      </c>
      <c r="E26" s="75"/>
      <c r="F26" s="63"/>
      <c r="G26" s="63"/>
      <c r="H26" s="10" t="s">
        <v>228</v>
      </c>
    </row>
    <row r="27" spans="1:8" ht="16.5" x14ac:dyDescent="0.35">
      <c r="A27" s="10" t="s">
        <v>115</v>
      </c>
      <c r="B27" s="11" t="s">
        <v>127</v>
      </c>
      <c r="C27" s="11" t="s">
        <v>246</v>
      </c>
      <c r="D27" s="12" t="s">
        <v>30</v>
      </c>
      <c r="E27" s="33">
        <v>44109</v>
      </c>
      <c r="F27" s="17">
        <v>2</v>
      </c>
      <c r="G27" s="17">
        <v>2</v>
      </c>
      <c r="H27" s="10" t="s">
        <v>228</v>
      </c>
    </row>
    <row r="28" spans="1:8" ht="16.5" x14ac:dyDescent="0.35">
      <c r="A28" s="10" t="s">
        <v>116</v>
      </c>
      <c r="B28" s="11" t="s">
        <v>128</v>
      </c>
      <c r="C28" s="11" t="s">
        <v>247</v>
      </c>
      <c r="D28" s="12" t="s">
        <v>32</v>
      </c>
      <c r="E28" s="33">
        <v>44110</v>
      </c>
      <c r="F28" s="17">
        <v>2</v>
      </c>
      <c r="G28" s="17">
        <v>2</v>
      </c>
      <c r="H28" s="10" t="s">
        <v>228</v>
      </c>
    </row>
    <row r="29" spans="1:8" ht="16.5" x14ac:dyDescent="0.35">
      <c r="A29" s="10" t="s">
        <v>117</v>
      </c>
      <c r="B29" s="11" t="s">
        <v>129</v>
      </c>
      <c r="C29" s="11" t="s">
        <v>248</v>
      </c>
      <c r="D29" s="12" t="s">
        <v>32</v>
      </c>
      <c r="E29" s="33">
        <v>44125</v>
      </c>
      <c r="F29" s="17">
        <v>2</v>
      </c>
      <c r="G29" s="17">
        <v>2</v>
      </c>
      <c r="H29" s="10" t="s">
        <v>228</v>
      </c>
    </row>
    <row r="30" spans="1:8" ht="16.5" x14ac:dyDescent="0.35">
      <c r="A30" s="10" t="s">
        <v>118</v>
      </c>
      <c r="B30" s="11" t="s">
        <v>130</v>
      </c>
      <c r="C30" s="11" t="s">
        <v>249</v>
      </c>
      <c r="D30" s="12" t="s">
        <v>30</v>
      </c>
      <c r="E30" s="33">
        <v>44126</v>
      </c>
      <c r="F30" s="17">
        <v>2</v>
      </c>
      <c r="G30" s="17">
        <v>2</v>
      </c>
      <c r="H30" s="10" t="s">
        <v>228</v>
      </c>
    </row>
    <row r="31" spans="1:8" ht="16.5" x14ac:dyDescent="0.35">
      <c r="A31" s="10" t="s">
        <v>119</v>
      </c>
      <c r="B31" s="11" t="s">
        <v>131</v>
      </c>
      <c r="C31" s="11" t="s">
        <v>250</v>
      </c>
      <c r="D31" s="12" t="s">
        <v>30</v>
      </c>
      <c r="E31" s="33">
        <v>44127</v>
      </c>
      <c r="F31" s="17">
        <v>2</v>
      </c>
      <c r="G31" s="17">
        <v>2</v>
      </c>
      <c r="H31" s="10" t="s">
        <v>228</v>
      </c>
    </row>
    <row r="32" spans="1:8" ht="16.5" x14ac:dyDescent="0.35">
      <c r="A32" s="10" t="s">
        <v>120</v>
      </c>
      <c r="B32" s="11" t="s">
        <v>132</v>
      </c>
      <c r="C32" s="11" t="s">
        <v>251</v>
      </c>
      <c r="D32" s="12" t="s">
        <v>30</v>
      </c>
      <c r="E32" s="33">
        <v>44114</v>
      </c>
      <c r="F32" s="17">
        <v>2</v>
      </c>
      <c r="G32" s="17">
        <v>2</v>
      </c>
      <c r="H32" s="10" t="s">
        <v>228</v>
      </c>
    </row>
    <row r="33" spans="1:8" ht="16.5" x14ac:dyDescent="0.35">
      <c r="A33" s="10" t="s">
        <v>121</v>
      </c>
      <c r="B33" s="11" t="s">
        <v>133</v>
      </c>
      <c r="C33" s="11" t="s">
        <v>252</v>
      </c>
      <c r="D33" s="12" t="s">
        <v>30</v>
      </c>
      <c r="E33" s="33">
        <v>44120</v>
      </c>
      <c r="F33" s="17">
        <v>2</v>
      </c>
      <c r="G33" s="17">
        <v>2</v>
      </c>
      <c r="H33" s="10" t="s">
        <v>228</v>
      </c>
    </row>
    <row r="34" spans="1:8" ht="16.5" x14ac:dyDescent="0.35">
      <c r="A34" s="10" t="s">
        <v>122</v>
      </c>
      <c r="B34" s="11" t="s">
        <v>134</v>
      </c>
      <c r="C34" s="11" t="s">
        <v>253</v>
      </c>
      <c r="D34" s="12" t="s">
        <v>32</v>
      </c>
      <c r="E34" s="33">
        <v>44121</v>
      </c>
      <c r="F34" s="17">
        <v>2</v>
      </c>
      <c r="G34" s="17">
        <v>2</v>
      </c>
      <c r="H34" s="10" t="s">
        <v>228</v>
      </c>
    </row>
    <row r="35" spans="1:8" ht="16.5" x14ac:dyDescent="0.35">
      <c r="A35" s="10" t="s">
        <v>123</v>
      </c>
      <c r="B35" s="11" t="s">
        <v>135</v>
      </c>
      <c r="C35" s="11" t="s">
        <v>254</v>
      </c>
      <c r="D35" s="12" t="s">
        <v>30</v>
      </c>
      <c r="E35" s="33">
        <v>44122</v>
      </c>
      <c r="F35" s="17">
        <v>2</v>
      </c>
      <c r="G35" s="17">
        <v>2</v>
      </c>
      <c r="H35" s="10" t="s">
        <v>228</v>
      </c>
    </row>
    <row r="36" spans="1:8" ht="16.5" x14ac:dyDescent="0.35">
      <c r="A36" s="10" t="s">
        <v>140</v>
      </c>
      <c r="B36" s="11" t="s">
        <v>136</v>
      </c>
      <c r="C36" s="11" t="s">
        <v>255</v>
      </c>
      <c r="D36" s="12" t="s">
        <v>30</v>
      </c>
      <c r="E36" s="33">
        <v>44123</v>
      </c>
      <c r="F36" s="17">
        <v>2</v>
      </c>
      <c r="G36" s="17">
        <v>2</v>
      </c>
      <c r="H36" s="10" t="s">
        <v>228</v>
      </c>
    </row>
    <row r="37" spans="1:8" ht="16.5" x14ac:dyDescent="0.35">
      <c r="A37" s="10" t="s">
        <v>141</v>
      </c>
      <c r="B37" s="11" t="s">
        <v>150</v>
      </c>
      <c r="C37" s="11" t="s">
        <v>256</v>
      </c>
      <c r="D37" s="12" t="s">
        <v>32</v>
      </c>
      <c r="E37" s="33">
        <v>44124</v>
      </c>
      <c r="F37" s="17">
        <v>2</v>
      </c>
      <c r="G37" s="17">
        <v>2</v>
      </c>
      <c r="H37" s="10" t="s">
        <v>228</v>
      </c>
    </row>
    <row r="38" spans="1:8" ht="16.5" x14ac:dyDescent="0.35">
      <c r="A38" s="10" t="s">
        <v>142</v>
      </c>
      <c r="B38" s="11" t="s">
        <v>151</v>
      </c>
      <c r="C38" s="11" t="s">
        <v>258</v>
      </c>
      <c r="D38" s="12" t="s">
        <v>32</v>
      </c>
      <c r="E38" s="33">
        <v>44125</v>
      </c>
      <c r="F38" s="17">
        <v>12</v>
      </c>
      <c r="G38" s="17">
        <v>12</v>
      </c>
      <c r="H38" s="10" t="s">
        <v>228</v>
      </c>
    </row>
    <row r="39" spans="1:8" ht="16.5" x14ac:dyDescent="0.35">
      <c r="D39" s="34" t="s">
        <v>239</v>
      </c>
      <c r="E39" s="39">
        <f>MIN(E4:E16,E18:E21,E23:E38)</f>
        <v>44109</v>
      </c>
      <c r="F39" s="6"/>
      <c r="G39" s="36"/>
    </row>
    <row r="40" spans="1:8" ht="16.5" x14ac:dyDescent="0.35">
      <c r="D40" s="9" t="s">
        <v>215</v>
      </c>
      <c r="E40" s="39">
        <f>MAX(E14:E22,E24:E29,E31:E38)</f>
        <v>44127</v>
      </c>
      <c r="F40" s="6"/>
      <c r="G40" s="38"/>
    </row>
    <row r="44" spans="1:8" ht="16.5" x14ac:dyDescent="0.35">
      <c r="A44" s="8" t="s">
        <v>15</v>
      </c>
      <c r="B44" s="8" t="s">
        <v>27</v>
      </c>
      <c r="C44" s="8" t="s">
        <v>216</v>
      </c>
      <c r="D44" s="8" t="s">
        <v>36</v>
      </c>
      <c r="E44" s="8" t="s">
        <v>217</v>
      </c>
      <c r="F44" s="8" t="s">
        <v>37</v>
      </c>
    </row>
    <row r="45" spans="1:8" ht="16.5" x14ac:dyDescent="0.35">
      <c r="A45" s="2">
        <v>1</v>
      </c>
      <c r="B45" s="1" t="s">
        <v>152</v>
      </c>
      <c r="C45" s="42">
        <f>4*4*((E40-E39)+1-4)</f>
        <v>240</v>
      </c>
      <c r="D45" s="42">
        <f>SUMIF(D4:D38,B45,F4:F38)</f>
        <v>0</v>
      </c>
      <c r="E45" s="42">
        <f>SUMIF(D4:D38,B45,F4:F38)</f>
        <v>0</v>
      </c>
      <c r="F45" s="42">
        <f>SUMIF(D4:D38,B45,G4:G38)</f>
        <v>0</v>
      </c>
    </row>
    <row r="46" spans="1:8" ht="16.5" x14ac:dyDescent="0.35">
      <c r="A46" s="2">
        <v>2</v>
      </c>
      <c r="B46" s="1" t="s">
        <v>29</v>
      </c>
      <c r="C46" s="42">
        <f>C45/4</f>
        <v>60</v>
      </c>
      <c r="D46" s="2">
        <f>C46-D45</f>
        <v>60</v>
      </c>
      <c r="E46" s="42">
        <f>SUMIF(D4:D38,B46,F4:F38)</f>
        <v>20</v>
      </c>
      <c r="F46" s="42">
        <f>SUMIF(D4:D38,B46,G4:G38)</f>
        <v>20</v>
      </c>
    </row>
    <row r="47" spans="1:8" ht="16.5" x14ac:dyDescent="0.35">
      <c r="A47" s="2">
        <v>3</v>
      </c>
      <c r="B47" s="1" t="s">
        <v>30</v>
      </c>
      <c r="C47" s="42">
        <f>C45/4</f>
        <v>60</v>
      </c>
      <c r="D47" s="2">
        <f>C47-D45</f>
        <v>60</v>
      </c>
      <c r="E47" s="42">
        <f>SUMIF(D4:D38,B47,F4:F38)</f>
        <v>60</v>
      </c>
      <c r="F47" s="42">
        <f>SUMIF(D4:D38,B47,G4:G38)</f>
        <v>60</v>
      </c>
    </row>
    <row r="48" spans="1:8" ht="16.5" x14ac:dyDescent="0.35">
      <c r="A48" s="2">
        <v>4</v>
      </c>
      <c r="B48" s="1" t="s">
        <v>31</v>
      </c>
      <c r="C48" s="42">
        <f>C45/4</f>
        <v>60</v>
      </c>
      <c r="D48" s="2">
        <f>C48-D45</f>
        <v>60</v>
      </c>
      <c r="E48" s="42">
        <f>SUMIF(D4:D38,B48,F4:F38)</f>
        <v>20</v>
      </c>
      <c r="F48" s="42">
        <f>SUMIF(D4:D38,B48,G4:G38)</f>
        <v>20</v>
      </c>
    </row>
    <row r="49" spans="1:6" ht="16.5" x14ac:dyDescent="0.35">
      <c r="A49" s="2">
        <v>5</v>
      </c>
      <c r="B49" s="1" t="s">
        <v>32</v>
      </c>
      <c r="C49" s="42">
        <f>C45/4</f>
        <v>60</v>
      </c>
      <c r="D49" s="2">
        <f>C49-D45</f>
        <v>60</v>
      </c>
      <c r="E49" s="42">
        <f>SUMIF(D4:D38,B49,F4:F38)</f>
        <v>52</v>
      </c>
      <c r="F49" s="42">
        <f>SUMIF(D4:D38,B49,G4:G38)</f>
        <v>52</v>
      </c>
    </row>
    <row r="51" spans="1:6" ht="16.5" x14ac:dyDescent="0.35">
      <c r="A51" s="8" t="s">
        <v>15</v>
      </c>
      <c r="B51" s="8" t="s">
        <v>38</v>
      </c>
    </row>
    <row r="52" spans="1:6" ht="16.5" x14ac:dyDescent="0.35">
      <c r="A52" s="2">
        <v>1</v>
      </c>
      <c r="B52" s="45" t="s">
        <v>229</v>
      </c>
    </row>
    <row r="53" spans="1:6" ht="16.5" x14ac:dyDescent="0.35">
      <c r="A53" s="2">
        <v>2</v>
      </c>
      <c r="B53" s="45" t="s">
        <v>230</v>
      </c>
    </row>
    <row r="54" spans="1:6" ht="16.5" x14ac:dyDescent="0.35">
      <c r="A54" s="2">
        <v>3</v>
      </c>
      <c r="B54" s="45" t="s">
        <v>231</v>
      </c>
    </row>
  </sheetData>
  <mergeCells count="11">
    <mergeCell ref="F25:F26"/>
    <mergeCell ref="G25:G26"/>
    <mergeCell ref="E5:E6"/>
    <mergeCell ref="E25:E26"/>
    <mergeCell ref="A1:H1"/>
    <mergeCell ref="A3:H3"/>
    <mergeCell ref="A22:H22"/>
    <mergeCell ref="A17:H17"/>
    <mergeCell ref="F5:F6"/>
    <mergeCell ref="G5:G6"/>
    <mergeCell ref="H5:H6"/>
  </mergeCells>
  <phoneticPr fontId="7" type="noConversion"/>
  <conditionalFormatting sqref="F45:F49">
    <cfRule type="cellIs" dxfId="55" priority="20" operator="greaterThan">
      <formula>80</formula>
    </cfRule>
  </conditionalFormatting>
  <conditionalFormatting sqref="A1:H3 A6:D6 F6 A39:H49 D26 A26:C36 A37:D38 D27:F27 D28:D36 E28:F38 A23:F25 H23:H38 A7:F16 A4:F5 H4:H16 A17:H22">
    <cfRule type="cellIs" dxfId="54" priority="31" operator="equal">
      <formula>"mikrokosmos"</formula>
    </cfRule>
    <cfRule type="cellIs" dxfId="53" priority="32" operator="equal">
      <formula>"hangptt"</formula>
    </cfRule>
    <cfRule type="cellIs" dxfId="52" priority="33" operator="equal">
      <formula>"tonghh"</formula>
    </cfRule>
    <cfRule type="cellIs" dxfId="51" priority="34" operator="equal">
      <formula>"ynm"</formula>
    </cfRule>
    <cfRule type="cellIs" dxfId="50" priority="35" operator="equal">
      <formula>"trungdq"</formula>
    </cfRule>
  </conditionalFormatting>
  <conditionalFormatting sqref="A1:H3 A6:D6 F6 A39:H54 D26 A26:C36 A37:D38 D27:F27 D28:D36 E28:F38 A23:F25 H23:H38 A7:F16 A4:F5 H4:H16 A17:H22">
    <cfRule type="cellIs" dxfId="49" priority="17" operator="equal">
      <formula>"CLOSED"</formula>
    </cfRule>
    <cfRule type="cellIs" dxfId="48" priority="18" operator="equal">
      <formula>"ACTIVE"</formula>
    </cfRule>
    <cfRule type="cellIs" dxfId="47" priority="19" operator="equal">
      <formula>"New"</formula>
    </cfRule>
  </conditionalFormatting>
  <conditionalFormatting sqref="G27:G38 G23:G25">
    <cfRule type="cellIs" dxfId="46" priority="12" operator="equal">
      <formula>"mikrokosmos"</formula>
    </cfRule>
    <cfRule type="cellIs" dxfId="45" priority="13" operator="equal">
      <formula>"hangptt"</formula>
    </cfRule>
    <cfRule type="cellIs" dxfId="44" priority="14" operator="equal">
      <formula>"tonghh"</formula>
    </cfRule>
    <cfRule type="cellIs" dxfId="43" priority="15" operator="equal">
      <formula>"ynm"</formula>
    </cfRule>
    <cfRule type="cellIs" dxfId="42" priority="16" operator="equal">
      <formula>"trungdq"</formula>
    </cfRule>
  </conditionalFormatting>
  <conditionalFormatting sqref="G27:G38 G23:G25">
    <cfRule type="cellIs" dxfId="41" priority="9" operator="equal">
      <formula>"CLOSED"</formula>
    </cfRule>
    <cfRule type="cellIs" dxfId="40" priority="10" operator="equal">
      <formula>"ACTIVE"</formula>
    </cfRule>
    <cfRule type="cellIs" dxfId="39" priority="11" operator="equal">
      <formula>"New"</formula>
    </cfRule>
  </conditionalFormatting>
  <conditionalFormatting sqref="G4:G16">
    <cfRule type="cellIs" dxfId="38" priority="4" operator="equal">
      <formula>"mikrokosmos"</formula>
    </cfRule>
    <cfRule type="cellIs" dxfId="37" priority="5" operator="equal">
      <formula>"hangptt"</formula>
    </cfRule>
    <cfRule type="cellIs" dxfId="36" priority="6" operator="equal">
      <formula>"tonghh"</formula>
    </cfRule>
    <cfRule type="cellIs" dxfId="35" priority="7" operator="equal">
      <formula>"ynm"</formula>
    </cfRule>
    <cfRule type="cellIs" dxfId="34" priority="8" operator="equal">
      <formula>"trungdq"</formula>
    </cfRule>
  </conditionalFormatting>
  <conditionalFormatting sqref="G4:G16">
    <cfRule type="cellIs" dxfId="33" priority="1" operator="equal">
      <formula>"CLOSED"</formula>
    </cfRule>
    <cfRule type="cellIs" dxfId="32" priority="2" operator="equal">
      <formula>"ACTIVE"</formula>
    </cfRule>
    <cfRule type="cellIs" dxfId="31" priority="3" operator="equal">
      <formula>"New"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abSelected="1" zoomScaleNormal="100" workbookViewId="0">
      <selection activeCell="D61" sqref="D61"/>
    </sheetView>
  </sheetViews>
  <sheetFormatPr defaultRowHeight="14.5" x14ac:dyDescent="0.35"/>
  <cols>
    <col min="2" max="2" width="28.81640625" bestFit="1" customWidth="1"/>
    <col min="3" max="3" width="52.54296875" bestFit="1" customWidth="1"/>
    <col min="4" max="4" width="17.81640625" bestFit="1" customWidth="1"/>
    <col min="5" max="5" width="11.1796875" style="32" bestFit="1" customWidth="1"/>
    <col min="6" max="6" width="15.81640625" style="21" bestFit="1" customWidth="1"/>
    <col min="7" max="7" width="13.1796875" bestFit="1" customWidth="1"/>
  </cols>
  <sheetData>
    <row r="1" spans="1:8" ht="16.5" x14ac:dyDescent="0.35">
      <c r="A1" s="64" t="s">
        <v>201</v>
      </c>
      <c r="B1" s="64"/>
      <c r="C1" s="64"/>
      <c r="D1" s="64"/>
      <c r="E1" s="64"/>
      <c r="F1" s="64"/>
      <c r="G1" s="64"/>
      <c r="H1" s="64"/>
    </row>
    <row r="2" spans="1:8" ht="16.5" x14ac:dyDescent="0.35">
      <c r="A2" s="8" t="s">
        <v>0</v>
      </c>
      <c r="B2" s="8" t="s">
        <v>33</v>
      </c>
      <c r="C2" s="8" t="s">
        <v>34</v>
      </c>
      <c r="D2" s="8" t="s">
        <v>35</v>
      </c>
      <c r="E2" s="8" t="s">
        <v>39</v>
      </c>
      <c r="F2" s="8" t="s">
        <v>36</v>
      </c>
      <c r="G2" s="8" t="s">
        <v>37</v>
      </c>
      <c r="H2" s="8" t="s">
        <v>38</v>
      </c>
    </row>
    <row r="3" spans="1:8" ht="16.5" x14ac:dyDescent="0.35">
      <c r="A3" s="70" t="s">
        <v>62</v>
      </c>
      <c r="B3" s="70"/>
      <c r="C3" s="70"/>
      <c r="D3" s="70"/>
      <c r="E3" s="70"/>
      <c r="F3" s="70"/>
      <c r="G3" s="70"/>
      <c r="H3" s="70"/>
    </row>
    <row r="4" spans="1:8" ht="16.5" x14ac:dyDescent="0.35">
      <c r="A4" s="14" t="s">
        <v>205</v>
      </c>
      <c r="B4" s="15" t="s">
        <v>232</v>
      </c>
      <c r="C4" s="15" t="s">
        <v>259</v>
      </c>
      <c r="D4" s="17" t="s">
        <v>31</v>
      </c>
      <c r="E4" s="33">
        <v>44130</v>
      </c>
      <c r="F4" s="17">
        <v>16</v>
      </c>
      <c r="G4" s="17">
        <v>16</v>
      </c>
      <c r="H4" s="14" t="s">
        <v>228</v>
      </c>
    </row>
    <row r="5" spans="1:8" ht="16.5" x14ac:dyDescent="0.35">
      <c r="A5" s="14" t="s">
        <v>206</v>
      </c>
      <c r="B5" s="15" t="s">
        <v>234</v>
      </c>
      <c r="C5" s="15" t="s">
        <v>260</v>
      </c>
      <c r="D5" s="17" t="s">
        <v>30</v>
      </c>
      <c r="E5" s="33">
        <v>44130</v>
      </c>
      <c r="F5" s="17">
        <v>18</v>
      </c>
      <c r="G5" s="17">
        <v>18</v>
      </c>
      <c r="H5" s="46" t="s">
        <v>228</v>
      </c>
    </row>
    <row r="6" spans="1:8" ht="33" x14ac:dyDescent="0.35">
      <c r="A6" s="78" t="s">
        <v>207</v>
      </c>
      <c r="B6" s="79" t="s">
        <v>233</v>
      </c>
      <c r="C6" s="16" t="s">
        <v>261</v>
      </c>
      <c r="D6" s="17" t="s">
        <v>29</v>
      </c>
      <c r="E6" s="33">
        <v>44130</v>
      </c>
      <c r="F6" s="17">
        <v>6</v>
      </c>
      <c r="G6" s="17">
        <v>6</v>
      </c>
      <c r="H6" s="46" t="s">
        <v>228</v>
      </c>
    </row>
    <row r="7" spans="1:8" ht="33" x14ac:dyDescent="0.35">
      <c r="A7" s="78"/>
      <c r="B7" s="79"/>
      <c r="C7" s="16" t="s">
        <v>261</v>
      </c>
      <c r="D7" s="48" t="s">
        <v>31</v>
      </c>
      <c r="E7" s="33">
        <v>44134</v>
      </c>
      <c r="F7" s="17">
        <v>4</v>
      </c>
      <c r="G7" s="17">
        <v>4</v>
      </c>
      <c r="H7" s="46" t="s">
        <v>228</v>
      </c>
    </row>
    <row r="8" spans="1:8" ht="33" x14ac:dyDescent="0.35">
      <c r="A8" s="78" t="s">
        <v>208</v>
      </c>
      <c r="B8" s="79" t="s">
        <v>89</v>
      </c>
      <c r="C8" s="16" t="s">
        <v>263</v>
      </c>
      <c r="D8" s="17" t="s">
        <v>29</v>
      </c>
      <c r="E8" s="33">
        <v>44131</v>
      </c>
      <c r="F8" s="17">
        <v>6</v>
      </c>
      <c r="G8" s="17">
        <v>6</v>
      </c>
      <c r="H8" s="46" t="s">
        <v>228</v>
      </c>
    </row>
    <row r="9" spans="1:8" ht="33" x14ac:dyDescent="0.35">
      <c r="A9" s="78"/>
      <c r="B9" s="79"/>
      <c r="C9" s="16" t="s">
        <v>264</v>
      </c>
      <c r="D9" s="48" t="s">
        <v>31</v>
      </c>
      <c r="E9" s="33">
        <v>44137</v>
      </c>
      <c r="F9" s="17">
        <v>4</v>
      </c>
      <c r="G9" s="17">
        <v>4</v>
      </c>
      <c r="H9" s="46" t="s">
        <v>228</v>
      </c>
    </row>
    <row r="10" spans="1:8" ht="33" x14ac:dyDescent="0.35">
      <c r="A10" s="78" t="s">
        <v>209</v>
      </c>
      <c r="B10" s="79" t="s">
        <v>90</v>
      </c>
      <c r="C10" s="16" t="s">
        <v>265</v>
      </c>
      <c r="D10" s="17" t="s">
        <v>29</v>
      </c>
      <c r="E10" s="33">
        <v>44133</v>
      </c>
      <c r="F10" s="17">
        <v>6</v>
      </c>
      <c r="G10" s="17">
        <v>6</v>
      </c>
      <c r="H10" s="46" t="s">
        <v>228</v>
      </c>
    </row>
    <row r="11" spans="1:8" ht="33" x14ac:dyDescent="0.35">
      <c r="A11" s="78"/>
      <c r="B11" s="79"/>
      <c r="C11" s="16" t="s">
        <v>265</v>
      </c>
      <c r="D11" s="48" t="s">
        <v>31</v>
      </c>
      <c r="E11" s="33">
        <v>44138</v>
      </c>
      <c r="F11" s="17">
        <v>4</v>
      </c>
      <c r="G11" s="17">
        <v>4</v>
      </c>
      <c r="H11" s="46" t="s">
        <v>228</v>
      </c>
    </row>
    <row r="12" spans="1:8" ht="33" x14ac:dyDescent="0.35">
      <c r="A12" s="78" t="s">
        <v>210</v>
      </c>
      <c r="B12" s="79" t="s">
        <v>236</v>
      </c>
      <c r="C12" s="16" t="s">
        <v>266</v>
      </c>
      <c r="D12" s="17" t="s">
        <v>29</v>
      </c>
      <c r="E12" s="33">
        <v>44134</v>
      </c>
      <c r="F12" s="17">
        <v>6</v>
      </c>
      <c r="G12" s="17">
        <v>6</v>
      </c>
      <c r="H12" s="46" t="s">
        <v>228</v>
      </c>
    </row>
    <row r="13" spans="1:8" ht="33" x14ac:dyDescent="0.35">
      <c r="A13" s="78"/>
      <c r="B13" s="79"/>
      <c r="C13" s="16" t="s">
        <v>266</v>
      </c>
      <c r="D13" s="48" t="s">
        <v>31</v>
      </c>
      <c r="E13" s="33">
        <v>44139</v>
      </c>
      <c r="F13" s="17">
        <v>4</v>
      </c>
      <c r="G13" s="17">
        <v>4</v>
      </c>
      <c r="H13" s="46" t="s">
        <v>228</v>
      </c>
    </row>
    <row r="14" spans="1:8" ht="16.5" x14ac:dyDescent="0.35">
      <c r="A14" s="14" t="s">
        <v>211</v>
      </c>
      <c r="B14" s="15" t="s">
        <v>94</v>
      </c>
      <c r="C14" s="16" t="s">
        <v>262</v>
      </c>
      <c r="D14" s="17" t="s">
        <v>29</v>
      </c>
      <c r="E14" s="33">
        <v>44138</v>
      </c>
      <c r="F14" s="17">
        <v>6</v>
      </c>
      <c r="G14" s="17">
        <v>6</v>
      </c>
      <c r="H14" s="46" t="s">
        <v>228</v>
      </c>
    </row>
    <row r="15" spans="1:8" ht="14.5" customHeight="1" x14ac:dyDescent="0.35">
      <c r="A15" s="58" t="s">
        <v>235</v>
      </c>
      <c r="B15" s="60" t="s">
        <v>93</v>
      </c>
      <c r="C15" s="16" t="s">
        <v>279</v>
      </c>
      <c r="D15" s="48" t="s">
        <v>31</v>
      </c>
      <c r="E15" s="33">
        <v>44140</v>
      </c>
      <c r="F15" s="17">
        <v>4</v>
      </c>
      <c r="G15" s="17">
        <v>4</v>
      </c>
      <c r="H15" s="46" t="s">
        <v>228</v>
      </c>
    </row>
    <row r="16" spans="1:8" ht="16.5" customHeight="1" x14ac:dyDescent="0.35">
      <c r="A16" s="59"/>
      <c r="B16" s="61"/>
      <c r="C16" s="16" t="s">
        <v>279</v>
      </c>
      <c r="D16" s="17" t="s">
        <v>29</v>
      </c>
      <c r="E16" s="33">
        <v>44139</v>
      </c>
      <c r="F16" s="17">
        <v>4</v>
      </c>
      <c r="G16" s="17">
        <v>4</v>
      </c>
      <c r="H16" s="46" t="s">
        <v>228</v>
      </c>
    </row>
    <row r="17" spans="1:8" ht="16.5" x14ac:dyDescent="0.35">
      <c r="A17" s="10" t="s">
        <v>237</v>
      </c>
      <c r="B17" s="47" t="s">
        <v>238</v>
      </c>
      <c r="C17" s="11" t="s">
        <v>267</v>
      </c>
      <c r="D17" s="17" t="s">
        <v>29</v>
      </c>
      <c r="E17" s="33">
        <v>44140</v>
      </c>
      <c r="F17" s="12">
        <v>12</v>
      </c>
      <c r="G17" s="12">
        <v>12</v>
      </c>
      <c r="H17" s="46" t="s">
        <v>228</v>
      </c>
    </row>
    <row r="18" spans="1:8" ht="16.5" x14ac:dyDescent="0.35">
      <c r="A18" s="77" t="s">
        <v>138</v>
      </c>
      <c r="B18" s="77"/>
      <c r="C18" s="77"/>
      <c r="D18" s="77"/>
      <c r="E18" s="77"/>
      <c r="F18" s="77"/>
      <c r="G18" s="77"/>
      <c r="H18" s="77"/>
    </row>
    <row r="19" spans="1:8" ht="16.5" x14ac:dyDescent="0.35">
      <c r="A19" s="23" t="s">
        <v>139</v>
      </c>
      <c r="B19" s="24" t="s">
        <v>143</v>
      </c>
      <c r="C19" s="24"/>
      <c r="D19" s="25" t="s">
        <v>31</v>
      </c>
      <c r="E19" s="33">
        <v>44141</v>
      </c>
      <c r="F19" s="25">
        <v>2</v>
      </c>
      <c r="G19" s="25">
        <v>2</v>
      </c>
      <c r="H19" s="46" t="s">
        <v>228</v>
      </c>
    </row>
    <row r="20" spans="1:8" ht="16.5" x14ac:dyDescent="0.35">
      <c r="A20" s="23" t="s">
        <v>147</v>
      </c>
      <c r="B20" s="24" t="s">
        <v>144</v>
      </c>
      <c r="C20" s="22"/>
      <c r="D20" s="25" t="s">
        <v>31</v>
      </c>
      <c r="E20" s="33">
        <v>44141</v>
      </c>
      <c r="F20" s="25">
        <v>2</v>
      </c>
      <c r="G20" s="25">
        <v>2</v>
      </c>
      <c r="H20" s="46" t="s">
        <v>228</v>
      </c>
    </row>
    <row r="21" spans="1:8" ht="16.5" x14ac:dyDescent="0.35">
      <c r="A21" s="23" t="s">
        <v>148</v>
      </c>
      <c r="B21" s="24" t="s">
        <v>145</v>
      </c>
      <c r="C21" s="22"/>
      <c r="D21" s="25" t="s">
        <v>31</v>
      </c>
      <c r="E21" s="33">
        <v>44144</v>
      </c>
      <c r="F21" s="25">
        <v>4</v>
      </c>
      <c r="G21" s="25">
        <v>4</v>
      </c>
      <c r="H21" s="46" t="s">
        <v>228</v>
      </c>
    </row>
    <row r="22" spans="1:8" ht="16.5" x14ac:dyDescent="0.35">
      <c r="A22" s="23" t="s">
        <v>149</v>
      </c>
      <c r="B22" s="24" t="s">
        <v>242</v>
      </c>
      <c r="C22" s="24" t="s">
        <v>268</v>
      </c>
      <c r="D22" s="25" t="s">
        <v>32</v>
      </c>
      <c r="E22" s="33">
        <v>44130</v>
      </c>
      <c r="F22" s="12">
        <v>20</v>
      </c>
      <c r="G22" s="12">
        <v>20</v>
      </c>
      <c r="H22" s="46" t="s">
        <v>228</v>
      </c>
    </row>
    <row r="23" spans="1:8" ht="16.5" x14ac:dyDescent="0.35">
      <c r="A23" s="77" t="s">
        <v>63</v>
      </c>
      <c r="B23" s="77"/>
      <c r="C23" s="77"/>
      <c r="D23" s="77"/>
      <c r="E23" s="77"/>
      <c r="F23" s="77"/>
      <c r="G23" s="77"/>
      <c r="H23" s="77"/>
    </row>
    <row r="24" spans="1:8" ht="16.5" x14ac:dyDescent="0.35">
      <c r="A24" s="14" t="s">
        <v>64</v>
      </c>
      <c r="B24" s="29" t="s">
        <v>174</v>
      </c>
      <c r="C24" s="29" t="s">
        <v>212</v>
      </c>
      <c r="D24" s="30" t="s">
        <v>31</v>
      </c>
      <c r="E24" s="33">
        <v>44145</v>
      </c>
      <c r="F24" s="30">
        <v>4</v>
      </c>
      <c r="G24" s="30">
        <v>4</v>
      </c>
      <c r="H24" s="46" t="s">
        <v>228</v>
      </c>
    </row>
    <row r="25" spans="1:8" ht="16.5" x14ac:dyDescent="0.35">
      <c r="A25" s="14" t="s">
        <v>73</v>
      </c>
      <c r="B25" s="15" t="s">
        <v>232</v>
      </c>
      <c r="C25" s="15" t="s">
        <v>269</v>
      </c>
      <c r="D25" s="17" t="s">
        <v>31</v>
      </c>
      <c r="E25" s="33">
        <v>44146</v>
      </c>
      <c r="F25" s="12">
        <v>2</v>
      </c>
      <c r="G25" s="12">
        <v>2</v>
      </c>
      <c r="H25" s="46" t="s">
        <v>228</v>
      </c>
    </row>
    <row r="26" spans="1:8" ht="16.5" x14ac:dyDescent="0.35">
      <c r="A26" s="14" t="s">
        <v>74</v>
      </c>
      <c r="B26" s="15" t="s">
        <v>234</v>
      </c>
      <c r="C26" s="15" t="s">
        <v>272</v>
      </c>
      <c r="D26" s="17" t="s">
        <v>30</v>
      </c>
      <c r="E26" s="33">
        <v>44134</v>
      </c>
      <c r="F26" s="12">
        <v>2</v>
      </c>
      <c r="G26" s="12">
        <v>2</v>
      </c>
      <c r="H26" s="46" t="s">
        <v>228</v>
      </c>
    </row>
    <row r="27" spans="1:8" ht="16.5" x14ac:dyDescent="0.35">
      <c r="A27" s="78" t="s">
        <v>75</v>
      </c>
      <c r="B27" s="79" t="s">
        <v>233</v>
      </c>
      <c r="C27" s="49" t="s">
        <v>273</v>
      </c>
      <c r="D27" s="17" t="s">
        <v>29</v>
      </c>
      <c r="E27" s="33">
        <v>44145</v>
      </c>
      <c r="F27" s="12">
        <v>2</v>
      </c>
      <c r="G27" s="12">
        <v>2</v>
      </c>
      <c r="H27" s="46" t="s">
        <v>228</v>
      </c>
    </row>
    <row r="28" spans="1:8" ht="16.5" x14ac:dyDescent="0.35">
      <c r="A28" s="78"/>
      <c r="B28" s="79"/>
      <c r="C28" s="49" t="s">
        <v>273</v>
      </c>
      <c r="D28" s="48" t="s">
        <v>31</v>
      </c>
      <c r="E28" s="33">
        <v>44146</v>
      </c>
      <c r="F28" s="12">
        <v>2</v>
      </c>
      <c r="G28" s="12">
        <v>2</v>
      </c>
      <c r="H28" s="46" t="s">
        <v>228</v>
      </c>
    </row>
    <row r="29" spans="1:8" ht="16.5" x14ac:dyDescent="0.35">
      <c r="A29" s="78" t="s">
        <v>115</v>
      </c>
      <c r="B29" s="79" t="s">
        <v>89</v>
      </c>
      <c r="C29" s="49" t="s">
        <v>274</v>
      </c>
      <c r="D29" s="17" t="s">
        <v>29</v>
      </c>
      <c r="E29" s="33">
        <v>44146</v>
      </c>
      <c r="F29" s="12">
        <v>2</v>
      </c>
      <c r="G29" s="12">
        <v>2</v>
      </c>
      <c r="H29" s="46" t="s">
        <v>228</v>
      </c>
    </row>
    <row r="30" spans="1:8" ht="16.5" x14ac:dyDescent="0.35">
      <c r="A30" s="78"/>
      <c r="B30" s="79"/>
      <c r="C30" s="49" t="s">
        <v>274</v>
      </c>
      <c r="D30" s="48" t="s">
        <v>31</v>
      </c>
      <c r="E30" s="33">
        <v>44147</v>
      </c>
      <c r="F30" s="12">
        <v>2</v>
      </c>
      <c r="G30" s="12">
        <v>2</v>
      </c>
      <c r="H30" s="46" t="s">
        <v>228</v>
      </c>
    </row>
    <row r="31" spans="1:8" ht="16.5" x14ac:dyDescent="0.35">
      <c r="A31" s="78" t="s">
        <v>116</v>
      </c>
      <c r="B31" s="79" t="s">
        <v>90</v>
      </c>
      <c r="C31" s="49" t="s">
        <v>275</v>
      </c>
      <c r="D31" s="17" t="s">
        <v>29</v>
      </c>
      <c r="E31" s="33">
        <v>44146</v>
      </c>
      <c r="F31" s="12">
        <v>2</v>
      </c>
      <c r="G31" s="12">
        <v>2</v>
      </c>
      <c r="H31" s="46" t="s">
        <v>228</v>
      </c>
    </row>
    <row r="32" spans="1:8" ht="16.5" x14ac:dyDescent="0.35">
      <c r="A32" s="78"/>
      <c r="B32" s="79"/>
      <c r="C32" s="49" t="s">
        <v>275</v>
      </c>
      <c r="D32" s="48" t="s">
        <v>31</v>
      </c>
      <c r="E32" s="33">
        <v>44147</v>
      </c>
      <c r="F32" s="12">
        <v>2</v>
      </c>
      <c r="G32" s="12">
        <v>2</v>
      </c>
      <c r="H32" s="46" t="s">
        <v>228</v>
      </c>
    </row>
    <row r="33" spans="1:8" ht="16.5" x14ac:dyDescent="0.35">
      <c r="A33" s="78" t="s">
        <v>117</v>
      </c>
      <c r="B33" s="79" t="s">
        <v>236</v>
      </c>
      <c r="C33" s="49" t="s">
        <v>276</v>
      </c>
      <c r="D33" s="17" t="s">
        <v>29</v>
      </c>
      <c r="E33" s="33">
        <v>44147</v>
      </c>
      <c r="F33" s="12">
        <v>2</v>
      </c>
      <c r="G33" s="12">
        <v>2</v>
      </c>
      <c r="H33" s="46" t="s">
        <v>228</v>
      </c>
    </row>
    <row r="34" spans="1:8" ht="16.5" x14ac:dyDescent="0.35">
      <c r="A34" s="78"/>
      <c r="B34" s="79"/>
      <c r="C34" s="49" t="s">
        <v>276</v>
      </c>
      <c r="D34" s="48" t="s">
        <v>31</v>
      </c>
      <c r="E34" s="33">
        <v>44148</v>
      </c>
      <c r="F34" s="12">
        <v>2</v>
      </c>
      <c r="G34" s="12">
        <v>2</v>
      </c>
      <c r="H34" s="46" t="s">
        <v>228</v>
      </c>
    </row>
    <row r="35" spans="1:8" ht="16.5" x14ac:dyDescent="0.35">
      <c r="A35" s="14" t="s">
        <v>118</v>
      </c>
      <c r="B35" s="15" t="s">
        <v>94</v>
      </c>
      <c r="C35" s="49" t="s">
        <v>277</v>
      </c>
      <c r="D35" s="17" t="s">
        <v>29</v>
      </c>
      <c r="E35" s="33">
        <v>44147</v>
      </c>
      <c r="F35" s="12">
        <v>2</v>
      </c>
      <c r="G35" s="12">
        <v>2</v>
      </c>
      <c r="H35" s="46" t="s">
        <v>228</v>
      </c>
    </row>
    <row r="36" spans="1:8" ht="16.5" x14ac:dyDescent="0.35">
      <c r="A36" s="58" t="s">
        <v>119</v>
      </c>
      <c r="B36" s="60" t="s">
        <v>93</v>
      </c>
      <c r="C36" s="49" t="s">
        <v>278</v>
      </c>
      <c r="D36" s="48" t="s">
        <v>31</v>
      </c>
      <c r="E36" s="33">
        <v>44148</v>
      </c>
      <c r="F36" s="12">
        <v>2</v>
      </c>
      <c r="G36" s="12">
        <v>2</v>
      </c>
      <c r="H36" s="46" t="s">
        <v>228</v>
      </c>
    </row>
    <row r="37" spans="1:8" ht="16.5" x14ac:dyDescent="0.35">
      <c r="A37" s="59"/>
      <c r="B37" s="61"/>
      <c r="C37" s="49" t="s">
        <v>280</v>
      </c>
      <c r="D37" s="17" t="s">
        <v>29</v>
      </c>
      <c r="E37" s="33">
        <v>44148</v>
      </c>
      <c r="F37" s="12">
        <v>2</v>
      </c>
      <c r="G37" s="12">
        <v>2</v>
      </c>
      <c r="H37" s="46" t="s">
        <v>228</v>
      </c>
    </row>
    <row r="38" spans="1:8" ht="16.5" x14ac:dyDescent="0.35">
      <c r="A38" s="10" t="s">
        <v>120</v>
      </c>
      <c r="B38" s="47" t="s">
        <v>238</v>
      </c>
      <c r="C38" s="49" t="s">
        <v>270</v>
      </c>
      <c r="D38" s="17" t="s">
        <v>29</v>
      </c>
      <c r="E38" s="33">
        <v>44148</v>
      </c>
      <c r="F38" s="12">
        <v>2</v>
      </c>
      <c r="G38" s="12">
        <v>2</v>
      </c>
      <c r="H38" s="46" t="s">
        <v>228</v>
      </c>
    </row>
    <row r="39" spans="1:8" ht="16.5" x14ac:dyDescent="0.35">
      <c r="A39" s="14" t="s">
        <v>121</v>
      </c>
      <c r="B39" s="11" t="s">
        <v>150</v>
      </c>
      <c r="C39" s="11" t="s">
        <v>150</v>
      </c>
      <c r="D39" s="12" t="s">
        <v>32</v>
      </c>
      <c r="E39" s="33">
        <v>44137</v>
      </c>
      <c r="F39" s="12">
        <v>2</v>
      </c>
      <c r="G39" s="12">
        <v>2</v>
      </c>
      <c r="H39" s="46" t="s">
        <v>228</v>
      </c>
    </row>
    <row r="40" spans="1:8" ht="16.5" x14ac:dyDescent="0.35">
      <c r="A40" s="14" t="s">
        <v>122</v>
      </c>
      <c r="B40" s="11" t="s">
        <v>151</v>
      </c>
      <c r="C40" s="49" t="s">
        <v>271</v>
      </c>
      <c r="D40" s="12" t="s">
        <v>32</v>
      </c>
      <c r="E40" s="33">
        <v>44137</v>
      </c>
      <c r="F40" s="12">
        <v>6</v>
      </c>
      <c r="G40" s="12">
        <v>6</v>
      </c>
      <c r="H40" s="46" t="s">
        <v>228</v>
      </c>
    </row>
    <row r="41" spans="1:8" ht="16.5" x14ac:dyDescent="0.35">
      <c r="D41" s="34" t="s">
        <v>239</v>
      </c>
      <c r="E41" s="39">
        <f>MIN(E4:E17,E19:E22,E24:E40)</f>
        <v>44130</v>
      </c>
      <c r="F41" s="6"/>
      <c r="G41" s="36"/>
    </row>
    <row r="42" spans="1:8" ht="16.5" x14ac:dyDescent="0.35">
      <c r="D42" s="9" t="s">
        <v>215</v>
      </c>
      <c r="E42" s="39">
        <f>MAX(E4:E17,E19:E22,E24:E40)</f>
        <v>44148</v>
      </c>
      <c r="F42" s="6"/>
      <c r="G42" s="38"/>
    </row>
    <row r="46" spans="1:8" ht="16.5" x14ac:dyDescent="0.35">
      <c r="A46" s="8" t="s">
        <v>15</v>
      </c>
      <c r="B46" s="8" t="s">
        <v>27</v>
      </c>
      <c r="C46" s="8" t="s">
        <v>216</v>
      </c>
      <c r="D46" s="8" t="s">
        <v>36</v>
      </c>
      <c r="E46" s="8" t="s">
        <v>217</v>
      </c>
      <c r="F46" s="8" t="s">
        <v>37</v>
      </c>
    </row>
    <row r="47" spans="1:8" ht="16.5" x14ac:dyDescent="0.35">
      <c r="A47" s="2">
        <v>1</v>
      </c>
      <c r="B47" s="1" t="s">
        <v>152</v>
      </c>
      <c r="C47" s="42">
        <f>4*4*((E42-E41)+1-4)</f>
        <v>240</v>
      </c>
      <c r="D47" s="42">
        <f>SUMIF(D4:D40,B47,F4:F40)</f>
        <v>0</v>
      </c>
      <c r="E47" s="42">
        <f>SUMIF(D4:D40,B47,F4:F40)</f>
        <v>0</v>
      </c>
      <c r="F47" s="42">
        <f>SUMIF(D4:D40,B47,G4:G40)</f>
        <v>0</v>
      </c>
    </row>
    <row r="48" spans="1:8" ht="16.5" x14ac:dyDescent="0.35">
      <c r="A48" s="2">
        <v>2</v>
      </c>
      <c r="B48" s="1" t="s">
        <v>29</v>
      </c>
      <c r="C48" s="42">
        <f>C47/4</f>
        <v>60</v>
      </c>
      <c r="D48" s="2">
        <f>C48-D47</f>
        <v>60</v>
      </c>
      <c r="E48" s="42">
        <f>SUMIF(D4:D40,B48,F4:F40)</f>
        <v>60</v>
      </c>
      <c r="F48" s="42">
        <f>SUMIF(D4:D40,B48,G4:G40)</f>
        <v>60</v>
      </c>
    </row>
    <row r="49" spans="1:6" ht="16.5" x14ac:dyDescent="0.35">
      <c r="A49" s="2">
        <v>3</v>
      </c>
      <c r="B49" s="1" t="s">
        <v>30</v>
      </c>
      <c r="C49" s="42">
        <f>C47/4</f>
        <v>60</v>
      </c>
      <c r="D49" s="2">
        <f>C49-D47</f>
        <v>60</v>
      </c>
      <c r="E49" s="42">
        <f>SUMIF(D4:D40,B49,F4:F40)</f>
        <v>20</v>
      </c>
      <c r="F49" s="42">
        <f>SUMIF(D4:D40,B49,G4:G40)</f>
        <v>20</v>
      </c>
    </row>
    <row r="50" spans="1:6" ht="16.5" x14ac:dyDescent="0.35">
      <c r="A50" s="2">
        <v>4</v>
      </c>
      <c r="B50" s="1" t="s">
        <v>31</v>
      </c>
      <c r="C50" s="42">
        <f>C47/4</f>
        <v>60</v>
      </c>
      <c r="D50" s="2">
        <f>C50-D47</f>
        <v>60</v>
      </c>
      <c r="E50" s="42">
        <f>SUMIF(D4:D40,B50,F4:F40)</f>
        <v>60</v>
      </c>
      <c r="F50" s="42">
        <f>SUMIF(D4:D40,B50,G4:G40)</f>
        <v>60</v>
      </c>
    </row>
    <row r="51" spans="1:6" ht="16.5" x14ac:dyDescent="0.35">
      <c r="A51" s="2">
        <v>5</v>
      </c>
      <c r="B51" s="1" t="s">
        <v>32</v>
      </c>
      <c r="C51" s="42">
        <f>C47/4</f>
        <v>60</v>
      </c>
      <c r="D51" s="2">
        <f>C51-D47</f>
        <v>60</v>
      </c>
      <c r="E51" s="42">
        <f>SUMIF(D4:D40,B51,F4:F40)</f>
        <v>28</v>
      </c>
      <c r="F51" s="42">
        <f>SUMIF(D4:D40,B51,G4:G40)</f>
        <v>28</v>
      </c>
    </row>
    <row r="53" spans="1:6" ht="16.5" x14ac:dyDescent="0.35">
      <c r="A53" s="8" t="s">
        <v>15</v>
      </c>
      <c r="B53" s="8" t="s">
        <v>38</v>
      </c>
    </row>
    <row r="54" spans="1:6" ht="16.5" x14ac:dyDescent="0.35">
      <c r="A54" s="2">
        <v>1</v>
      </c>
      <c r="B54" s="45" t="s">
        <v>229</v>
      </c>
    </row>
    <row r="55" spans="1:6" ht="16.5" x14ac:dyDescent="0.35">
      <c r="A55" s="2">
        <v>2</v>
      </c>
      <c r="B55" s="45" t="s">
        <v>230</v>
      </c>
    </row>
    <row r="56" spans="1:6" ht="16.5" x14ac:dyDescent="0.35">
      <c r="A56" s="2">
        <v>3</v>
      </c>
      <c r="B56" s="45" t="s">
        <v>231</v>
      </c>
    </row>
  </sheetData>
  <mergeCells count="24">
    <mergeCell ref="A33:A34"/>
    <mergeCell ref="B33:B34"/>
    <mergeCell ref="A36:A37"/>
    <mergeCell ref="B36:B37"/>
    <mergeCell ref="A27:A28"/>
    <mergeCell ref="B27:B28"/>
    <mergeCell ref="A29:A30"/>
    <mergeCell ref="B29:B30"/>
    <mergeCell ref="A31:A32"/>
    <mergeCell ref="B31:B32"/>
    <mergeCell ref="A1:H1"/>
    <mergeCell ref="A3:H3"/>
    <mergeCell ref="A18:H18"/>
    <mergeCell ref="A23:H23"/>
    <mergeCell ref="A6:A7"/>
    <mergeCell ref="B6:B7"/>
    <mergeCell ref="A8:A9"/>
    <mergeCell ref="B8:B9"/>
    <mergeCell ref="A10:A11"/>
    <mergeCell ref="B10:B11"/>
    <mergeCell ref="A12:A13"/>
    <mergeCell ref="B12:B13"/>
    <mergeCell ref="A15:A16"/>
    <mergeCell ref="B15:B16"/>
  </mergeCells>
  <phoneticPr fontId="7" type="noConversion"/>
  <conditionalFormatting sqref="F47:F51">
    <cfRule type="cellIs" dxfId="30" priority="12" operator="greaterThan">
      <formula>80</formula>
    </cfRule>
  </conditionalFormatting>
  <conditionalFormatting sqref="A1:H56">
    <cfRule type="cellIs" dxfId="29" priority="9" operator="equal">
      <formula>"CLOSED"</formula>
    </cfRule>
    <cfRule type="cellIs" dxfId="28" priority="10" operator="equal">
      <formula>"ACTIVE"</formula>
    </cfRule>
    <cfRule type="cellIs" dxfId="27" priority="11" operator="equal">
      <formula>"New"</formula>
    </cfRule>
  </conditionalFormatting>
  <conditionalFormatting sqref="A1:H51">
    <cfRule type="cellIs" dxfId="26" priority="31" operator="equal">
      <formula>"mikrokosmos"</formula>
    </cfRule>
    <cfRule type="cellIs" dxfId="25" priority="32" operator="equal">
      <formula>"hangptt"</formula>
    </cfRule>
    <cfRule type="cellIs" dxfId="24" priority="33" operator="equal">
      <formula>"tonghh"</formula>
    </cfRule>
    <cfRule type="cellIs" dxfId="23" priority="34" operator="equal">
      <formula>"ynm"</formula>
    </cfRule>
    <cfRule type="cellIs" dxfId="22" priority="35" operator="equal">
      <formula>"trungdq"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"/>
  <sheetViews>
    <sheetView zoomScale="85" zoomScaleNormal="85" workbookViewId="0">
      <selection activeCell="K26" sqref="K26"/>
    </sheetView>
  </sheetViews>
  <sheetFormatPr defaultRowHeight="14.5" x14ac:dyDescent="0.35"/>
  <cols>
    <col min="2" max="2" width="28.81640625" bestFit="1" customWidth="1"/>
    <col min="3" max="3" width="47.54296875" bestFit="1" customWidth="1"/>
    <col min="4" max="4" width="17.81640625" bestFit="1" customWidth="1"/>
    <col min="5" max="5" width="11.1796875" style="32" bestFit="1" customWidth="1"/>
    <col min="6" max="6" width="15.81640625" bestFit="1" customWidth="1"/>
    <col min="7" max="7" width="13.1796875" bestFit="1" customWidth="1"/>
  </cols>
  <sheetData>
    <row r="1" spans="1:8" ht="16.5" x14ac:dyDescent="0.35">
      <c r="A1" s="76"/>
      <c r="B1" s="76"/>
      <c r="C1" s="76"/>
      <c r="D1" s="76"/>
      <c r="E1" s="76"/>
      <c r="F1" s="76"/>
      <c r="G1" s="76"/>
      <c r="H1" s="76"/>
    </row>
    <row r="2" spans="1:8" ht="16.5" x14ac:dyDescent="0.35">
      <c r="A2" s="7" t="s">
        <v>0</v>
      </c>
      <c r="B2" s="7" t="s">
        <v>33</v>
      </c>
      <c r="C2" s="7" t="s">
        <v>34</v>
      </c>
      <c r="D2" s="7" t="s">
        <v>35</v>
      </c>
      <c r="E2" s="8" t="s">
        <v>39</v>
      </c>
      <c r="F2" s="7" t="s">
        <v>36</v>
      </c>
      <c r="G2" s="7" t="s">
        <v>37</v>
      </c>
      <c r="H2" s="7" t="s">
        <v>38</v>
      </c>
    </row>
    <row r="3" spans="1:8" ht="16.5" x14ac:dyDescent="0.35">
      <c r="A3" s="77" t="s">
        <v>138</v>
      </c>
      <c r="B3" s="77"/>
      <c r="C3" s="77"/>
      <c r="D3" s="77"/>
      <c r="E3" s="77"/>
      <c r="F3" s="77"/>
      <c r="G3" s="77"/>
      <c r="H3" s="77"/>
    </row>
    <row r="4" spans="1:8" ht="16.5" x14ac:dyDescent="0.35">
      <c r="A4" s="23"/>
      <c r="B4" s="24"/>
      <c r="C4" s="24"/>
      <c r="D4" s="25"/>
      <c r="E4" s="51">
        <v>44165</v>
      </c>
      <c r="F4" s="24"/>
      <c r="G4" s="24"/>
      <c r="H4" s="24"/>
    </row>
    <row r="5" spans="1:8" ht="16.5" x14ac:dyDescent="0.35">
      <c r="A5" s="23"/>
      <c r="B5" s="24"/>
      <c r="C5" s="22"/>
      <c r="D5" s="22"/>
      <c r="E5" s="50"/>
      <c r="F5" s="22"/>
      <c r="G5" s="22"/>
      <c r="H5" s="22"/>
    </row>
    <row r="6" spans="1:8" ht="16.5" x14ac:dyDescent="0.35">
      <c r="A6" s="23"/>
      <c r="B6" s="24"/>
      <c r="C6" s="22"/>
      <c r="D6" s="22"/>
      <c r="E6" s="50"/>
      <c r="F6" s="22"/>
      <c r="G6" s="22"/>
      <c r="H6" s="22"/>
    </row>
    <row r="7" spans="1:8" ht="16.5" x14ac:dyDescent="0.35">
      <c r="A7" s="23"/>
      <c r="B7" s="24"/>
      <c r="C7" s="22"/>
      <c r="D7" s="22"/>
      <c r="E7" s="50"/>
      <c r="F7" s="22"/>
      <c r="G7" s="22"/>
      <c r="H7" s="22"/>
    </row>
    <row r="8" spans="1:8" ht="16.5" x14ac:dyDescent="0.35">
      <c r="A8" s="77" t="s">
        <v>63</v>
      </c>
      <c r="B8" s="77"/>
      <c r="C8" s="77"/>
      <c r="D8" s="77"/>
      <c r="E8" s="77"/>
      <c r="F8" s="77"/>
      <c r="G8" s="77"/>
      <c r="H8" s="77"/>
    </row>
    <row r="9" spans="1:8" ht="16.5" x14ac:dyDescent="0.35">
      <c r="A9" s="10"/>
      <c r="B9" s="11"/>
      <c r="C9" s="12"/>
      <c r="D9" s="12"/>
      <c r="E9" s="17"/>
      <c r="F9" s="12"/>
      <c r="G9" s="12"/>
      <c r="H9" s="12"/>
    </row>
    <row r="10" spans="1:8" ht="16.5" x14ac:dyDescent="0.35">
      <c r="A10" s="10"/>
      <c r="B10" s="11"/>
      <c r="C10" s="12"/>
      <c r="D10" s="12"/>
      <c r="E10" s="17"/>
      <c r="F10" s="12"/>
      <c r="G10" s="12"/>
      <c r="H10" s="12"/>
    </row>
    <row r="11" spans="1:8" ht="16.5" x14ac:dyDescent="0.35">
      <c r="A11" s="10"/>
      <c r="B11" s="11"/>
      <c r="C11" s="12"/>
      <c r="D11" s="12"/>
      <c r="E11" s="17"/>
      <c r="F11" s="12"/>
      <c r="G11" s="12"/>
      <c r="H11" s="12"/>
    </row>
    <row r="12" spans="1:8" ht="16.5" x14ac:dyDescent="0.35">
      <c r="A12" s="10"/>
      <c r="B12" s="11"/>
      <c r="C12" s="12"/>
      <c r="D12" s="12"/>
      <c r="E12" s="17"/>
      <c r="F12" s="12"/>
      <c r="G12" s="12"/>
      <c r="H12" s="12"/>
    </row>
    <row r="13" spans="1:8" ht="16.5" x14ac:dyDescent="0.35">
      <c r="A13" s="10"/>
      <c r="B13" s="11"/>
      <c r="C13" s="12"/>
      <c r="D13" s="12"/>
      <c r="E13" s="17"/>
      <c r="F13" s="12"/>
      <c r="G13" s="12"/>
      <c r="H13" s="12"/>
    </row>
    <row r="14" spans="1:8" ht="16.5" x14ac:dyDescent="0.35">
      <c r="A14" s="10"/>
      <c r="B14" s="11"/>
      <c r="C14" s="12"/>
      <c r="D14" s="12"/>
      <c r="E14" s="33">
        <v>44169</v>
      </c>
      <c r="F14" s="12"/>
      <c r="G14" s="12"/>
      <c r="H14" s="12"/>
    </row>
    <row r="15" spans="1:8" ht="16.5" x14ac:dyDescent="0.35">
      <c r="D15" s="34" t="s">
        <v>239</v>
      </c>
      <c r="E15" s="39">
        <f>MIN(E3:E7,E9:E14)</f>
        <v>44165</v>
      </c>
      <c r="F15" s="6"/>
      <c r="G15" s="36"/>
    </row>
    <row r="16" spans="1:8" ht="16.5" x14ac:dyDescent="0.35">
      <c r="D16" s="9" t="s">
        <v>240</v>
      </c>
      <c r="E16" s="39">
        <f>MAX(E3:E7,E9:E14)</f>
        <v>44169</v>
      </c>
      <c r="F16" s="6"/>
      <c r="G16" s="38"/>
    </row>
    <row r="20" spans="1:6" ht="16.5" x14ac:dyDescent="0.35">
      <c r="A20" s="8" t="s">
        <v>15</v>
      </c>
      <c r="B20" s="8" t="s">
        <v>27</v>
      </c>
      <c r="C20" s="8" t="s">
        <v>216</v>
      </c>
      <c r="D20" s="8" t="s">
        <v>36</v>
      </c>
      <c r="E20" s="8" t="s">
        <v>217</v>
      </c>
      <c r="F20" s="8" t="s">
        <v>37</v>
      </c>
    </row>
    <row r="21" spans="1:6" ht="16.5" x14ac:dyDescent="0.35">
      <c r="A21" s="2">
        <v>1</v>
      </c>
      <c r="B21" s="1" t="s">
        <v>152</v>
      </c>
      <c r="C21" s="42">
        <f>4*4*((E16-E15)+1)</f>
        <v>80</v>
      </c>
      <c r="D21" s="42" t="e">
        <f>SUMIF(#REF!,B21,#REF!)</f>
        <v>#REF!</v>
      </c>
      <c r="E21" s="2" t="e">
        <f>SUMIF(#REF!,B21,#REF!)</f>
        <v>#REF!</v>
      </c>
      <c r="F21" s="42" t="e">
        <f>SUMIF(#REF!,B21,#REF!)</f>
        <v>#REF!</v>
      </c>
    </row>
    <row r="22" spans="1:6" ht="16.5" x14ac:dyDescent="0.35">
      <c r="A22" s="2">
        <v>2</v>
      </c>
      <c r="B22" s="1" t="s">
        <v>29</v>
      </c>
      <c r="C22" s="42">
        <f>C21/4</f>
        <v>20</v>
      </c>
      <c r="D22" s="2" t="e">
        <f>C22-D21</f>
        <v>#REF!</v>
      </c>
      <c r="E22" s="2" t="e">
        <f>SUMIF(#REF!,B22,#REF!)</f>
        <v>#REF!</v>
      </c>
      <c r="F22" s="42" t="e">
        <f>SUMIF(#REF!,B22,#REF!)</f>
        <v>#REF!</v>
      </c>
    </row>
    <row r="23" spans="1:6" ht="16.5" x14ac:dyDescent="0.35">
      <c r="A23" s="2">
        <v>3</v>
      </c>
      <c r="B23" s="1" t="s">
        <v>30</v>
      </c>
      <c r="C23" s="42">
        <f>C21/4</f>
        <v>20</v>
      </c>
      <c r="D23" s="2" t="e">
        <f>C23-D21</f>
        <v>#REF!</v>
      </c>
      <c r="E23" s="2" t="e">
        <f>SUMIF(#REF!,B23,#REF!)</f>
        <v>#REF!</v>
      </c>
      <c r="F23" s="42" t="e">
        <f>SUMIF(#REF!,B23,#REF!)</f>
        <v>#REF!</v>
      </c>
    </row>
    <row r="24" spans="1:6" ht="16.5" x14ac:dyDescent="0.35">
      <c r="A24" s="2">
        <v>4</v>
      </c>
      <c r="B24" s="1" t="s">
        <v>31</v>
      </c>
      <c r="C24" s="42">
        <f>C21/4</f>
        <v>20</v>
      </c>
      <c r="D24" s="2" t="e">
        <f>C24-D21</f>
        <v>#REF!</v>
      </c>
      <c r="E24" s="2" t="e">
        <f>SUMIF(#REF!,B24,#REF!)</f>
        <v>#REF!</v>
      </c>
      <c r="F24" s="42" t="e">
        <f>SUMIF(#REF!,B24,#REF!)</f>
        <v>#REF!</v>
      </c>
    </row>
    <row r="25" spans="1:6" ht="16.5" x14ac:dyDescent="0.35">
      <c r="A25" s="2">
        <v>5</v>
      </c>
      <c r="B25" s="1" t="s">
        <v>32</v>
      </c>
      <c r="C25" s="42">
        <f>C21/4</f>
        <v>20</v>
      </c>
      <c r="D25" s="2" t="e">
        <f>C25-D21</f>
        <v>#REF!</v>
      </c>
      <c r="E25" s="2" t="e">
        <f>SUMIF(#REF!,B25,#REF!)</f>
        <v>#REF!</v>
      </c>
      <c r="F25" s="42" t="e">
        <f>SUMIF(#REF!,B25,#REF!)</f>
        <v>#REF!</v>
      </c>
    </row>
    <row r="27" spans="1:6" ht="16.5" x14ac:dyDescent="0.35">
      <c r="A27" s="8" t="s">
        <v>15</v>
      </c>
      <c r="B27" s="8" t="s">
        <v>38</v>
      </c>
    </row>
    <row r="28" spans="1:6" ht="16.5" x14ac:dyDescent="0.35">
      <c r="A28" s="2">
        <v>1</v>
      </c>
      <c r="B28" s="45" t="s">
        <v>229</v>
      </c>
    </row>
    <row r="29" spans="1:6" ht="16.5" x14ac:dyDescent="0.35">
      <c r="A29" s="2">
        <v>2</v>
      </c>
      <c r="B29" s="45" t="s">
        <v>230</v>
      </c>
    </row>
    <row r="30" spans="1:6" ht="16.5" x14ac:dyDescent="0.35">
      <c r="A30" s="2">
        <v>3</v>
      </c>
      <c r="B30" s="45" t="s">
        <v>231</v>
      </c>
    </row>
  </sheetData>
  <mergeCells count="3">
    <mergeCell ref="A1:H1"/>
    <mergeCell ref="A3:H3"/>
    <mergeCell ref="A8:H8"/>
  </mergeCells>
  <conditionalFormatting sqref="A1:H14 A17:H19 A15:C16 H15:H16 A20:B25 G20:H25">
    <cfRule type="cellIs" dxfId="21" priority="18" operator="equal">
      <formula>"mikrokosmos"</formula>
    </cfRule>
    <cfRule type="cellIs" dxfId="20" priority="19" operator="equal">
      <formula>"hangptt"</formula>
    </cfRule>
    <cfRule type="cellIs" dxfId="19" priority="20" operator="equal">
      <formula>"tonghh"</formula>
    </cfRule>
    <cfRule type="cellIs" dxfId="18" priority="21" operator="equal">
      <formula>"ynm"</formula>
    </cfRule>
    <cfRule type="cellIs" dxfId="17" priority="22" operator="equal">
      <formula>"trungdq"</formula>
    </cfRule>
  </conditionalFormatting>
  <conditionalFormatting sqref="D16:E16 D15:G15">
    <cfRule type="cellIs" dxfId="16" priority="13" operator="equal">
      <formula>"mikrokosmos"</formula>
    </cfRule>
    <cfRule type="cellIs" dxfId="15" priority="14" operator="equal">
      <formula>"hangptt"</formula>
    </cfRule>
    <cfRule type="cellIs" dxfId="14" priority="15" operator="equal">
      <formula>"tonghh"</formula>
    </cfRule>
    <cfRule type="cellIs" dxfId="13" priority="16" operator="equal">
      <formula>"ynm"</formula>
    </cfRule>
    <cfRule type="cellIs" dxfId="12" priority="17" operator="equal">
      <formula>"trungdq"</formula>
    </cfRule>
  </conditionalFormatting>
  <conditionalFormatting sqref="F21:F25">
    <cfRule type="cellIs" dxfId="11" priority="7" operator="greaterThan">
      <formula>80</formula>
    </cfRule>
  </conditionalFormatting>
  <conditionalFormatting sqref="C20:F25">
    <cfRule type="cellIs" dxfId="10" priority="8" operator="equal">
      <formula>"mikrokosmos"</formula>
    </cfRule>
    <cfRule type="cellIs" dxfId="9" priority="9" operator="equal">
      <formula>"hangptt"</formula>
    </cfRule>
    <cfRule type="cellIs" dxfId="8" priority="10" operator="equal">
      <formula>"tonghh"</formula>
    </cfRule>
    <cfRule type="cellIs" dxfId="7" priority="11" operator="equal">
      <formula>"ynm"</formula>
    </cfRule>
    <cfRule type="cellIs" dxfId="6" priority="12" operator="equal">
      <formula>"trungdq"</formula>
    </cfRule>
  </conditionalFormatting>
  <conditionalFormatting sqref="C20:F25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"New"</formula>
    </cfRule>
  </conditionalFormatting>
  <conditionalFormatting sqref="A27:B3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"New"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Mikrokosmos</vt:lpstr>
      <vt:lpstr>1st phase</vt:lpstr>
      <vt:lpstr>2nd phase</vt:lpstr>
      <vt:lpstr>3rd phase</vt:lpstr>
      <vt:lpstr>4th phase</vt:lpstr>
      <vt:lpstr>Final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Hoang Tong</dc:creator>
  <cp:lastModifiedBy>Ho Hoang Tong</cp:lastModifiedBy>
  <dcterms:created xsi:type="dcterms:W3CDTF">2020-08-31T03:20:10Z</dcterms:created>
  <dcterms:modified xsi:type="dcterms:W3CDTF">2020-11-28T04:52:19Z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00e6dbb4-d46f-416e-a9f2-0bace7740335</vt:lpwstr>
  </property>
</Properties>
</file>