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2" i="1" l="1"/>
  <c r="F17" i="1" l="1"/>
  <c r="L12" i="1"/>
  <c r="J12" i="1"/>
  <c r="K12" i="1" s="1"/>
  <c r="N12" i="1" s="1"/>
  <c r="I12" i="1"/>
  <c r="L8" i="1"/>
  <c r="J8" i="1"/>
  <c r="K8" i="1" s="1"/>
  <c r="I8" i="1"/>
  <c r="N8" i="1" l="1"/>
  <c r="M8" i="1"/>
  <c r="M17" i="1" s="1"/>
  <c r="I14" i="1"/>
  <c r="M12" i="1" s="1"/>
  <c r="N17" i="1" s="1"/>
  <c r="C12" i="1"/>
  <c r="B12" i="1"/>
  <c r="C8" i="1"/>
  <c r="B8" i="1"/>
  <c r="D8" i="1" s="1"/>
  <c r="E8" i="1" s="1"/>
  <c r="G8" i="1" s="1"/>
  <c r="F8" i="1" l="1"/>
  <c r="B14" i="1"/>
  <c r="F12" i="1" l="1"/>
  <c r="E12" i="1"/>
  <c r="G12" i="1" s="1"/>
</calcChain>
</file>

<file path=xl/sharedStrings.xml><?xml version="1.0" encoding="utf-8"?>
<sst xmlns="http://schemas.openxmlformats.org/spreadsheetml/2006/main" count="47" uniqueCount="22">
  <si>
    <t>입력전압</t>
    <phoneticPr fontId="1" type="noConversion"/>
  </si>
  <si>
    <t>출력전압</t>
    <phoneticPr fontId="1" type="noConversion"/>
  </si>
  <si>
    <t>인덕터(uH)</t>
    <phoneticPr fontId="1" type="noConversion"/>
  </si>
  <si>
    <t>커패시터(uF)</t>
    <phoneticPr fontId="1" type="noConversion"/>
  </si>
  <si>
    <t>Duty</t>
    <phoneticPr fontId="1" type="noConversion"/>
  </si>
  <si>
    <t>Single Buck</t>
    <phoneticPr fontId="1" type="noConversion"/>
  </si>
  <si>
    <t>I</t>
    <phoneticPr fontId="1" type="noConversion"/>
  </si>
  <si>
    <t>ΔI(A)</t>
    <phoneticPr fontId="1" type="noConversion"/>
  </si>
  <si>
    <t>ΔV(V)</t>
    <phoneticPr fontId="1" type="noConversion"/>
  </si>
  <si>
    <t>ΔV(%)</t>
    <phoneticPr fontId="1" type="noConversion"/>
  </si>
  <si>
    <t>Fsw(Hz)</t>
    <phoneticPr fontId="1" type="noConversion"/>
  </si>
  <si>
    <t>부하저항(Ω)</t>
    <phoneticPr fontId="1" type="noConversion"/>
  </si>
  <si>
    <t>Interleaving Buck(2ch)</t>
    <phoneticPr fontId="1" type="noConversion"/>
  </si>
  <si>
    <t>m</t>
    <phoneticPr fontId="1" type="noConversion"/>
  </si>
  <si>
    <t>ΔI(%)</t>
    <phoneticPr fontId="1" type="noConversion"/>
  </si>
  <si>
    <t>ΔV(%)</t>
    <phoneticPr fontId="1" type="noConversion"/>
  </si>
  <si>
    <t>Buck converter Filter Design Ⅰ</t>
    <phoneticPr fontId="1" type="noConversion"/>
  </si>
  <si>
    <t>Buck converter Filter Design Ⅱ</t>
    <phoneticPr fontId="1" type="noConversion"/>
  </si>
  <si>
    <r>
      <t>F</t>
    </r>
    <r>
      <rPr>
        <b/>
        <vertAlign val="subscript"/>
        <sz val="11"/>
        <color theme="1"/>
        <rFont val="맑은 고딕"/>
        <family val="3"/>
        <charset val="129"/>
        <scheme val="minor"/>
      </rPr>
      <t>cut-off(1ch)</t>
    </r>
    <phoneticPr fontId="1" type="noConversion"/>
  </si>
  <si>
    <r>
      <t>F</t>
    </r>
    <r>
      <rPr>
        <b/>
        <vertAlign val="subscript"/>
        <sz val="11"/>
        <color theme="1"/>
        <rFont val="맑은 고딕"/>
        <family val="3"/>
        <charset val="129"/>
        <scheme val="minor"/>
      </rPr>
      <t>cut-off(2ch)</t>
    </r>
    <phoneticPr fontId="1" type="noConversion"/>
  </si>
  <si>
    <r>
      <t>F</t>
    </r>
    <r>
      <rPr>
        <b/>
        <vertAlign val="subscript"/>
        <sz val="11"/>
        <color theme="1"/>
        <rFont val="맑은 고딕"/>
        <family val="3"/>
        <charset val="129"/>
        <scheme val="minor"/>
      </rPr>
      <t>cut-off</t>
    </r>
    <phoneticPr fontId="1" type="noConversion"/>
  </si>
  <si>
    <t>Interleaving Buck(2ch)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</si>
</sst>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8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C4" sqref="C4"/>
    </sheetView>
  </sheetViews>
  <sheetFormatPr defaultRowHeight="16.5"/>
  <cols>
    <col min="2" max="2" width="10.875" customWidth="1"/>
    <col min="3" max="5" width="12.75" bestFit="1" customWidth="1"/>
    <col min="6" max="6" width="11.625" bestFit="1" customWidth="1"/>
    <col min="7" max="7" width="11.875" bestFit="1" customWidth="1"/>
    <col min="10" max="10" width="11.125" customWidth="1"/>
    <col min="11" max="12" width="12.75" bestFit="1" customWidth="1"/>
    <col min="13" max="13" width="11.625" bestFit="1" customWidth="1"/>
    <col min="14" max="14" width="13.875" bestFit="1" customWidth="1"/>
  </cols>
  <sheetData>
    <row r="1" spans="2:14" ht="17.25" thickBot="1"/>
    <row r="2" spans="2:14" ht="32.25" customHeight="1" thickBot="1">
      <c r="B2" s="30" t="s">
        <v>16</v>
      </c>
      <c r="C2" s="31"/>
      <c r="D2" s="31"/>
      <c r="E2" s="31"/>
      <c r="F2" s="31"/>
      <c r="G2" s="32"/>
      <c r="H2" s="2"/>
      <c r="I2" s="30" t="s">
        <v>17</v>
      </c>
      <c r="J2" s="31"/>
      <c r="K2" s="31"/>
      <c r="L2" s="31"/>
      <c r="M2" s="31"/>
      <c r="N2" s="32"/>
    </row>
    <row r="3" spans="2:14" ht="32.25" customHeight="1">
      <c r="B3" s="3" t="s">
        <v>0</v>
      </c>
      <c r="C3" s="4" t="s">
        <v>1</v>
      </c>
      <c r="D3" s="5" t="s">
        <v>2</v>
      </c>
      <c r="E3" s="4" t="s">
        <v>3</v>
      </c>
      <c r="F3" s="6" t="s">
        <v>10</v>
      </c>
      <c r="G3" s="6" t="s">
        <v>11</v>
      </c>
      <c r="H3" s="2"/>
      <c r="I3" s="3" t="s">
        <v>0</v>
      </c>
      <c r="J3" s="4" t="s">
        <v>1</v>
      </c>
      <c r="K3" s="7" t="s">
        <v>14</v>
      </c>
      <c r="L3" s="8" t="s">
        <v>15</v>
      </c>
      <c r="M3" s="6" t="s">
        <v>10</v>
      </c>
      <c r="N3" s="6" t="s">
        <v>11</v>
      </c>
    </row>
    <row r="4" spans="2:14" ht="32.25" customHeight="1" thickBot="1">
      <c r="B4" s="9">
        <v>400</v>
      </c>
      <c r="C4" s="10">
        <v>100</v>
      </c>
      <c r="D4" s="11">
        <v>1960</v>
      </c>
      <c r="E4" s="10">
        <v>2</v>
      </c>
      <c r="F4" s="12">
        <v>30000</v>
      </c>
      <c r="G4" s="12">
        <v>6</v>
      </c>
      <c r="H4" s="2"/>
      <c r="I4" s="9">
        <v>400</v>
      </c>
      <c r="J4" s="10">
        <v>100</v>
      </c>
      <c r="K4" s="20">
        <v>7.6530611999999998</v>
      </c>
      <c r="L4" s="18">
        <v>2.6573129</v>
      </c>
      <c r="M4" s="12">
        <v>30000</v>
      </c>
      <c r="N4" s="12">
        <v>6</v>
      </c>
    </row>
    <row r="5" spans="2:14" ht="18" thickBot="1">
      <c r="B5" s="33"/>
      <c r="C5" s="33"/>
      <c r="D5" s="33"/>
      <c r="E5" s="33"/>
      <c r="F5" s="33"/>
      <c r="G5" s="33"/>
      <c r="H5" s="2"/>
      <c r="I5" s="33"/>
      <c r="J5" s="33"/>
      <c r="K5" s="33"/>
      <c r="L5" s="33"/>
      <c r="M5" s="33"/>
      <c r="N5" s="33"/>
    </row>
    <row r="6" spans="2:14" ht="34.5" customHeight="1" thickBot="1">
      <c r="B6" s="30" t="s">
        <v>5</v>
      </c>
      <c r="C6" s="31"/>
      <c r="D6" s="31"/>
      <c r="E6" s="31"/>
      <c r="F6" s="31"/>
      <c r="G6" s="32"/>
      <c r="H6" s="2"/>
      <c r="I6" s="30" t="s">
        <v>5</v>
      </c>
      <c r="J6" s="31"/>
      <c r="K6" s="31"/>
      <c r="L6" s="31"/>
      <c r="M6" s="31"/>
      <c r="N6" s="32"/>
    </row>
    <row r="7" spans="2:14" ht="34.5" customHeight="1">
      <c r="B7" s="13" t="s">
        <v>4</v>
      </c>
      <c r="C7" s="7" t="s">
        <v>6</v>
      </c>
      <c r="D7" s="14" t="s">
        <v>7</v>
      </c>
      <c r="E7" s="8" t="s">
        <v>8</v>
      </c>
      <c r="F7" s="14" t="s">
        <v>14</v>
      </c>
      <c r="G7" s="6" t="s">
        <v>9</v>
      </c>
      <c r="H7" s="2"/>
      <c r="I7" s="14" t="s">
        <v>4</v>
      </c>
      <c r="J7" s="8" t="s">
        <v>6</v>
      </c>
      <c r="K7" s="14" t="s">
        <v>7</v>
      </c>
      <c r="L7" s="8" t="s">
        <v>8</v>
      </c>
      <c r="M7" s="15" t="s">
        <v>2</v>
      </c>
      <c r="N7" s="6" t="s">
        <v>3</v>
      </c>
    </row>
    <row r="8" spans="2:14" ht="34.5" customHeight="1" thickBot="1">
      <c r="B8" s="9">
        <f>C4/B4</f>
        <v>0.25</v>
      </c>
      <c r="C8" s="20">
        <f>C4/G4</f>
        <v>16.666666666666668</v>
      </c>
      <c r="D8" s="21">
        <f>(C4*(1-B8))/(D4*0.000001*F4)</f>
        <v>1.2755102040816326</v>
      </c>
      <c r="E8" s="18">
        <f>D8/(8*E4*0.000001*F4)</f>
        <v>2.6573129251700682</v>
      </c>
      <c r="F8" s="21">
        <f>D8*100/C8</f>
        <v>7.6530612244897958</v>
      </c>
      <c r="G8" s="18">
        <f>E8*100/C4</f>
        <v>2.6573129251700682</v>
      </c>
      <c r="H8" s="2"/>
      <c r="I8" s="16">
        <f>J4/I4</f>
        <v>0.25</v>
      </c>
      <c r="J8" s="18">
        <f>J4/N4</f>
        <v>16.666666666666668</v>
      </c>
      <c r="K8" s="21">
        <f>K4/100*J8</f>
        <v>1.2755102</v>
      </c>
      <c r="L8" s="18">
        <f>L4*J4/100</f>
        <v>2.6573129</v>
      </c>
      <c r="M8" s="17">
        <f>(J4*(1-I8))*1000000/(K8*M4)</f>
        <v>1960.0000062719998</v>
      </c>
      <c r="N8" s="18">
        <f>K8*1000000/(8*L8*M4)</f>
        <v>2.0000000125440001</v>
      </c>
    </row>
    <row r="9" spans="2:14" ht="18" thickBot="1">
      <c r="B9" s="34"/>
      <c r="C9" s="34"/>
      <c r="D9" s="34"/>
      <c r="E9" s="34"/>
      <c r="F9" s="34"/>
      <c r="G9" s="34"/>
      <c r="H9" s="2"/>
      <c r="I9" s="34"/>
      <c r="J9" s="34"/>
      <c r="K9" s="34"/>
      <c r="L9" s="34"/>
      <c r="M9" s="34"/>
      <c r="N9" s="34"/>
    </row>
    <row r="10" spans="2:14" ht="39" customHeight="1" thickBot="1">
      <c r="B10" s="30" t="s">
        <v>21</v>
      </c>
      <c r="C10" s="31"/>
      <c r="D10" s="31"/>
      <c r="E10" s="31"/>
      <c r="F10" s="31"/>
      <c r="G10" s="32"/>
      <c r="H10" s="2"/>
      <c r="I10" s="30" t="s">
        <v>12</v>
      </c>
      <c r="J10" s="31"/>
      <c r="K10" s="31"/>
      <c r="L10" s="31"/>
      <c r="M10" s="31"/>
      <c r="N10" s="32"/>
    </row>
    <row r="11" spans="2:14" ht="39" customHeight="1">
      <c r="B11" s="14" t="s">
        <v>4</v>
      </c>
      <c r="C11" s="5" t="s">
        <v>6</v>
      </c>
      <c r="D11" s="14" t="s">
        <v>7</v>
      </c>
      <c r="E11" s="15" t="s">
        <v>8</v>
      </c>
      <c r="F11" s="14" t="s">
        <v>14</v>
      </c>
      <c r="G11" s="6" t="s">
        <v>9</v>
      </c>
      <c r="H11" s="2"/>
      <c r="I11" s="14" t="s">
        <v>4</v>
      </c>
      <c r="J11" s="5" t="s">
        <v>6</v>
      </c>
      <c r="K11" s="14" t="s">
        <v>7</v>
      </c>
      <c r="L11" s="8" t="s">
        <v>8</v>
      </c>
      <c r="M11" s="15" t="s">
        <v>2</v>
      </c>
      <c r="N11" s="6" t="s">
        <v>3</v>
      </c>
    </row>
    <row r="12" spans="2:14" ht="39" customHeight="1" thickBot="1">
      <c r="B12" s="16">
        <f>C4/B4</f>
        <v>0.25</v>
      </c>
      <c r="C12" s="22">
        <f>C4/G4</f>
        <v>16.666666666666668</v>
      </c>
      <c r="D12" s="21">
        <f>(C4*(1-B8))/(D4/2*0.000001*F4)*B14</f>
        <v>1.7006802721088434</v>
      </c>
      <c r="E12" s="18">
        <f>D12/(8*E4*0.000001*F4)</f>
        <v>3.5430839002267573</v>
      </c>
      <c r="F12" s="21">
        <f>D12*100/C12</f>
        <v>10.204081632653059</v>
      </c>
      <c r="G12" s="18">
        <f>E12*100/C4</f>
        <v>3.5430839002267573</v>
      </c>
      <c r="H12" s="2"/>
      <c r="I12" s="16">
        <f>J4/I4</f>
        <v>0.25</v>
      </c>
      <c r="J12" s="22">
        <f>J4/N4</f>
        <v>16.666666666666668</v>
      </c>
      <c r="K12" s="21">
        <f>K4/100*J12</f>
        <v>1.2755102</v>
      </c>
      <c r="L12" s="18">
        <f>L4*J4/100</f>
        <v>2.6573129</v>
      </c>
      <c r="M12" s="19">
        <f>(J4*(1-I12))*1000000*I14/(K12*M4)</f>
        <v>1306.666670848</v>
      </c>
      <c r="N12" s="18">
        <f>(K12*1000000)/(8*L12*M4)</f>
        <v>2.0000000125440001</v>
      </c>
    </row>
    <row r="13" spans="2:14" hidden="1">
      <c r="B13" t="s">
        <v>13</v>
      </c>
      <c r="I13" t="s">
        <v>13</v>
      </c>
    </row>
    <row r="14" spans="2:14" hidden="1">
      <c r="B14" s="1">
        <f>IF(B8&lt;=0.5,(1-(2*B8))/(1-B8),((2*B8)-1)/B8)</f>
        <v>0.66666666666666663</v>
      </c>
      <c r="I14" s="1">
        <f>IF(I8&lt;=0.5,(1-(2*I8))/(1-I8),((2*I8)-1)/I8)</f>
        <v>0.66666666666666663</v>
      </c>
    </row>
    <row r="15" spans="2:14" ht="17.25" thickBot="1"/>
    <row r="16" spans="2:14" ht="18">
      <c r="D16" s="25"/>
      <c r="E16" s="25"/>
      <c r="F16" s="28" t="s">
        <v>20</v>
      </c>
      <c r="I16" s="25"/>
      <c r="J16" s="25"/>
      <c r="K16" s="26"/>
      <c r="L16" s="25"/>
      <c r="M16" s="28" t="s">
        <v>18</v>
      </c>
      <c r="N16" s="23" t="s">
        <v>19</v>
      </c>
    </row>
    <row r="17" spans="4:14" ht="17.25" thickBot="1">
      <c r="D17" s="25"/>
      <c r="E17" s="25"/>
      <c r="F17" s="29">
        <f>1/(2*3.14*SQRT(E4*D4*0.000000000001))</f>
        <v>2543.2984275475314</v>
      </c>
      <c r="I17" s="25"/>
      <c r="J17" s="25"/>
      <c r="K17" s="26"/>
      <c r="L17" s="27"/>
      <c r="M17" s="29">
        <f>1/(2*3.14*SQRT(M8*N8*0.000000000001))</f>
        <v>2543.2984155024706</v>
      </c>
      <c r="N17" s="24">
        <f>1/(2*3.14*SQRT(M12*N12*0.000000000001))</f>
        <v>3114.8916908050051</v>
      </c>
    </row>
  </sheetData>
  <mergeCells count="10">
    <mergeCell ref="I2:N2"/>
    <mergeCell ref="I5:N5"/>
    <mergeCell ref="I6:N6"/>
    <mergeCell ref="I9:N9"/>
    <mergeCell ref="I10:N10"/>
    <mergeCell ref="B6:G6"/>
    <mergeCell ref="B2:G2"/>
    <mergeCell ref="B10:G10"/>
    <mergeCell ref="B5:G5"/>
    <mergeCell ref="B9:G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2015-12-10T01:22:26Z</dcterms:created>
  <dcterms:modified xsi:type="dcterms:W3CDTF">2015-12-12T06:05:51Z</dcterms:modified>
</cp:coreProperties>
</file>