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3"/>
  </bookViews>
  <sheets>
    <sheet name="Summary Tables" sheetId="1" state="visible" r:id="rId2"/>
    <sheet name="Winners" sheetId="2" state="visible" r:id="rId3"/>
    <sheet name="First Losers" sheetId="3" state="visible" r:id="rId4"/>
    <sheet name="Losers" sheetId="4" state="visible" r:id="rId5"/>
    <sheet name="Data Source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<sst xmlns="http://schemas.openxmlformats.org/spreadsheetml/2006/main" count="1350" uniqueCount="138">
  <si>
    <t xml:space="preserve">Winners</t>
  </si>
  <si>
    <t xml:space="preserve">First Losers</t>
  </si>
  <si>
    <t xml:space="preserve">Losers</t>
  </si>
  <si>
    <t xml:space="preserve">All Data</t>
  </si>
  <si>
    <t xml:space="preserve"> </t>
  </si>
  <si>
    <t xml:space="preserve">Event Window</t>
  </si>
  <si>
    <t xml:space="preserve">[0,1]</t>
  </si>
  <si>
    <t xml:space="preserve">[0,2]</t>
  </si>
  <si>
    <t xml:space="preserve">[0,5]</t>
  </si>
  <si>
    <t xml:space="preserve">[0,9]</t>
  </si>
  <si>
    <t xml:space="preserve">[-2,2]</t>
  </si>
  <si>
    <t xml:space="preserve">[-5,5]</t>
  </si>
  <si>
    <t xml:space="preserve">[-5,-1]</t>
  </si>
  <si>
    <t xml:space="preserve">[-2,-1]</t>
  </si>
  <si>
    <t xml:space="preserve">All</t>
  </si>
  <si>
    <t xml:space="preserve">Summer</t>
  </si>
  <si>
    <t xml:space="preserve">Winter</t>
  </si>
  <si>
    <t xml:space="preserve">tstats</t>
  </si>
  <si>
    <t xml:space="preserve">Country Name</t>
  </si>
  <si>
    <t xml:space="preserve">Olympic Year</t>
  </si>
  <si>
    <t xml:space="preserve">Olympic Season</t>
  </si>
  <si>
    <t xml:space="preserve">Announcement</t>
  </si>
  <si>
    <t xml:space="preserve">Index Used</t>
  </si>
  <si>
    <t xml:space="preserve">Original Paper Data</t>
  </si>
  <si>
    <t xml:space="preserve">$\hat{\sigma}_{\epsilon_i}$</t>
  </si>
  <si>
    <t xml:space="preserve">Canada</t>
  </si>
  <si>
    <t xml:space="preserve">S&amp;P/TSX Composite</t>
  </si>
  <si>
    <t xml:space="preserve">Yes</t>
  </si>
  <si>
    <t xml:space="preserve">South Korea</t>
  </si>
  <si>
    <t xml:space="preserve">KOSPI Composite</t>
  </si>
  <si>
    <t xml:space="preserve">France</t>
  </si>
  <si>
    <t xml:space="preserve">CAC General Index</t>
  </si>
  <si>
    <t xml:space="preserve">Spain</t>
  </si>
  <si>
    <t xml:space="preserve">Madrid SE General (IGBM)</t>
  </si>
  <si>
    <t xml:space="preserve">Norway</t>
  </si>
  <si>
    <t xml:space="preserve">OSEBX.OL</t>
  </si>
  <si>
    <t xml:space="preserve">USA</t>
  </si>
  <si>
    <t xml:space="preserve">S&amp;P 500</t>
  </si>
  <si>
    <t xml:space="preserve">Japan</t>
  </si>
  <si>
    <t xml:space="preserve">Nikkei 225</t>
  </si>
  <si>
    <t xml:space="preserve">Australia</t>
  </si>
  <si>
    <t xml:space="preserve">All Ordinaries</t>
  </si>
  <si>
    <t xml:space="preserve">Greece</t>
  </si>
  <si>
    <t xml:space="preserve">Athens Index Composite</t>
  </si>
  <si>
    <t xml:space="preserve">Italy</t>
  </si>
  <si>
    <t xml:space="preserve">FTSE MIB Index</t>
  </si>
  <si>
    <t xml:space="preserve">China</t>
  </si>
  <si>
    <t xml:space="preserve">SSE Composite</t>
  </si>
  <si>
    <t xml:space="preserve">UK</t>
  </si>
  <si>
    <t xml:space="preserve">FTSE 100</t>
  </si>
  <si>
    <t xml:space="preserve">Russia</t>
  </si>
  <si>
    <t xml:space="preserve">RSF EE MT (RUR) INDEX</t>
  </si>
  <si>
    <t xml:space="preserve">Brazil</t>
  </si>
  <si>
    <t xml:space="preserve">IBOVESPA</t>
  </si>
  <si>
    <t xml:space="preserve">\underline{All~Games}</t>
  </si>
  <si>
    <t xml:space="preserve">Event Window $([\tau_{1},\tau_{2}])$</t>
  </si>
  <si>
    <t xml:space="preserve">$\overline{CAR}$</t>
  </si>
  <si>
    <t xml:space="preserve">$\sqrt{var(\overline{CAR})}$</t>
  </si>
  <si>
    <t xml:space="preserve">test statistic</t>
  </si>
  <si>
    <t xml:space="preserve">\underline{Summer Games}</t>
  </si>
  <si>
    <t xml:space="preserve">\underline{Winter Games}</t>
  </si>
  <si>
    <t xml:space="preserve">Replication - Dates used in Dick &amp; Wang</t>
  </si>
  <si>
    <t xml:space="preserve">All Games</t>
  </si>
  <si>
    <t xml:space="preserve">CAR</t>
  </si>
  <si>
    <t xml:space="preserve">SD(CAR)</t>
  </si>
  <si>
    <t xml:space="preserve">Non-parametric Sign Test</t>
  </si>
  <si>
    <t xml:space="preserve">$\underline{All~Games}$</t>
  </si>
  <si>
    <t xml:space="preserve">test statistic ($\theta_{1}$) </t>
  </si>
  <si>
    <t xml:space="preserve">$\underline{Summer}$</t>
  </si>
  <si>
    <t xml:space="preserve">$\underline{Winter}$</t>
  </si>
  <si>
    <t xml:space="preserve">Non-parametric Sign Rank Test</t>
  </si>
  <si>
    <t xml:space="preserve">W-statistic ($\theta_{2}$) </t>
  </si>
  <si>
    <t xml:space="preserve">Critical Values ($c_L,c_H$)</t>
  </si>
  <si>
    <t xml:space="preserve">Announcement Date</t>
  </si>
  <si>
    <t xml:space="preserve">Original Paper</t>
  </si>
  <si>
    <t xml:space="preserve">Sweden</t>
  </si>
  <si>
    <t xml:space="preserve">AFFARSVARLDEN GENERAL</t>
  </si>
  <si>
    <t xml:space="preserve">Nikkei 225 Stock Average</t>
  </si>
  <si>
    <t xml:space="preserve">CAC General</t>
  </si>
  <si>
    <t xml:space="preserve">Switzerland</t>
  </si>
  <si>
    <t xml:space="preserve">Swiss Market Index</t>
  </si>
  <si>
    <t xml:space="preserve">ITALY-DS Market</t>
  </si>
  <si>
    <t xml:space="preserve">KOSPI</t>
  </si>
  <si>
    <t xml:space="preserve">CAC 40</t>
  </si>
  <si>
    <t xml:space="preserve">IBEX 35</t>
  </si>
  <si>
    <t xml:space="preserve">Germany</t>
  </si>
  <si>
    <t xml:space="preserve">DAX Index</t>
  </si>
  <si>
    <t xml:space="preserve">Turkey</t>
  </si>
  <si>
    <t xml:space="preserve">Borsa Istanbul 100</t>
  </si>
  <si>
    <t xml:space="preserve">AFFARSVARLDEN GENERAL INDEX</t>
  </si>
  <si>
    <t xml:space="preserve">NIKKEI 225 STOCK AVERAGE</t>
  </si>
  <si>
    <t xml:space="preserve">DAX 30 PERFORMANCE</t>
  </si>
  <si>
    <t xml:space="preserve">Netherlands</t>
  </si>
  <si>
    <t xml:space="preserve">AEX INDEX (AEX) DS-CALC</t>
  </si>
  <si>
    <t xml:space="preserve">Athens Composite Index</t>
  </si>
  <si>
    <t xml:space="preserve">Dax</t>
  </si>
  <si>
    <t xml:space="preserve">BIST NATIONAL 100</t>
  </si>
  <si>
    <t xml:space="preserve">South Africa</t>
  </si>
  <si>
    <t xml:space="preserve">FTSE/JSE ALL SHARE</t>
  </si>
  <si>
    <t xml:space="preserve">Argentina</t>
  </si>
  <si>
    <t xml:space="preserve">ARGENTINA MERVAL</t>
  </si>
  <si>
    <t xml:space="preserve">Finland</t>
  </si>
  <si>
    <t xml:space="preserve">OMX HELSINKI (OMXH)</t>
  </si>
  <si>
    <t xml:space="preserve">Austria</t>
  </si>
  <si>
    <t xml:space="preserve">ATX</t>
  </si>
  <si>
    <t xml:space="preserve">Slovakia</t>
  </si>
  <si>
    <t xml:space="preserve">SLOVAKIA SAX 16</t>
  </si>
  <si>
    <t xml:space="preserve">Poland</t>
  </si>
  <si>
    <t xml:space="preserve">WARSAW GENERAL INDEX 20</t>
  </si>
  <si>
    <t xml:space="preserve">NIKKEI 225 </t>
  </si>
  <si>
    <t xml:space="preserve">Olympics</t>
  </si>
  <si>
    <t xml:space="preserve">Stock Index</t>
  </si>
  <si>
    <t xml:space="preserve">Source of Index</t>
  </si>
  <si>
    <t xml:space="preserve">Winter 1988</t>
  </si>
  <si>
    <t xml:space="preserve">Thomson Reuters' Datastream</t>
  </si>
  <si>
    <t xml:space="preserve">Summer 1988</t>
  </si>
  <si>
    <t xml:space="preserve">Winter 1992</t>
  </si>
  <si>
    <t xml:space="preserve">Yahoo Finance</t>
  </si>
  <si>
    <t xml:space="preserve">S\&amp;P 500</t>
  </si>
  <si>
    <t xml:space="preserve">Summer 1992</t>
  </si>
  <si>
    <t xml:space="preserve">Winter 1994</t>
  </si>
  <si>
    <t xml:space="preserve">Summer 1996</t>
  </si>
  <si>
    <t xml:space="preserve">S\&amp;P/TSX Composite</t>
  </si>
  <si>
    <t xml:space="preserve">Winter 1998</t>
  </si>
  <si>
    <t xml:space="preserve">Summer 2000</t>
  </si>
  <si>
    <t xml:space="preserve">Winter 2002</t>
  </si>
  <si>
    <t xml:space="preserve">Summer 2004</t>
  </si>
  <si>
    <t xml:space="preserve">Winter 2006</t>
  </si>
  <si>
    <t xml:space="preserve">Summer 2008</t>
  </si>
  <si>
    <t xml:space="preserve">Winter 2010</t>
  </si>
  <si>
    <t xml:space="preserve">Summer 2012</t>
  </si>
  <si>
    <t xml:space="preserve">Winter 2014</t>
  </si>
  <si>
    <t xml:space="preserve">Summer 2016</t>
  </si>
  <si>
    <t xml:space="preserve">Winter 2018</t>
  </si>
  <si>
    <t xml:space="preserve">Summer 2020</t>
  </si>
  <si>
    <t xml:space="preserve">Olympic Season Olympic Year</t>
  </si>
  <si>
    <t xml:space="preserve">Yahoo Finance </t>
  </si>
  <si>
    <t xml:space="preserve">Winter 2022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</si>
</sst>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6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2" activeCellId="0" sqref="J22"/>
    </sheetView>
  </sheetViews>
  <sheetFormatPr defaultRowHeight="13.8"/>
  <cols>
    <col collapsed="false" hidden="false" max="1" min="1" style="0" width="13.1740890688259"/>
    <col collapsed="false" hidden="false" max="12" min="2" style="0" width="8.57085020242915"/>
    <col collapsed="false" hidden="false" max="13" min="13" style="0" width="13.1740890688259"/>
    <col collapsed="false" hidden="false" max="24" min="14" style="0" width="8.57085020242915"/>
    <col collapsed="false" hidden="false" max="25" min="25" style="0" width="13.1740890688259"/>
    <col collapsed="false" hidden="false" max="1025" min="26" style="0" width="8.57085020242915"/>
  </cols>
  <sheetData>
    <row r="1" customFormat="false" ht="13.8" hidden="false" customHeight="false" outlineLevel="0" collapsed="false">
      <c r="A1" s="1" t="s">
        <v>0</v>
      </c>
      <c r="M1" s="1" t="s">
        <v>1</v>
      </c>
      <c r="Y1" s="1" t="s">
        <v>2</v>
      </c>
    </row>
    <row r="2" s="1" customFormat="true" ht="13.8" hidden="false" customHeight="false" outlineLevel="0" collapsed="false">
      <c r="A2" s="1" t="s">
        <v>3</v>
      </c>
      <c r="M2" s="1" t="s">
        <v>3</v>
      </c>
      <c r="Y2" s="1" t="s">
        <v>3</v>
      </c>
    </row>
    <row r="3" customFormat="false" ht="13.8" hidden="false" customHeight="false" outlineLevel="0" collapsed="false">
      <c r="A3" s="0" t="str">
        <f aca="false">Winners!G27</f>
        <v>\underline{All~Games}</v>
      </c>
      <c r="K3" s="0" t="str">
        <f aca="false">CONCATENATE(A3," &amp; ",B3," &amp; ",C3," &amp; ",D3," &amp; ",E3," &amp; ",F3," &amp; ",G3," &amp; ",H3," &amp; ",I3," \\ ")</f>
        <v>\underline{All~Games} &amp;  &amp;  &amp;  &amp;  &amp;  &amp;  &amp;  &amp;  \\</v>
      </c>
      <c r="M3" s="0" t="str">
        <f aca="false">'First Losers'!G29</f>
        <v>\underline{All~Games}</v>
      </c>
      <c r="W3" s="0" t="str">
        <f aca="false">CONCATENATE(M3," &amp; ",N3," &amp; ",O3," &amp; ",P3," &amp; ",Q3," &amp; ",R3," &amp; ",S3," &amp; ",T3," &amp; ",U3," \\ ")</f>
        <v>\underline{All~Games} &amp;  &amp;  &amp;  &amp;  &amp;  &amp;  &amp;  &amp;  \\</v>
      </c>
      <c r="Y3" s="0" t="str">
        <f aca="false">Losers!G63</f>
        <v>\underline{All~Games}</v>
      </c>
      <c r="AI3" s="0" t="str">
        <f aca="false">CONCATENATE(Y3," &amp; ",Z3," &amp; ",AA3," &amp; ",AB3," &amp; ",AC3," &amp; ",AD3," &amp; ",AE3," &amp; ",AF3," &amp; ",AG3," \\ ")</f>
        <v>\underline{All~Games} &amp;  &amp;  &amp;  &amp;  &amp;  &amp;  &amp;  &amp;  \\</v>
      </c>
    </row>
    <row r="4" customFormat="false" ht="13.8" hidden="false" customHeight="false" outlineLevel="0" collapsed="false">
      <c r="A4" s="0" t="str">
        <f aca="false">Winners!G28</f>
        <v>Event Window $([\tau_{1},\tau_{2}])$</v>
      </c>
      <c r="B4" s="0" t="str">
        <f aca="false">Winners!H28</f>
        <v>[0,1]</v>
      </c>
      <c r="C4" s="0" t="str">
        <f aca="false">Winners!I28</f>
        <v>[0,2]</v>
      </c>
      <c r="D4" s="0" t="str">
        <f aca="false">Winners!J28</f>
        <v>[0,5]</v>
      </c>
      <c r="E4" s="0" t="str">
        <f aca="false">Winners!K28</f>
        <v>[0,9]</v>
      </c>
      <c r="F4" s="0" t="str">
        <f aca="false">Winners!L28</f>
        <v>[-2,2]</v>
      </c>
      <c r="G4" s="0" t="str">
        <f aca="false">Winners!M28</f>
        <v>[-5,5]</v>
      </c>
      <c r="H4" s="0" t="str">
        <f aca="false">Winners!N28</f>
        <v>[-5,-1]</v>
      </c>
      <c r="I4" s="0" t="str">
        <f aca="false">Winners!O28</f>
        <v>[-2,-1]</v>
      </c>
      <c r="K4" s="0" t="str">
        <f aca="false">CONCATENATE(A4," &amp; ",B4," &amp; ",C4," &amp; ",D4," &amp; ",E4," &amp; ",F4," &amp; ",G4," &amp; ",H4," &amp; ",I4," \\ \hline")</f>
        <v>Event Window $([\tau_{1},\tau_{2}])$ &amp; [0,1] &amp; [0,2] &amp; [0,5] &amp; [0,9] &amp; [-2,2] &amp; [-5,5] &amp; [-5,-1] &amp; [-2,-1] \\ \hline</v>
      </c>
      <c r="M4" s="0" t="str">
        <f aca="false">'First Losers'!G30</f>
        <v>Event Window $([\tau_{1},\tau_{2}])$</v>
      </c>
      <c r="N4" s="0" t="str">
        <f aca="false">'First Losers'!H30</f>
        <v>[0,1]</v>
      </c>
      <c r="O4" s="0" t="str">
        <f aca="false">'First Losers'!I30</f>
        <v>[0,2]</v>
      </c>
      <c r="P4" s="0" t="str">
        <f aca="false">'First Losers'!J30</f>
        <v>[0,5]</v>
      </c>
      <c r="Q4" s="0" t="str">
        <f aca="false">'First Losers'!K30</f>
        <v>[0,9]</v>
      </c>
      <c r="R4" s="0" t="str">
        <f aca="false">'First Losers'!L30</f>
        <v>[-2,2]</v>
      </c>
      <c r="S4" s="0" t="str">
        <f aca="false">'First Losers'!M30</f>
        <v>[-5,5]</v>
      </c>
      <c r="T4" s="0" t="str">
        <f aca="false">'First Losers'!N30</f>
        <v>[-5,-1]</v>
      </c>
      <c r="U4" s="0" t="str">
        <f aca="false">'First Losers'!O30</f>
        <v>[-2,-1]</v>
      </c>
      <c r="W4" s="0" t="str">
        <f aca="false">CONCATENATE(M4," &amp; ",N4," &amp; ",O4," &amp; ",P4," &amp; ",Q4," &amp; ",R4," &amp; ",S4," &amp; ",T4," &amp; ",U4," \\ \hline")</f>
        <v>Event Window $([\tau_{1},\tau_{2}])$ &amp; [0,1] &amp; [0,2] &amp; [0,5] &amp; [0,9] &amp; [-2,2] &amp; [-5,5] &amp; [-5,-1] &amp; [-2,-1] \\ \hline</v>
      </c>
      <c r="Y4" s="0" t="str">
        <f aca="false">Losers!G64</f>
        <v>Event Window $([\tau_{1},\tau_{2}])$</v>
      </c>
      <c r="Z4" s="0" t="str">
        <f aca="false">Losers!H64</f>
        <v>[0,1]</v>
      </c>
      <c r="AA4" s="0" t="str">
        <f aca="false">Losers!I64</f>
        <v>[0,2]</v>
      </c>
      <c r="AB4" s="0" t="str">
        <f aca="false">Losers!J64</f>
        <v>[0,5]</v>
      </c>
      <c r="AC4" s="0" t="str">
        <f aca="false">Losers!K64</f>
        <v>[0,9]</v>
      </c>
      <c r="AD4" s="0" t="str">
        <f aca="false">Losers!L64</f>
        <v>[-2,2]</v>
      </c>
      <c r="AE4" s="0" t="str">
        <f aca="false">Losers!M64</f>
        <v>[-5,5]</v>
      </c>
      <c r="AF4" s="0" t="str">
        <f aca="false">Losers!N64</f>
        <v>[-5,-1]</v>
      </c>
      <c r="AG4" s="0" t="str">
        <f aca="false">Losers!O64</f>
        <v>[-2,-1]</v>
      </c>
      <c r="AI4" s="0" t="str">
        <f aca="false">CONCATENATE(Y4," &amp; ",Z4," &amp; ",AA4," &amp; ",AB4," &amp; ",AC4," &amp; ",AD4," &amp; ",AE4," &amp; ",AF4," &amp; ",AG4," \\ \hline")</f>
        <v>Event Window $([\tau_{1},\tau_{2}])$ &amp; [0,1] &amp; [0,2] &amp; [0,5] &amp; [0,9] &amp; [-2,2] &amp; [-5,5] &amp; [-5,-1] &amp; [-2,-1] \\ \hline</v>
      </c>
    </row>
    <row r="5" customFormat="false" ht="13.8" hidden="false" customHeight="false" outlineLevel="0" collapsed="false">
      <c r="A5" s="0" t="str">
        <f aca="false">Winners!G29</f>
        <v>$\overline{CAR}$</v>
      </c>
      <c r="B5" s="0" t="n">
        <f aca="false">ROUND(Winners!H29,4)</f>
        <v>0.0045</v>
      </c>
      <c r="C5" s="0" t="n">
        <f aca="false">ROUND(Winners!I29,4)</f>
        <v>0.0071</v>
      </c>
      <c r="D5" s="0" t="n">
        <f aca="false">ROUND(Winners!J29,4)</f>
        <v>0.0075</v>
      </c>
      <c r="E5" s="0" t="n">
        <f aca="false">ROUND(Winners!K29,4)</f>
        <v>0.002</v>
      </c>
      <c r="F5" s="0" t="n">
        <f aca="false">ROUND(Winners!L29,4)</f>
        <v>0.0068</v>
      </c>
      <c r="G5" s="0" t="n">
        <f aca="false">ROUND(Winners!M29,4)</f>
        <v>-0.0015</v>
      </c>
      <c r="H5" s="0" t="n">
        <f aca="false">ROUND(Winners!N29,4)</f>
        <v>-0.009</v>
      </c>
      <c r="I5" s="0" t="n">
        <f aca="false">ROUND(Winners!O29,4)</f>
        <v>-0.0003</v>
      </c>
      <c r="K5" s="0" t="str">
        <f aca="false">CONCATENATE(A5," &amp; ",B5," &amp; ",C5," &amp; ",D5," &amp; ",E5," &amp; ",F5," &amp; ",G5," &amp; ",H5," &amp; ",I5," \\ ")</f>
        <v>$\overline{CAR}$ &amp; 0.0045 &amp; 0.0071 &amp; 0.0075 &amp; 0.002 &amp; 0.0068 &amp; -0.0015 &amp; -0.009 &amp; -0.0003 \\</v>
      </c>
      <c r="M5" s="0" t="str">
        <f aca="false">'First Losers'!G31</f>
        <v>$\overline{CAR}$</v>
      </c>
      <c r="N5" s="0" t="n">
        <f aca="false">ROUND('First Losers'!H31,4)</f>
        <v>0.0007</v>
      </c>
      <c r="O5" s="0" t="n">
        <f aca="false">ROUND('First Losers'!I31,4)</f>
        <v>0.0012</v>
      </c>
      <c r="P5" s="0" t="n">
        <f aca="false">ROUND('First Losers'!J31,4)</f>
        <v>0.0044</v>
      </c>
      <c r="Q5" s="0" t="n">
        <f aca="false">ROUND('First Losers'!K31,4)</f>
        <v>0.0051</v>
      </c>
      <c r="R5" s="0" t="n">
        <f aca="false">ROUND('First Losers'!L31,4)</f>
        <v>0.0015</v>
      </c>
      <c r="S5" s="0" t="n">
        <f aca="false">ROUND('First Losers'!M31,4)</f>
        <v>0.005</v>
      </c>
      <c r="T5" s="0" t="n">
        <f aca="false">ROUND('First Losers'!N31,4)</f>
        <v>0.0006</v>
      </c>
      <c r="U5" s="0" t="n">
        <f aca="false">ROUND('First Losers'!O31,4)</f>
        <v>0.0003</v>
      </c>
      <c r="W5" s="0" t="str">
        <f aca="false">CONCATENATE(M5," &amp; ",N5," &amp; ",O5," &amp; ",P5," &amp; ",Q5," &amp; ",R5," &amp; ",S5," &amp; ",T5," &amp; ",U5," \\ ")</f>
        <v>$\overline{CAR}$ &amp; 0.0007 &amp; 0.0012 &amp; 0.0044 &amp; 0.0051 &amp; 0.0015 &amp; 0.005 &amp; 0.0006 &amp; 0.0003 \\</v>
      </c>
      <c r="Y5" s="0" t="str">
        <f aca="false">Losers!G65</f>
        <v>$\overline{CAR}$</v>
      </c>
      <c r="Z5" s="0" t="n">
        <f aca="false">ROUND(Losers!H65,4)</f>
        <v>0.0035</v>
      </c>
      <c r="AA5" s="0" t="n">
        <f aca="false">ROUND(Losers!I65,4)</f>
        <v>0.0026</v>
      </c>
      <c r="AB5" s="0" t="n">
        <f aca="false">ROUND(Losers!J65,4)</f>
        <v>0.0013</v>
      </c>
      <c r="AC5" s="0" t="n">
        <f aca="false">ROUND(Losers!K65,4)</f>
        <v>0.0023</v>
      </c>
      <c r="AD5" s="0" t="n">
        <f aca="false">ROUND(Losers!L65,4)</f>
        <v>0.0007</v>
      </c>
      <c r="AE5" s="0" t="n">
        <f aca="false">ROUND(Losers!M65,4)</f>
        <v>-0.0032</v>
      </c>
      <c r="AF5" s="0" t="n">
        <f aca="false">ROUND(Losers!N65,4)</f>
        <v>-0.0045</v>
      </c>
      <c r="AG5" s="0" t="n">
        <f aca="false">ROUND(Losers!O65,4)</f>
        <v>-0.0019</v>
      </c>
      <c r="AI5" s="0" t="str">
        <f aca="false">CONCATENATE(Y5," &amp; ",Z5," &amp; ",AA5," &amp; ",AB5," &amp; ",AC5," &amp; ",AD5," &amp; ",AE5," &amp; ",AF5," &amp; ",AG5," \\ ")</f>
        <v>$\overline{CAR}$ &amp; 0.0035 &amp; 0.0026 &amp; 0.0013 &amp; 0.0023 &amp; 0.0007 &amp; -0.0032 &amp; -0.0045 &amp; -0.0019 \\</v>
      </c>
    </row>
    <row r="6" customFormat="false" ht="13.8" hidden="false" customHeight="false" outlineLevel="0" collapsed="false">
      <c r="A6" s="0" t="str">
        <f aca="false">Winners!G30</f>
        <v>$\sqrt{var(\overline{CAR})}$</v>
      </c>
      <c r="B6" s="0" t="n">
        <f aca="false">ROUND(Winners!H30,4)</f>
        <v>0.0042</v>
      </c>
      <c r="C6" s="0" t="n">
        <f aca="false">ROUND(Winners!I30,4)</f>
        <v>0.0051</v>
      </c>
      <c r="D6" s="0" t="n">
        <f aca="false">ROUND(Winners!J30,4)</f>
        <v>0.0072</v>
      </c>
      <c r="E6" s="0" t="n">
        <f aca="false">ROUND(Winners!K30,4)</f>
        <v>0.0093</v>
      </c>
      <c r="F6" s="0" t="n">
        <f aca="false">ROUND(Winners!L30,4)</f>
        <v>0.0066</v>
      </c>
      <c r="G6" s="0" t="n">
        <f aca="false">ROUND(Winners!M30,4)</f>
        <v>0.0098</v>
      </c>
      <c r="H6" s="0" t="n">
        <f aca="false">ROUND(Winners!N30,4)</f>
        <v>0.0066</v>
      </c>
      <c r="I6" s="0" t="n">
        <f aca="false">ROUND(Winners!O30,4)</f>
        <v>0.0042</v>
      </c>
      <c r="K6" s="0" t="str">
        <f aca="false">CONCATENATE(A6," &amp; ",B6," &amp; ",C6," &amp; ",D6," &amp; ",E6," &amp; ",F6," &amp; ",G6," &amp; ",H6," &amp; ",I6," \\ ")</f>
        <v>$\sqrt{var(\overline{CAR})}$ &amp; 0.0042 &amp; 0.0051 &amp; 0.0072 &amp; 0.0093 &amp; 0.0066 &amp; 0.0098 &amp; 0.0066 &amp; 0.0042 \\</v>
      </c>
      <c r="M6" s="0" t="str">
        <f aca="false">'First Losers'!G32</f>
        <v>$\sqrt{var(\overline{CAR})}$</v>
      </c>
      <c r="N6" s="0" t="n">
        <f aca="false">ROUND('First Losers'!H32,4)</f>
        <v>0.0057</v>
      </c>
      <c r="O6" s="0" t="n">
        <f aca="false">ROUND('First Losers'!I32,4)</f>
        <v>0.0069</v>
      </c>
      <c r="P6" s="0" t="n">
        <f aca="false">ROUND('First Losers'!J32,4)</f>
        <v>0.0098</v>
      </c>
      <c r="Q6" s="0" t="n">
        <f aca="false">ROUND('First Losers'!K32,4)</f>
        <v>0.0127</v>
      </c>
      <c r="R6" s="0" t="n">
        <f aca="false">ROUND('First Losers'!L32,4)</f>
        <v>0.009</v>
      </c>
      <c r="S6" s="0" t="n">
        <f aca="false">ROUND('First Losers'!M32,4)</f>
        <v>0.0133</v>
      </c>
      <c r="T6" s="0" t="n">
        <f aca="false">ROUND('First Losers'!N32,4)</f>
        <v>0.009</v>
      </c>
      <c r="U6" s="0" t="n">
        <f aca="false">ROUND('First Losers'!O32,4)</f>
        <v>0.0057</v>
      </c>
      <c r="W6" s="0" t="str">
        <f aca="false">CONCATENATE(M6," &amp; ",N6," &amp; ",O6," &amp; ",P6," &amp; ",Q6," &amp; ",R6," &amp; ",S6," &amp; ",T6," &amp; ",U6," \\ ")</f>
        <v>$\sqrt{var(\overline{CAR})}$ &amp; 0.0057 &amp; 0.0069 &amp; 0.0098 &amp; 0.0127 &amp; 0.009 &amp; 0.0133 &amp; 0.009 &amp; 0.0057 \\</v>
      </c>
      <c r="Y6" s="0" t="str">
        <f aca="false">Losers!G66</f>
        <v>$\sqrt{var(\overline{CAR})}$</v>
      </c>
      <c r="Z6" s="0" t="n">
        <f aca="false">ROUND(Losers!H66,4)</f>
        <v>0.003</v>
      </c>
      <c r="AA6" s="0" t="n">
        <f aca="false">ROUND(Losers!I66,4)</f>
        <v>0.0036</v>
      </c>
      <c r="AB6" s="0" t="n">
        <f aca="false">ROUND(Losers!J66,4)</f>
        <v>0.0051</v>
      </c>
      <c r="AC6" s="0" t="n">
        <f aca="false">ROUND(Losers!K66,4)</f>
        <v>0.0066</v>
      </c>
      <c r="AD6" s="0" t="n">
        <f aca="false">ROUND(Losers!L66,4)</f>
        <v>0.0047</v>
      </c>
      <c r="AE6" s="0" t="n">
        <f aca="false">ROUND(Losers!M66,4)</f>
        <v>0.0069</v>
      </c>
      <c r="AF6" s="0" t="n">
        <f aca="false">ROUND(Losers!N66,4)</f>
        <v>0.0047</v>
      </c>
      <c r="AG6" s="0" t="n">
        <f aca="false">ROUND(Losers!O66,4)</f>
        <v>0.003</v>
      </c>
      <c r="AI6" s="0" t="str">
        <f aca="false">CONCATENATE(Y6," &amp; ",Z6," &amp; ",AA6," &amp; ",AB6," &amp; ",AC6," &amp; ",AD6," &amp; ",AE6," &amp; ",AF6," &amp; ",AG6," \\ ")</f>
        <v>$\sqrt{var(\overline{CAR})}$ &amp; 0.003 &amp; 0.0036 &amp; 0.0051 &amp; 0.0066 &amp; 0.0047 &amp; 0.0069 &amp; 0.0047 &amp; 0.003 \\</v>
      </c>
    </row>
    <row r="7" customFormat="false" ht="13.8" hidden="false" customHeight="false" outlineLevel="0" collapsed="false">
      <c r="A7" s="0" t="str">
        <f aca="false">Winners!G31</f>
        <v>test statistic</v>
      </c>
      <c r="B7" s="0" t="n">
        <f aca="false">ROUND(Winners!H31,4)</f>
        <v>1.0698</v>
      </c>
      <c r="C7" s="0" t="n">
        <f aca="false">ROUND(Winners!I31,4)</f>
        <v>1.3988</v>
      </c>
      <c r="D7" s="0" t="n">
        <f aca="false">ROUND(Winners!J31,4)</f>
        <v>1.044</v>
      </c>
      <c r="E7" s="0" t="n">
        <f aca="false">ROUND(Winners!K31,4)</f>
        <v>0.2178</v>
      </c>
      <c r="F7" s="0" t="n">
        <f aca="false">ROUND(Winners!L31,4)</f>
        <v>1.0337</v>
      </c>
      <c r="G7" s="0" t="n">
        <f aca="false">ROUND(Winners!M31,4)</f>
        <v>-0.1507</v>
      </c>
      <c r="H7" s="0" t="n">
        <f aca="false">ROUND(Winners!N31,4)</f>
        <v>-1.3671</v>
      </c>
      <c r="I7" s="0" t="n">
        <f aca="false">ROUND(Winners!O31,4)</f>
        <v>-0.0788</v>
      </c>
      <c r="K7" s="0" t="str">
        <f aca="false">CONCATENATE(A7," &amp; ",B7," &amp; ",C7," &amp; ",D7," &amp; ",E7," &amp; ",F7," &amp; ",G7," &amp; ",H7," &amp; ",I7," \\ \hline")</f>
        <v>test statistic &amp; 1.0698 &amp; 1.3988 &amp; 1.044 &amp; 0.2178 &amp; 1.0337 &amp; -0.1507 &amp; -1.3671 &amp; -0.0788 \\ \hline</v>
      </c>
      <c r="M7" s="0" t="str">
        <f aca="false">'First Losers'!G33</f>
        <v>test statistic</v>
      </c>
      <c r="N7" s="0" t="n">
        <f aca="false">ROUND('First Losers'!H33,4)</f>
        <v>0.1204</v>
      </c>
      <c r="O7" s="0" t="n">
        <f aca="false">ROUND('First Losers'!I33,4)</f>
        <v>0.1758</v>
      </c>
      <c r="P7" s="0" t="n">
        <f aca="false">ROUND('First Losers'!J33,4)</f>
        <v>0.4438</v>
      </c>
      <c r="Q7" s="0" t="n">
        <f aca="false">ROUND('First Losers'!K33,4)</f>
        <v>0.4008</v>
      </c>
      <c r="R7" s="0" t="n">
        <f aca="false">ROUND('First Losers'!L33,4)</f>
        <v>0.1693</v>
      </c>
      <c r="S7" s="0" t="n">
        <f aca="false">ROUND('First Losers'!M33,4)</f>
        <v>0.3732</v>
      </c>
      <c r="T7" s="0" t="n">
        <f aca="false">ROUND('First Losers'!N33,4)</f>
        <v>0.0673</v>
      </c>
      <c r="U7" s="0" t="n">
        <f aca="false">ROUND('First Losers'!O33,4)</f>
        <v>0.0523</v>
      </c>
      <c r="W7" s="0" t="str">
        <f aca="false">CONCATENATE(M7," &amp; ",N7," &amp; ",O7," &amp; ",P7," &amp; ",Q7," &amp; ",R7," &amp; ",S7," &amp; ",T7," &amp; ",U7," \\ \hline")</f>
        <v>test statistic &amp; 0.1204 &amp; 0.1758 &amp; 0.4438 &amp; 0.4008 &amp; 0.1693 &amp; 0.3732 &amp; 0.0673 &amp; 0.0523 \\ \hline</v>
      </c>
      <c r="Y7" s="0" t="str">
        <f aca="false">Losers!G67</f>
        <v>test statistic</v>
      </c>
      <c r="Z7" s="0" t="n">
        <f aca="false">ROUND(Losers!H67,4)</f>
        <v>1.169</v>
      </c>
      <c r="AA7" s="0" t="n">
        <f aca="false">ROUND(Losers!I67,4)</f>
        <v>0.7085</v>
      </c>
      <c r="AB7" s="0" t="n">
        <f aca="false">ROUND(Losers!J67,4)</f>
        <v>0.2449</v>
      </c>
      <c r="AC7" s="0" t="n">
        <f aca="false">ROUND(Losers!K67,4)</f>
        <v>0.3472</v>
      </c>
      <c r="AD7" s="0" t="n">
        <f aca="false">ROUND(Losers!L67,4)</f>
        <v>0.1407</v>
      </c>
      <c r="AE7" s="0" t="n">
        <f aca="false">ROUND(Losers!M67,4)</f>
        <v>-0.4647</v>
      </c>
      <c r="AF7" s="0" t="n">
        <f aca="false">ROUND(Losers!N67,4)</f>
        <v>-0.9576</v>
      </c>
      <c r="AG7" s="0" t="n">
        <f aca="false">ROUND(Losers!O67,4)</f>
        <v>-0.6453</v>
      </c>
      <c r="AI7" s="0" t="str">
        <f aca="false">CONCATENATE(Y7," &amp; ",Z7," &amp; ",AA7," &amp; ",AB7," &amp; ",AC7," &amp; ",AD7," &amp; ",AE7," &amp; ",AF7," &amp; ",AG7," \\ \hline")</f>
        <v>test statistic &amp; 1.169 &amp; 0.7085 &amp; 0.2449 &amp; 0.3472 &amp; 0.1407 &amp; -0.4647 &amp; -0.9576 &amp; -0.6453 \\ \hline</v>
      </c>
    </row>
    <row r="8" customFormat="false" ht="13.8" hidden="false" customHeight="false" outlineLevel="0" collapsed="false">
      <c r="K8" s="0" t="str">
        <f aca="false">CONCATENATE(A8," &amp; ",B8," &amp; ",C8," &amp; ",D8," &amp; ",E8," &amp; ",F8," &amp; ",G8," &amp; ",H8," &amp; ",I8," \\ ")</f>
        <v>&amp;  &amp;  &amp;  &amp;  &amp;  &amp;  &amp;  &amp;  \\</v>
      </c>
      <c r="W8" s="0" t="str">
        <f aca="false">CONCATENATE(M8," &amp; ",N8," &amp; ",O8," &amp; ",P8," &amp; ",Q8," &amp; ",R8," &amp; ",S8," &amp; ",T8," &amp; ",U8," \\ ")</f>
        <v>&amp;  &amp;  &amp;  &amp;  &amp;  &amp;  &amp;  &amp;  \\</v>
      </c>
      <c r="AI8" s="0" t="str">
        <f aca="false">CONCATENATE(Y8," &amp; ",Z8," &amp; ",AA8," &amp; ",AB8," &amp; ",AC8," &amp; ",AD8," &amp; ",AE8," &amp; ",AF8," &amp; ",AG8," \\ ")</f>
        <v>&amp;  &amp;  &amp;  &amp;  &amp;  &amp;  &amp;  &amp;  \\</v>
      </c>
    </row>
    <row r="9" customFormat="false" ht="13.8" hidden="false" customHeight="false" outlineLevel="0" collapsed="false">
      <c r="A9" s="0" t="str">
        <f aca="false">Winners!G33</f>
        <v>\underline{Summer Games}</v>
      </c>
      <c r="K9" s="0" t="str">
        <f aca="false">CONCATENATE(A9," &amp; ",B9," &amp; ",C9," &amp; ",D9," &amp; ",E9," &amp; ",F9," &amp; ",G9," &amp; ",H9," &amp; ",I9," \\ ")</f>
        <v>\underline{Summer Games} &amp;  &amp;  &amp;  &amp;  &amp;  &amp;  &amp;  &amp;  \\</v>
      </c>
      <c r="M9" s="0" t="str">
        <f aca="false">'First Losers'!G35</f>
        <v>\underline{Summer Games}</v>
      </c>
      <c r="W9" s="0" t="str">
        <f aca="false">CONCATENATE(M9," &amp; ",N9," &amp; ",O9," &amp; ",P9," &amp; ",Q9," &amp; ",R9," &amp; ",S9," &amp; ",T9," &amp; ",U9," \\ ")</f>
        <v>\underline{Summer Games} &amp;  &amp;  &amp;  &amp;  &amp;  &amp;  &amp;  &amp;  \\</v>
      </c>
      <c r="Y9" s="0" t="str">
        <f aca="false">Losers!G69</f>
        <v>\underline{Summer Games}</v>
      </c>
      <c r="AI9" s="0" t="str">
        <f aca="false">CONCATENATE(Y9," &amp; ",Z9," &amp; ",AA9," &amp; ",AB9," &amp; ",AC9," &amp; ",AD9," &amp; ",AE9," &amp; ",AF9," &amp; ",AG9," \\ ")</f>
        <v>\underline{Summer Games} &amp;  &amp;  &amp;  &amp;  &amp;  &amp;  &amp;  &amp;  \\</v>
      </c>
    </row>
    <row r="10" customFormat="false" ht="13.8" hidden="false" customHeight="false" outlineLevel="0" collapsed="false">
      <c r="A10" s="0" t="str">
        <f aca="false">Winners!G34</f>
        <v>Event Window $([\tau_{1},\tau_{2}])$</v>
      </c>
      <c r="B10" s="0" t="str">
        <f aca="false">Winners!H34</f>
        <v>[0,1]</v>
      </c>
      <c r="C10" s="0" t="str">
        <f aca="false">Winners!I34</f>
        <v>[0,2]</v>
      </c>
      <c r="D10" s="0" t="str">
        <f aca="false">Winners!J34</f>
        <v>[0,5]</v>
      </c>
      <c r="E10" s="0" t="str">
        <f aca="false">Winners!K34</f>
        <v>[0,9]</v>
      </c>
      <c r="F10" s="0" t="str">
        <f aca="false">Winners!L34</f>
        <v>[-2,2]</v>
      </c>
      <c r="G10" s="0" t="str">
        <f aca="false">Winners!M34</f>
        <v>[-5,5]</v>
      </c>
      <c r="H10" s="0" t="str">
        <f aca="false">Winners!N34</f>
        <v>[-5,-1]</v>
      </c>
      <c r="I10" s="0" t="str">
        <f aca="false">Winners!O34</f>
        <v>[-2,-1]</v>
      </c>
      <c r="K10" s="0" t="str">
        <f aca="false">CONCATENATE(A10," &amp; ",B10," &amp; ",C10," &amp; ",D10," &amp; ",E10," &amp; ",F10," &amp; ",G10," &amp; ",H10," &amp; ",I10," \\ \hline")</f>
        <v>Event Window $([\tau_{1},\tau_{2}])$ &amp; [0,1] &amp; [0,2] &amp; [0,5] &amp; [0,9] &amp; [-2,2] &amp; [-5,5] &amp; [-5,-1] &amp; [-2,-1] \\ \hline</v>
      </c>
      <c r="M10" s="0" t="str">
        <f aca="false">'First Losers'!G36</f>
        <v>Event Window $([\tau_{1},\tau_{2}])$</v>
      </c>
      <c r="N10" s="0" t="str">
        <f aca="false">'First Losers'!H36</f>
        <v>[0,1]</v>
      </c>
      <c r="O10" s="0" t="str">
        <f aca="false">'First Losers'!I36</f>
        <v>[0,2]</v>
      </c>
      <c r="P10" s="0" t="str">
        <f aca="false">'First Losers'!J36</f>
        <v>[0,5]</v>
      </c>
      <c r="Q10" s="0" t="str">
        <f aca="false">'First Losers'!K36</f>
        <v>[0,9]</v>
      </c>
      <c r="R10" s="0" t="str">
        <f aca="false">'First Losers'!L36</f>
        <v>[-2,2]</v>
      </c>
      <c r="S10" s="0" t="str">
        <f aca="false">'First Losers'!M36</f>
        <v>[-5,5]</v>
      </c>
      <c r="T10" s="0" t="str">
        <f aca="false">'First Losers'!N36</f>
        <v>[-5,-1]</v>
      </c>
      <c r="U10" s="0" t="str">
        <f aca="false">'First Losers'!O36</f>
        <v>[-2,-1]</v>
      </c>
      <c r="W10" s="0" t="str">
        <f aca="false">CONCATENATE(M10," &amp; ",N10," &amp; ",O10," &amp; ",P10," &amp; ",Q10," &amp; ",R10," &amp; ",S10," &amp; ",T10," &amp; ",U10," \\ \hline")</f>
        <v>Event Window $([\tau_{1},\tau_{2}])$ &amp; [0,1] &amp; [0,2] &amp; [0,5] &amp; [0,9] &amp; [-2,2] &amp; [-5,5] &amp; [-5,-1] &amp; [-2,-1] \\ \hline</v>
      </c>
      <c r="Y10" s="0" t="str">
        <f aca="false">Losers!G70</f>
        <v>Event Window $([\tau_{1},\tau_{2}])$</v>
      </c>
      <c r="Z10" s="0" t="str">
        <f aca="false">Losers!H70</f>
        <v>[0,1]</v>
      </c>
      <c r="AA10" s="0" t="str">
        <f aca="false">Losers!I70</f>
        <v>[0,2]</v>
      </c>
      <c r="AB10" s="0" t="str">
        <f aca="false">Losers!J70</f>
        <v>[0,5]</v>
      </c>
      <c r="AC10" s="0" t="str">
        <f aca="false">Losers!K70</f>
        <v>[0,9]</v>
      </c>
      <c r="AD10" s="0" t="str">
        <f aca="false">Losers!L70</f>
        <v>[-2,2]</v>
      </c>
      <c r="AE10" s="0" t="str">
        <f aca="false">Losers!M70</f>
        <v>[-5,5]</v>
      </c>
      <c r="AF10" s="0" t="str">
        <f aca="false">Losers!N70</f>
        <v>[-5,-1]</v>
      </c>
      <c r="AG10" s="0" t="str">
        <f aca="false">Losers!O70</f>
        <v>[-2,-1]</v>
      </c>
      <c r="AI10" s="0" t="str">
        <f aca="false">CONCATENATE(Y10," &amp; ",Z10," &amp; ",AA10," &amp; ",AB10," &amp; ",AC10," &amp; ",AD10," &amp; ",AE10," &amp; ",AF10," &amp; ",AG10," \\ \hline")</f>
        <v>Event Window $([\tau_{1},\tau_{2}])$ &amp; [0,1] &amp; [0,2] &amp; [0,5] &amp; [0,9] &amp; [-2,2] &amp; [-5,5] &amp; [-5,-1] &amp; [-2,-1] \\ \hline</v>
      </c>
    </row>
    <row r="11" customFormat="false" ht="13.8" hidden="false" customHeight="false" outlineLevel="0" collapsed="false">
      <c r="A11" s="0" t="str">
        <f aca="false">Winners!G35</f>
        <v>$\overline{CAR}$</v>
      </c>
      <c r="B11" s="0" t="n">
        <f aca="false">ROUND(Winners!H35,4)</f>
        <v>0.0106</v>
      </c>
      <c r="C11" s="0" t="n">
        <f aca="false">ROUND(Winners!I35,4)</f>
        <v>0.0113</v>
      </c>
      <c r="D11" s="0" t="n">
        <f aca="false">ROUND(Winners!J35,4)</f>
        <v>0.0116</v>
      </c>
      <c r="E11" s="0" t="n">
        <f aca="false">ROUND(Winners!K35,4)</f>
        <v>0.0011</v>
      </c>
      <c r="F11" s="0" t="n">
        <f aca="false">ROUND(Winners!L35,4)</f>
        <v>0.0049</v>
      </c>
      <c r="G11" s="0" t="n">
        <f aca="false">ROUND(Winners!M35,4)</f>
        <v>0.0063</v>
      </c>
      <c r="H11" s="0" t="n">
        <f aca="false">ROUND(Winners!N35,4)</f>
        <v>-0.0053</v>
      </c>
      <c r="I11" s="0" t="n">
        <f aca="false">ROUND(Winners!O35,4)</f>
        <v>-0.0064</v>
      </c>
      <c r="K11" s="0" t="str">
        <f aca="false">CONCATENATE(A11," &amp; ",B11," &amp; ",C11," &amp; ",D11," &amp; ",E11," &amp; ",F11," &amp; ",G11," &amp; ",H11," &amp; ",I11," \\ ")</f>
        <v>$\overline{CAR}$ &amp; 0.0106 &amp; 0.0113 &amp; 0.0116 &amp; 0.0011 &amp; 0.0049 &amp; 0.0063 &amp; -0.0053 &amp; -0.0064 \\</v>
      </c>
      <c r="M11" s="0" t="str">
        <f aca="false">'First Losers'!G37</f>
        <v>$\overline{CAR}$</v>
      </c>
      <c r="N11" s="0" t="n">
        <f aca="false">ROUND('First Losers'!H37,4)</f>
        <v>-0.0047</v>
      </c>
      <c r="O11" s="0" t="n">
        <f aca="false">ROUND('First Losers'!I37,4)</f>
        <v>-0.0053</v>
      </c>
      <c r="P11" s="0" t="n">
        <f aca="false">ROUND('First Losers'!J37,4)</f>
        <v>-0.0069</v>
      </c>
      <c r="Q11" s="0" t="n">
        <f aca="false">ROUND('First Losers'!K37,4)</f>
        <v>-0.0114</v>
      </c>
      <c r="R11" s="0" t="n">
        <f aca="false">ROUND('First Losers'!L37,4)</f>
        <v>-0.0038</v>
      </c>
      <c r="S11" s="0" t="n">
        <f aca="false">ROUND('First Losers'!M37,4)</f>
        <v>-0.0072</v>
      </c>
      <c r="T11" s="0" t="n">
        <f aca="false">ROUND('First Losers'!N37,4)</f>
        <v>-0.0003</v>
      </c>
      <c r="U11" s="0" t="n">
        <f aca="false">ROUND('First Losers'!O37,4)</f>
        <v>0.0015</v>
      </c>
      <c r="W11" s="0" t="str">
        <f aca="false">CONCATENATE(M11," &amp; ",N11," &amp; ",O11," &amp; ",P11," &amp; ",Q11," &amp; ",R11," &amp; ",S11," &amp; ",T11," &amp; ",U11," \\ ")</f>
        <v>$\overline{CAR}$ &amp; -0.0047 &amp; -0.0053 &amp; -0.0069 &amp; -0.0114 &amp; -0.0038 &amp; -0.0072 &amp; -0.0003 &amp; 0.0015 \\</v>
      </c>
      <c r="Y11" s="0" t="str">
        <f aca="false">Losers!G71</f>
        <v>$\overline{CAR}$</v>
      </c>
      <c r="Z11" s="0" t="n">
        <f aca="false">ROUND(Losers!H71,4)</f>
        <v>-0.0005</v>
      </c>
      <c r="AA11" s="0" t="n">
        <f aca="false">ROUND(Losers!I71,4)</f>
        <v>-0.0017</v>
      </c>
      <c r="AB11" s="0" t="n">
        <f aca="false">ROUND(Losers!J71,4)</f>
        <v>-0.0037</v>
      </c>
      <c r="AC11" s="0" t="n">
        <f aca="false">ROUND(Losers!K71,4)</f>
        <v>0.0002</v>
      </c>
      <c r="AD11" s="0" t="n">
        <f aca="false">ROUND(Losers!L71,4)</f>
        <v>-0.003</v>
      </c>
      <c r="AE11" s="0" t="n">
        <f aca="false">ROUND(Losers!M71,4)</f>
        <v>-0.0129</v>
      </c>
      <c r="AF11" s="0" t="n">
        <f aca="false">ROUND(Losers!N71,4)</f>
        <v>-0.0092</v>
      </c>
      <c r="AG11" s="0" t="n">
        <f aca="false">ROUND(Losers!O71,4)</f>
        <v>-0.0012</v>
      </c>
      <c r="AI11" s="0" t="str">
        <f aca="false">CONCATENATE(Y11," &amp; ",Z11," &amp; ",AA11," &amp; ",AB11," &amp; ",AC11," &amp; ",AD11," &amp; ",AE11," &amp; ",AF11," &amp; ",AG11," \\ ")</f>
        <v>$\overline{CAR}$ &amp; -0.0005 &amp; -0.0017 &amp; -0.0037 &amp; 0.0002 &amp; -0.003 &amp; -0.0129 &amp; -0.0092 &amp; -0.0012 \\</v>
      </c>
    </row>
    <row r="12" customFormat="false" ht="13.8" hidden="false" customHeight="false" outlineLevel="0" collapsed="false">
      <c r="A12" s="0" t="str">
        <f aca="false">Winners!G36</f>
        <v>$\sqrt{var(\overline{CAR})}$</v>
      </c>
      <c r="B12" s="0" t="n">
        <f aca="false">ROUND(Winners!H36,4)</f>
        <v>0.006</v>
      </c>
      <c r="C12" s="0" t="n">
        <f aca="false">ROUND(Winners!I36,4)</f>
        <v>0.0074</v>
      </c>
      <c r="D12" s="0" t="n">
        <f aca="false">ROUND(Winners!J36,4)</f>
        <v>0.0105</v>
      </c>
      <c r="E12" s="0" t="n">
        <f aca="false">ROUND(Winners!K36,4)</f>
        <v>0.0135</v>
      </c>
      <c r="F12" s="0" t="n">
        <f aca="false">ROUND(Winners!L36,4)</f>
        <v>0.0096</v>
      </c>
      <c r="G12" s="0" t="n">
        <f aca="false">ROUND(Winners!M36,4)</f>
        <v>0.0142</v>
      </c>
      <c r="H12" s="0" t="n">
        <f aca="false">ROUND(Winners!N36,4)</f>
        <v>0.0096</v>
      </c>
      <c r="I12" s="0" t="n">
        <f aca="false">ROUND(Winners!O36,4)</f>
        <v>0.006</v>
      </c>
      <c r="K12" s="0" t="str">
        <f aca="false">CONCATENATE(A12," &amp; ",B12," &amp; ",C12," &amp; ",D12," &amp; ",E12," &amp; ",F12," &amp; ",G12," &amp; ",H12," &amp; ",I12," \\ ")</f>
        <v>$\sqrt{var(\overline{CAR})}$ &amp; 0.006 &amp; 0.0074 &amp; 0.0105 &amp; 0.0135 &amp; 0.0096 &amp; 0.0142 &amp; 0.0096 &amp; 0.006 \\</v>
      </c>
      <c r="M12" s="0" t="str">
        <f aca="false">'First Losers'!G38</f>
        <v>$\sqrt{var(\overline{CAR})}$</v>
      </c>
      <c r="N12" s="0" t="n">
        <f aca="false">ROUND('First Losers'!H38,4)</f>
        <v>0.01</v>
      </c>
      <c r="O12" s="0" t="n">
        <f aca="false">ROUND('First Losers'!I38,4)</f>
        <v>0.0122</v>
      </c>
      <c r="P12" s="0" t="n">
        <f aca="false">ROUND('First Losers'!J38,4)</f>
        <v>0.0173</v>
      </c>
      <c r="Q12" s="0" t="n">
        <f aca="false">ROUND('First Losers'!K38,4)</f>
        <v>0.0223</v>
      </c>
      <c r="R12" s="0" t="n">
        <f aca="false">ROUND('First Losers'!L38,4)</f>
        <v>0.0158</v>
      </c>
      <c r="S12" s="0" t="n">
        <f aca="false">ROUND('First Losers'!M38,4)</f>
        <v>0.0234</v>
      </c>
      <c r="T12" s="0" t="n">
        <f aca="false">ROUND('First Losers'!N38,4)</f>
        <v>0.0158</v>
      </c>
      <c r="U12" s="0" t="n">
        <f aca="false">ROUND('First Losers'!O38,4)</f>
        <v>0.01</v>
      </c>
      <c r="W12" s="0" t="str">
        <f aca="false">CONCATENATE(M12," &amp; ",N12," &amp; ",O12," &amp; ",P12," &amp; ",Q12," &amp; ",R12," &amp; ",S12," &amp; ",T12," &amp; ",U12," \\ ")</f>
        <v>$\sqrt{var(\overline{CAR})}$ &amp; 0.01 &amp; 0.0122 &amp; 0.0173 &amp; 0.0223 &amp; 0.0158 &amp; 0.0234 &amp; 0.0158 &amp; 0.01 \\</v>
      </c>
      <c r="Y12" s="0" t="str">
        <f aca="false">Losers!G72</f>
        <v>$\sqrt{var(\overline{CAR})}$</v>
      </c>
      <c r="Z12" s="0" t="n">
        <f aca="false">ROUND(Losers!H72,4)</f>
        <v>0.0044</v>
      </c>
      <c r="AA12" s="0" t="n">
        <f aca="false">ROUND(Losers!I72,4)</f>
        <v>0.0054</v>
      </c>
      <c r="AB12" s="0" t="n">
        <f aca="false">ROUND(Losers!J72,4)</f>
        <v>0.0077</v>
      </c>
      <c r="AC12" s="0" t="n">
        <f aca="false">ROUND(Losers!K72,4)</f>
        <v>0.0099</v>
      </c>
      <c r="AD12" s="0" t="n">
        <f aca="false">ROUND(Losers!L72,4)</f>
        <v>0.007</v>
      </c>
      <c r="AE12" s="0" t="n">
        <f aca="false">ROUND(Losers!M72,4)</f>
        <v>0.0104</v>
      </c>
      <c r="AF12" s="0" t="n">
        <f aca="false">ROUND(Losers!N72,4)</f>
        <v>0.007</v>
      </c>
      <c r="AG12" s="0" t="n">
        <f aca="false">ROUND(Losers!O72,4)</f>
        <v>0.0044</v>
      </c>
      <c r="AI12" s="0" t="str">
        <f aca="false">CONCATENATE(Y12," &amp; ",Z12," &amp; ",AA12," &amp; ",AB12," &amp; ",AC12," &amp; ",AD12," &amp; ",AE12," &amp; ",AF12," &amp; ",AG12," \\ ")</f>
        <v>$\sqrt{var(\overline{CAR})}$ &amp; 0.0044 &amp; 0.0054 &amp; 0.0077 &amp; 0.0099 &amp; 0.007 &amp; 0.0104 &amp; 0.007 &amp; 0.0044 \\</v>
      </c>
    </row>
    <row r="13" customFormat="false" ht="13.8" hidden="false" customHeight="false" outlineLevel="0" collapsed="false">
      <c r="A13" s="0" t="str">
        <f aca="false">Winners!G37</f>
        <v>test statistic</v>
      </c>
      <c r="B13" s="0" t="n">
        <f aca="false">ROUND(Winners!H37,4)</f>
        <v>1.7576</v>
      </c>
      <c r="C13" s="0" t="n">
        <f aca="false">ROUND(Winners!I37,4)</f>
        <v>1.5309</v>
      </c>
      <c r="D13" s="0" t="n">
        <f aca="false">ROUND(Winners!J37,4)</f>
        <v>1.1101</v>
      </c>
      <c r="E13" s="0" t="n">
        <f aca="false">ROUND(Winners!K37,4)</f>
        <v>0.0813</v>
      </c>
      <c r="F13" s="0" t="n">
        <f aca="false">ROUND(Winners!L37,4)</f>
        <v>0.5135</v>
      </c>
      <c r="G13" s="0" t="n">
        <f aca="false">ROUND(Winners!M37,4)</f>
        <v>0.4444</v>
      </c>
      <c r="H13" s="0" t="n">
        <f aca="false">ROUND(Winners!N37,4)</f>
        <v>-0.5569</v>
      </c>
      <c r="I13" s="0" t="n">
        <f aca="false">ROUND(Winners!O37,4)</f>
        <v>-1.063</v>
      </c>
      <c r="K13" s="0" t="str">
        <f aca="false">CONCATENATE(A13," &amp; ",B13," &amp; ",C13," &amp; ",D13," &amp; ",E13," &amp; ",F13," &amp; ",G13," &amp; ",H13," &amp; ",I13," \\ \hline")</f>
        <v>test statistic &amp; 1.7576 &amp; 1.5309 &amp; 1.1101 &amp; 0.0813 &amp; 0.5135 &amp; 0.4444 &amp; -0.5569 &amp; -1.063 \\ \hline</v>
      </c>
      <c r="M13" s="0" t="str">
        <f aca="false">'First Losers'!G39</f>
        <v>test statistic</v>
      </c>
      <c r="N13" s="0" t="n">
        <f aca="false">ROUND('First Losers'!H39,4)</f>
        <v>-0.4746</v>
      </c>
      <c r="O13" s="0" t="n">
        <f aca="false">ROUND('First Losers'!I39,4)</f>
        <v>-0.4362</v>
      </c>
      <c r="P13" s="0" t="n">
        <f aca="false">ROUND('First Losers'!J39,4)</f>
        <v>-0.3983</v>
      </c>
      <c r="Q13" s="0" t="n">
        <f aca="false">ROUND('First Losers'!K39,4)</f>
        <v>-0.5106</v>
      </c>
      <c r="R13" s="0" t="n">
        <f aca="false">ROUND('First Losers'!L39,4)</f>
        <v>-0.2412</v>
      </c>
      <c r="S13" s="0" t="n">
        <f aca="false">ROUND('First Losers'!M39,4)</f>
        <v>-0.3061</v>
      </c>
      <c r="T13" s="0" t="n">
        <f aca="false">ROUND('First Losers'!N39,4)</f>
        <v>-0.0178</v>
      </c>
      <c r="U13" s="0" t="n">
        <f aca="false">ROUND('First Losers'!O39,4)</f>
        <v>0.1529</v>
      </c>
      <c r="W13" s="0" t="str">
        <f aca="false">CONCATENATE(M13," &amp; ",N13," &amp; ",O13," &amp; ",P13," &amp; ",Q13," &amp; ",R13," &amp; ",S13," &amp; ",T13," &amp; ",U13," \\ \hline")</f>
        <v>test statistic &amp; -0.4746 &amp; -0.4362 &amp; -0.3983 &amp; -0.5106 &amp; -0.2412 &amp; -0.3061 &amp; -0.0178 &amp; 0.1529 \\ \hline</v>
      </c>
      <c r="Y13" s="0" t="str">
        <f aca="false">Losers!G73</f>
        <v>test statistic</v>
      </c>
      <c r="Z13" s="0" t="n">
        <f aca="false">ROUND(Losers!H73,4)</f>
        <v>-0.1125</v>
      </c>
      <c r="AA13" s="0" t="n">
        <f aca="false">ROUND(Losers!I73,4)</f>
        <v>-0.3196</v>
      </c>
      <c r="AB13" s="0" t="n">
        <f aca="false">ROUND(Losers!J73,4)</f>
        <v>-0.478</v>
      </c>
      <c r="AC13" s="0" t="n">
        <f aca="false">ROUND(Losers!K73,4)</f>
        <v>0.0168</v>
      </c>
      <c r="AD13" s="0" t="n">
        <f aca="false">ROUND(Losers!L73,4)</f>
        <v>-0.4212</v>
      </c>
      <c r="AE13" s="0" t="n">
        <f aca="false">ROUND(Losers!M73,4)</f>
        <v>-1.2379</v>
      </c>
      <c r="AF13" s="0" t="n">
        <f aca="false">ROUND(Losers!N73,4)</f>
        <v>-1.3126</v>
      </c>
      <c r="AG13" s="0" t="n">
        <f aca="false">ROUND(Losers!O73,4)</f>
        <v>-0.2747</v>
      </c>
      <c r="AI13" s="0" t="str">
        <f aca="false">CONCATENATE(Y13," &amp; ",Z13," &amp; ",AA13," &amp; ",AB13," &amp; ",AC13," &amp; ",AD13," &amp; ",AE13," &amp; ",AF13," &amp; ",AG13," \\ \hline")</f>
        <v>test statistic &amp; -0.1125 &amp; -0.3196 &amp; -0.478 &amp; 0.0168 &amp; -0.4212 &amp; -1.2379 &amp; -1.3126 &amp; -0.2747 \\ \hline</v>
      </c>
    </row>
    <row r="14" customFormat="false" ht="13.8" hidden="false" customHeight="false" outlineLevel="0" collapsed="false">
      <c r="K14" s="0" t="str">
        <f aca="false">CONCATENATE(A14," &amp; ",B14," &amp; ",C14," &amp; ",D14," &amp; ",E14," &amp; ",F14," &amp; ",G14," &amp; ",H14," &amp; ",I14," \\ ")</f>
        <v>&amp;  &amp;  &amp;  &amp;  &amp;  &amp;  &amp;  &amp;  \\</v>
      </c>
      <c r="W14" s="0" t="str">
        <f aca="false">CONCATENATE(M14," &amp; ",N14," &amp; ",O14," &amp; ",P14," &amp; ",Q14," &amp; ",R14," &amp; ",S14," &amp; ",T14," &amp; ",U14," \\ ")</f>
        <v>&amp;  &amp;  &amp;  &amp;  &amp;  &amp;  &amp;  &amp;  \\</v>
      </c>
      <c r="AI14" s="0" t="str">
        <f aca="false">CONCATENATE(Y14," &amp; ",Z14," &amp; ",AA14," &amp; ",AB14," &amp; ",AC14," &amp; ",AD14," &amp; ",AE14," &amp; ",AF14," &amp; ",AG14," \\ ")</f>
        <v>&amp;  &amp;  &amp;  &amp;  &amp;  &amp;  &amp;  &amp;  \\</v>
      </c>
    </row>
    <row r="15" customFormat="false" ht="13.8" hidden="false" customHeight="false" outlineLevel="0" collapsed="false">
      <c r="A15" s="0" t="str">
        <f aca="false">Winners!G39</f>
        <v>\underline{Winter Games}</v>
      </c>
      <c r="K15" s="0" t="str">
        <f aca="false">CONCATENATE(A15," &amp; ",B15," &amp; ",C15," &amp; ",D15," &amp; ",E15," &amp; ",F15," &amp; ",G15," &amp; ",H15," &amp; ",I15," \\ ")</f>
        <v>\underline{Winter Games} &amp;  &amp;  &amp;  &amp;  &amp;  &amp;  &amp;  &amp;  \\</v>
      </c>
      <c r="M15" s="0" t="str">
        <f aca="false">'First Losers'!G41</f>
        <v>\underline{Winter Games}</v>
      </c>
      <c r="W15" s="0" t="str">
        <f aca="false">CONCATENATE(M15," &amp; ",N15," &amp; ",O15," &amp; ",P15," &amp; ",Q15," &amp; ",R15," &amp; ",S15," &amp; ",T15," &amp; ",U15," \\ ")</f>
        <v>\underline{Winter Games} &amp;  &amp;  &amp;  &amp;  &amp;  &amp;  &amp;  &amp;  \\</v>
      </c>
      <c r="Y15" s="0" t="str">
        <f aca="false">Losers!G75</f>
        <v>\underline{Winter Games}</v>
      </c>
      <c r="AI15" s="0" t="str">
        <f aca="false">CONCATENATE(Y15," &amp; ",Z15," &amp; ",AA15," &amp; ",AB15," &amp; ",AC15," &amp; ",AD15," &amp; ",AE15," &amp; ",AF15," &amp; ",AG15," \\ ")</f>
        <v>\underline{Winter Games} &amp;  &amp;  &amp;  &amp;  &amp;  &amp;  &amp;  &amp;  \\</v>
      </c>
    </row>
    <row r="16" customFormat="false" ht="13.8" hidden="false" customHeight="false" outlineLevel="0" collapsed="false">
      <c r="A16" s="0" t="str">
        <f aca="false">Winners!G40</f>
        <v>Event Window $([\tau_{1},\tau_{2}])$</v>
      </c>
      <c r="B16" s="0" t="str">
        <f aca="false">Winners!H40</f>
        <v>[0,1]</v>
      </c>
      <c r="C16" s="0" t="str">
        <f aca="false">Winners!I40</f>
        <v>[0,2]</v>
      </c>
      <c r="D16" s="0" t="str">
        <f aca="false">Winners!J40</f>
        <v>[0,5]</v>
      </c>
      <c r="E16" s="0" t="str">
        <f aca="false">Winners!K40</f>
        <v>[0,9]</v>
      </c>
      <c r="F16" s="0" t="str">
        <f aca="false">Winners!L40</f>
        <v>[-2,2]</v>
      </c>
      <c r="G16" s="0" t="str">
        <f aca="false">Winners!M40</f>
        <v>[-5,5]</v>
      </c>
      <c r="H16" s="0" t="str">
        <f aca="false">Winners!N40</f>
        <v>[-5,-1]</v>
      </c>
      <c r="I16" s="0" t="str">
        <f aca="false">Winners!O40</f>
        <v>[-2,-1]</v>
      </c>
      <c r="K16" s="0" t="str">
        <f aca="false">CONCATENATE(A16," &amp; ",B16," &amp; ",C16," &amp; ",D16," &amp; ",E16," &amp; ",F16," &amp; ",G16," &amp; ",H16," &amp; ",I16," \\ \hline")</f>
        <v>Event Window $([\tau_{1},\tau_{2}])$ &amp; [0,1] &amp; [0,2] &amp; [0,5] &amp; [0,9] &amp; [-2,2] &amp; [-5,5] &amp; [-5,-1] &amp; [-2,-1] \\ \hline</v>
      </c>
      <c r="M16" s="0" t="str">
        <f aca="false">'First Losers'!G42</f>
        <v>Event Window $([\tau_{1},\tau_{2}])$</v>
      </c>
      <c r="N16" s="0" t="str">
        <f aca="false">'First Losers'!H42</f>
        <v>[0,1]</v>
      </c>
      <c r="O16" s="0" t="str">
        <f aca="false">'First Losers'!I42</f>
        <v>[0,2]</v>
      </c>
      <c r="P16" s="0" t="str">
        <f aca="false">'First Losers'!J42</f>
        <v>[0,5]</v>
      </c>
      <c r="Q16" s="0" t="str">
        <f aca="false">'First Losers'!K42</f>
        <v>[0,9]</v>
      </c>
      <c r="R16" s="0" t="str">
        <f aca="false">'First Losers'!L42</f>
        <v>[-2,2]</v>
      </c>
      <c r="S16" s="0" t="str">
        <f aca="false">'First Losers'!M42</f>
        <v>[-5,5]</v>
      </c>
      <c r="T16" s="0" t="str">
        <f aca="false">'First Losers'!N42</f>
        <v>[-5,-1]</v>
      </c>
      <c r="U16" s="0" t="str">
        <f aca="false">'First Losers'!O42</f>
        <v>[-2,-1]</v>
      </c>
      <c r="W16" s="0" t="str">
        <f aca="false">CONCATENATE(M16," &amp; ",N16," &amp; ",O16," &amp; ",P16," &amp; ",Q16," &amp; ",R16," &amp; ",S16," &amp; ",T16," &amp; ",U16," \\ \hline")</f>
        <v>Event Window $([\tau_{1},\tau_{2}])$ &amp; [0,1] &amp; [0,2] &amp; [0,5] &amp; [0,9] &amp; [-2,2] &amp; [-5,5] &amp; [-5,-1] &amp; [-2,-1] \\ \hline</v>
      </c>
      <c r="Y16" s="0" t="str">
        <f aca="false">Losers!G76</f>
        <v>Event Window $([\tau_{1},\tau_{2}])$</v>
      </c>
      <c r="Z16" s="0" t="str">
        <f aca="false">Losers!H76</f>
        <v>[0,1]</v>
      </c>
      <c r="AA16" s="0" t="str">
        <f aca="false">Losers!I76</f>
        <v>[0,2]</v>
      </c>
      <c r="AB16" s="0" t="str">
        <f aca="false">Losers!J76</f>
        <v>[0,5]</v>
      </c>
      <c r="AC16" s="0" t="str">
        <f aca="false">Losers!K76</f>
        <v>[0,9]</v>
      </c>
      <c r="AD16" s="0" t="str">
        <f aca="false">Losers!L76</f>
        <v>[-2,2]</v>
      </c>
      <c r="AE16" s="0" t="str">
        <f aca="false">Losers!M76</f>
        <v>[-5,5]</v>
      </c>
      <c r="AF16" s="0" t="str">
        <f aca="false">Losers!N76</f>
        <v>[-5,-1]</v>
      </c>
      <c r="AG16" s="0" t="str">
        <f aca="false">Losers!O76</f>
        <v>[-2,-1]</v>
      </c>
      <c r="AI16" s="0" t="str">
        <f aca="false">CONCATENATE(Y16," &amp; ",Z16," &amp; ",AA16," &amp; ",AB16," &amp; ",AC16," &amp; ",AD16," &amp; ",AE16," &amp; ",AF16," &amp; ",AG16," \\ \hline")</f>
        <v>Event Window $([\tau_{1},\tau_{2}])$ &amp; [0,1] &amp; [0,2] &amp; [0,5] &amp; [0,9] &amp; [-2,2] &amp; [-5,5] &amp; [-5,-1] &amp; [-2,-1] \\ \hline</v>
      </c>
    </row>
    <row r="17" customFormat="false" ht="13.8" hidden="false" customHeight="false" outlineLevel="0" collapsed="false">
      <c r="A17" s="0" t="str">
        <f aca="false">Winners!G41</f>
        <v>$\overline{CAR}$</v>
      </c>
      <c r="B17" s="0" t="n">
        <f aca="false">ROUND(Winners!H41,4)</f>
        <v>-0.0011</v>
      </c>
      <c r="C17" s="0" t="n">
        <f aca="false">ROUND(Winners!I41,4)</f>
        <v>0.0034</v>
      </c>
      <c r="D17" s="0" t="n">
        <f aca="false">ROUND(Winners!J41,4)</f>
        <v>0.0039</v>
      </c>
      <c r="E17" s="0" t="n">
        <f aca="false">ROUND(Winners!K41,4)</f>
        <v>0.0029</v>
      </c>
      <c r="F17" s="0" t="n">
        <f aca="false">ROUND(Winners!L41,4)</f>
        <v>0.0085</v>
      </c>
      <c r="G17" s="0" t="n">
        <f aca="false">ROUND(Winners!M41,4)</f>
        <v>-0.0085</v>
      </c>
      <c r="H17" s="0" t="n">
        <f aca="false">ROUND(Winners!N41,4)</f>
        <v>-0.0123</v>
      </c>
      <c r="I17" s="0" t="n">
        <f aca="false">ROUND(Winners!O41,4)</f>
        <v>0.0052</v>
      </c>
      <c r="K17" s="0" t="str">
        <f aca="false">CONCATENATE(A17," &amp; ",B17," &amp; ",C17," &amp; ",D17," &amp; ",E17," &amp; ",F17," &amp; ",G17," &amp; ",H17," &amp; ",I17," \\ ")</f>
        <v>$\overline{CAR}$ &amp; -0.0011 &amp; 0.0034 &amp; 0.0039 &amp; 0.0029 &amp; 0.0085 &amp; -0.0085 &amp; -0.0123 &amp; 0.0052 \\</v>
      </c>
      <c r="M17" s="0" t="str">
        <f aca="false">'First Losers'!G43</f>
        <v>$\overline{CAR}$</v>
      </c>
      <c r="N17" s="0" t="n">
        <f aca="false">ROUND('First Losers'!H43,4)</f>
        <v>0.0061</v>
      </c>
      <c r="O17" s="0" t="n">
        <f aca="false">ROUND('First Losers'!I43,4)</f>
        <v>0.0078</v>
      </c>
      <c r="P17" s="0" t="n">
        <f aca="false">ROUND('First Losers'!J43,4)</f>
        <v>0.0156</v>
      </c>
      <c r="Q17" s="0" t="n">
        <f aca="false">ROUND('First Losers'!K43,4)</f>
        <v>0.0216</v>
      </c>
      <c r="R17" s="0" t="n">
        <f aca="false">ROUND('First Losers'!L43,4)</f>
        <v>0.0068</v>
      </c>
      <c r="S17" s="0" t="n">
        <f aca="false">ROUND('First Losers'!M43,4)</f>
        <v>0.0171</v>
      </c>
      <c r="T17" s="0" t="n">
        <f aca="false">ROUND('First Losers'!N43,4)</f>
        <v>0.0015</v>
      </c>
      <c r="U17" s="0" t="n">
        <f aca="false">ROUND('First Losers'!O43,4)</f>
        <v>-0.0009</v>
      </c>
      <c r="W17" s="0" t="str">
        <f aca="false">CONCATENATE(M17," &amp; ",N17," &amp; ",O17," &amp; ",P17," &amp; ",Q17," &amp; ",R17," &amp; ",S17," &amp; ",T17," &amp; ",U17," \\ ")</f>
        <v>$\overline{CAR}$ &amp; 0.0061 &amp; 0.0078 &amp; 0.0156 &amp; 0.0216 &amp; 0.0068 &amp; 0.0171 &amp; 0.0015 &amp; -0.0009 \\</v>
      </c>
      <c r="Y17" s="0" t="str">
        <f aca="false">Losers!G77</f>
        <v>$\overline{CAR}$</v>
      </c>
      <c r="Z17" s="0" t="n">
        <f aca="false">ROUND(Losers!H77,4)</f>
        <v>0.0079</v>
      </c>
      <c r="AA17" s="0" t="n">
        <f aca="false">ROUND(Losers!I77,4)</f>
        <v>0.0074</v>
      </c>
      <c r="AB17" s="0" t="n">
        <f aca="false">ROUND(Losers!J77,4)</f>
        <v>0.0067</v>
      </c>
      <c r="AC17" s="0" t="n">
        <f aca="false">ROUND(Losers!K77,4)</f>
        <v>0.0047</v>
      </c>
      <c r="AD17" s="0" t="n">
        <f aca="false">ROUND(Losers!L77,4)</f>
        <v>0.0047</v>
      </c>
      <c r="AE17" s="0" t="n">
        <f aca="false">ROUND(Losers!M77,4)</f>
        <v>0.0075</v>
      </c>
      <c r="AF17" s="0" t="n">
        <f aca="false">ROUND(Losers!N77,4)</f>
        <v>0.0008</v>
      </c>
      <c r="AG17" s="0" t="n">
        <f aca="false">ROUND(Losers!O77,4)</f>
        <v>-0.0027</v>
      </c>
      <c r="AI17" s="0" t="str">
        <f aca="false">CONCATENATE(Y17," &amp; ",Z17," &amp; ",AA17," &amp; ",AB17," &amp; ",AC17," &amp; ",AD17," &amp; ",AE17," &amp; ",AF17," &amp; ",AG17," \\ ")</f>
        <v>$\overline{CAR}$ &amp; 0.0079 &amp; 0.0074 &amp; 0.0067 &amp; 0.0047 &amp; 0.0047 &amp; 0.0075 &amp; 0.0008 &amp; -0.0027 \\</v>
      </c>
    </row>
    <row r="18" customFormat="false" ht="13.8" hidden="false" customHeight="false" outlineLevel="0" collapsed="false">
      <c r="A18" s="0" t="str">
        <f aca="false">Winners!G42</f>
        <v>$\sqrt{var(\overline{CAR})}$</v>
      </c>
      <c r="B18" s="0" t="n">
        <f aca="false">ROUND(Winners!H42,4)</f>
        <v>0.0058</v>
      </c>
      <c r="C18" s="0" t="n">
        <f aca="false">ROUND(Winners!I42,4)</f>
        <v>0.007</v>
      </c>
      <c r="D18" s="0" t="n">
        <f aca="false">ROUND(Winners!J42,4)</f>
        <v>0.01</v>
      </c>
      <c r="E18" s="0" t="n">
        <f aca="false">ROUND(Winners!K42,4)</f>
        <v>0.0129</v>
      </c>
      <c r="F18" s="0" t="n">
        <f aca="false">ROUND(Winners!L42,4)</f>
        <v>0.0091</v>
      </c>
      <c r="G18" s="0" t="n">
        <f aca="false">ROUND(Winners!M42,4)</f>
        <v>0.0135</v>
      </c>
      <c r="H18" s="0" t="n">
        <f aca="false">ROUND(Winners!N42,4)</f>
        <v>0.0091</v>
      </c>
      <c r="I18" s="0" t="n">
        <f aca="false">ROUND(Winners!O42,4)</f>
        <v>0.0058</v>
      </c>
      <c r="K18" s="0" t="str">
        <f aca="false">CONCATENATE(A18," &amp; ",B18," &amp; ",C18," &amp; ",D18," &amp; ",E18," &amp; ",F18," &amp; ",G18," &amp; ",H18," &amp; ",I18," \\ ")</f>
        <v>$\sqrt{var(\overline{CAR})}$ &amp; 0.0058 &amp; 0.007 &amp; 0.01 &amp; 0.0129 &amp; 0.0091 &amp; 0.0135 &amp; 0.0091 &amp; 0.0058 \\</v>
      </c>
      <c r="M18" s="0" t="str">
        <f aca="false">'First Losers'!G44</f>
        <v>$\sqrt{var(\overline{CAR})}$</v>
      </c>
      <c r="N18" s="0" t="n">
        <f aca="false">ROUND('First Losers'!H44,4)</f>
        <v>0.0054</v>
      </c>
      <c r="O18" s="0" t="n">
        <f aca="false">ROUND('First Losers'!I44,4)</f>
        <v>0.0066</v>
      </c>
      <c r="P18" s="0" t="n">
        <f aca="false">ROUND('First Losers'!J44,4)</f>
        <v>0.0094</v>
      </c>
      <c r="Q18" s="0" t="n">
        <f aca="false">ROUND('First Losers'!K44,4)</f>
        <v>0.0121</v>
      </c>
      <c r="R18" s="0" t="n">
        <f aca="false">ROUND('First Losers'!L44,4)</f>
        <v>0.0085</v>
      </c>
      <c r="S18" s="0" t="n">
        <f aca="false">ROUND('First Losers'!M44,4)</f>
        <v>0.0127</v>
      </c>
      <c r="T18" s="0" t="n">
        <f aca="false">ROUND('First Losers'!N44,4)</f>
        <v>0.0085</v>
      </c>
      <c r="U18" s="0" t="n">
        <f aca="false">ROUND('First Losers'!O44,4)</f>
        <v>0.0054</v>
      </c>
      <c r="W18" s="0" t="str">
        <f aca="false">CONCATENATE(M18," &amp; ",N18," &amp; ",O18," &amp; ",P18," &amp; ",Q18," &amp; ",R18," &amp; ",S18," &amp; ",T18," &amp; ",U18," \\ ")</f>
        <v>$\sqrt{var(\overline{CAR})}$ &amp; 0.0054 &amp; 0.0066 &amp; 0.0094 &amp; 0.0121 &amp; 0.0085 &amp; 0.0127 &amp; 0.0085 &amp; 0.0054 \\</v>
      </c>
      <c r="Y18" s="0" t="str">
        <f aca="false">Losers!G78</f>
        <v>$\sqrt{var(\overline{CAR})}$</v>
      </c>
      <c r="Z18" s="0" t="n">
        <f aca="false">ROUND(Losers!H78,4)</f>
        <v>0.0038</v>
      </c>
      <c r="AA18" s="0" t="n">
        <f aca="false">ROUND(Losers!I78,4)</f>
        <v>0.0047</v>
      </c>
      <c r="AB18" s="0" t="n">
        <f aca="false">ROUND(Losers!J78,4)</f>
        <v>0.0066</v>
      </c>
      <c r="AC18" s="0" t="n">
        <f aca="false">ROUND(Losers!K78,4)</f>
        <v>0.0085</v>
      </c>
      <c r="AD18" s="0" t="n">
        <f aca="false">ROUND(Losers!L78,4)</f>
        <v>0.006</v>
      </c>
      <c r="AE18" s="0" t="n">
        <f aca="false">ROUND(Losers!M78,4)</f>
        <v>0.0089</v>
      </c>
      <c r="AF18" s="0" t="n">
        <f aca="false">ROUND(Losers!N78,4)</f>
        <v>0.006</v>
      </c>
      <c r="AG18" s="0" t="n">
        <f aca="false">ROUND(Losers!O78,4)</f>
        <v>0.0038</v>
      </c>
      <c r="AI18" s="0" t="str">
        <f aca="false">CONCATENATE(Y18," &amp; ",Z18," &amp; ",AA18," &amp; ",AB18," &amp; ",AC18," &amp; ",AD18," &amp; ",AE18," &amp; ",AF18," &amp; ",AG18," \\ ")</f>
        <v>$\sqrt{var(\overline{CAR})}$ &amp; 0.0038 &amp; 0.0047 &amp; 0.0066 &amp; 0.0085 &amp; 0.006 &amp; 0.0089 &amp; 0.006 &amp; 0.0038 \\</v>
      </c>
    </row>
    <row r="19" customFormat="false" ht="13.8" hidden="false" customHeight="false" outlineLevel="0" collapsed="false">
      <c r="A19" s="0" t="str">
        <f aca="false">Winners!G43</f>
        <v>test statistic</v>
      </c>
      <c r="B19" s="0" t="n">
        <f aca="false">ROUND(Winners!H43,4)</f>
        <v>-0.1889</v>
      </c>
      <c r="C19" s="0" t="n">
        <f aca="false">ROUND(Winners!I43,4)</f>
        <v>0.4779</v>
      </c>
      <c r="D19" s="0" t="n">
        <f aca="false">ROUND(Winners!J43,4)</f>
        <v>0.3874</v>
      </c>
      <c r="E19" s="0" t="n">
        <f aca="false">ROUND(Winners!K43,4)</f>
        <v>0.2228</v>
      </c>
      <c r="F19" s="0" t="n">
        <f aca="false">ROUND(Winners!L43,4)</f>
        <v>0.9369</v>
      </c>
      <c r="G19" s="0" t="n">
        <f aca="false">ROUND(Winners!M43,4)</f>
        <v>-0.6272</v>
      </c>
      <c r="H19" s="0" t="n">
        <f aca="false">ROUND(Winners!N43,4)</f>
        <v>-1.3546</v>
      </c>
      <c r="I19" s="0" t="n">
        <f aca="false">ROUND(Winners!O43,4)</f>
        <v>0.896</v>
      </c>
      <c r="K19" s="0" t="str">
        <f aca="false">CONCATENATE(A19," &amp; ",B19," &amp; ",C19," &amp; ",D19," &amp; ",E19," &amp; ",F19," &amp; ",G19," &amp; ",H19," &amp; ",I19," \\ \hline")</f>
        <v>test statistic &amp; -0.1889 &amp; 0.4779 &amp; 0.3874 &amp; 0.2228 &amp; 0.9369 &amp; -0.6272 &amp; -1.3546 &amp; 0.896 \\ \hline</v>
      </c>
      <c r="M19" s="0" t="str">
        <f aca="false">'First Losers'!G45</f>
        <v>test statistic</v>
      </c>
      <c r="N19" s="0" t="n">
        <f aca="false">ROUND('First Losers'!H45,4)</f>
        <v>1.1299</v>
      </c>
      <c r="O19" s="0" t="n">
        <f aca="false">ROUND('First Losers'!I45,4)</f>
        <v>1.1753</v>
      </c>
      <c r="P19" s="0" t="n">
        <f aca="false">ROUND('First Losers'!J45,4)</f>
        <v>1.6684</v>
      </c>
      <c r="Q19" s="0" t="n">
        <f aca="false">ROUND('First Losers'!K45,4)</f>
        <v>1.7856</v>
      </c>
      <c r="R19" s="0" t="n">
        <f aca="false">ROUND('First Losers'!L45,4)</f>
        <v>0.8012</v>
      </c>
      <c r="S19" s="0" t="n">
        <f aca="false">ROUND('First Losers'!M45,4)</f>
        <v>1.3497</v>
      </c>
      <c r="T19" s="0" t="n">
        <f aca="false">ROUND('First Losers'!N45,4)</f>
        <v>0.1743</v>
      </c>
      <c r="U19" s="0" t="n">
        <f aca="false">ROUND('First Losers'!O45,4)</f>
        <v>-0.1726</v>
      </c>
      <c r="W19" s="0" t="str">
        <f aca="false">CONCATENATE(M19," &amp; ",N19," &amp; ",O19," &amp; ",P19," &amp; ",Q19," &amp; ",R19," &amp; ",S19," &amp; ",T19," &amp; ",U19," \\ \hline")</f>
        <v>test statistic &amp; 1.1299 &amp; 1.1753 &amp; 1.6684 &amp; 1.7856 &amp; 0.8012 &amp; 1.3497 &amp; 0.1743 &amp; -0.1726 \\ \hline</v>
      </c>
      <c r="Y19" s="0" t="str">
        <f aca="false">Losers!G79</f>
        <v>test statistic</v>
      </c>
      <c r="Z19" s="0" t="n">
        <f aca="false">ROUND(Losers!H79,4)</f>
        <v>2.06</v>
      </c>
      <c r="AA19" s="0" t="n">
        <f aca="false">ROUND(Losers!I79,4)</f>
        <v>1.5743</v>
      </c>
      <c r="AB19" s="0" t="n">
        <f aca="false">ROUND(Losers!J79,4)</f>
        <v>1.0206</v>
      </c>
      <c r="AC19" s="0" t="n">
        <f aca="false">ROUND(Losers!K79,4)</f>
        <v>0.5466</v>
      </c>
      <c r="AD19" s="0" t="n">
        <f aca="false">ROUND(Losers!L79,4)</f>
        <v>0.7765</v>
      </c>
      <c r="AE19" s="0" t="n">
        <f aca="false">ROUND(Losers!M79,4)</f>
        <v>0.844</v>
      </c>
      <c r="AF19" s="0" t="n">
        <f aca="false">ROUND(Losers!N79,4)</f>
        <v>0.1339</v>
      </c>
      <c r="AG19" s="0" t="n">
        <f aca="false">ROUND(Losers!O79,4)</f>
        <v>-0.7004</v>
      </c>
      <c r="AI19" s="0" t="str">
        <f aca="false">CONCATENATE(Y19," &amp; ",Z19," &amp; ",AA19," &amp; ",AB19," &amp; ",AC19," &amp; ",AD19," &amp; ",AE19," &amp; ",AF19," &amp; ",AG19," \\ \hline")</f>
        <v>test statistic &amp; 2.06 &amp; 1.5743 &amp; 1.0206 &amp; 0.5466 &amp; 0.7765 &amp; 0.844 &amp; 0.1339 &amp; -0.7004 \\ \hline</v>
      </c>
    </row>
    <row r="21" customFormat="false" ht="13.8" hidden="false" customHeight="false" outlineLevel="0" collapsed="false">
      <c r="J21" s="0" t="n">
        <f aca="false">18*8</f>
        <v>144</v>
      </c>
    </row>
    <row r="22" s="1" customFormat="true" ht="13.8" hidden="false" customHeight="false" outlineLevel="0" collapsed="false">
      <c r="A22" s="1" t="str">
        <f aca="false">Winners!G47</f>
        <v>Replication - Dates used in Dick &amp; Wang</v>
      </c>
      <c r="M22" s="1" t="str">
        <f aca="false">'First Losers'!G49</f>
        <v>Replication - Dates used in Dick &amp; Wang</v>
      </c>
      <c r="Y22" s="1" t="str">
        <f aca="false">Losers!G83</f>
        <v>Replication - Dates used in Dick &amp; Wang</v>
      </c>
    </row>
    <row r="23" customFormat="false" ht="13.8" hidden="false" customHeight="false" outlineLevel="0" collapsed="false">
      <c r="A23" s="0" t="str">
        <f aca="false">Winners!G48</f>
        <v>All Games</v>
      </c>
      <c r="M23" s="0" t="str">
        <f aca="false">'First Losers'!G50</f>
        <v>All Games</v>
      </c>
      <c r="Y23" s="0" t="str">
        <f aca="false">Losers!G84</f>
        <v>All Games</v>
      </c>
    </row>
    <row r="24" customFormat="false" ht="13.8" hidden="false" customHeight="false" outlineLevel="0" collapsed="false">
      <c r="A24" s="0" t="str">
        <f aca="false">Winners!G49</f>
        <v>Event Window</v>
      </c>
      <c r="B24" s="0" t="str">
        <f aca="false">Winners!H49</f>
        <v>[0,1]</v>
      </c>
      <c r="C24" s="0" t="str">
        <f aca="false">Winners!I49</f>
        <v>[0,2]</v>
      </c>
      <c r="D24" s="0" t="str">
        <f aca="false">Winners!J49</f>
        <v>[0,5]</v>
      </c>
      <c r="E24" s="0" t="str">
        <f aca="false">Winners!K49</f>
        <v>[0,9]</v>
      </c>
      <c r="F24" s="0" t="str">
        <f aca="false">Winners!L49</f>
        <v>[-2,2]</v>
      </c>
      <c r="G24" s="0" t="str">
        <f aca="false">Winners!M49</f>
        <v>[-5,5]</v>
      </c>
      <c r="H24" s="0" t="str">
        <f aca="false">Winners!N49</f>
        <v>[-5,-1]</v>
      </c>
      <c r="I24" s="0" t="str">
        <f aca="false">Winners!O49</f>
        <v>[-2,-1]</v>
      </c>
      <c r="M24" s="0" t="str">
        <f aca="false">'First Losers'!G51</f>
        <v>Event Window</v>
      </c>
      <c r="N24" s="0" t="str">
        <f aca="false">'First Losers'!H51</f>
        <v>[0,1]</v>
      </c>
      <c r="O24" s="0" t="str">
        <f aca="false">'First Losers'!I51</f>
        <v>[0,2]</v>
      </c>
      <c r="P24" s="0" t="str">
        <f aca="false">'First Losers'!J51</f>
        <v>[0,5]</v>
      </c>
      <c r="Q24" s="0" t="str">
        <f aca="false">'First Losers'!K51</f>
        <v>[0,9]</v>
      </c>
      <c r="R24" s="0" t="str">
        <f aca="false">'First Losers'!L51</f>
        <v>[-2,2]</v>
      </c>
      <c r="S24" s="0" t="str">
        <f aca="false">'First Losers'!M51</f>
        <v>[-5,5]</v>
      </c>
      <c r="T24" s="0" t="str">
        <f aca="false">'First Losers'!N51</f>
        <v>[-5,-1]</v>
      </c>
      <c r="U24" s="0" t="str">
        <f aca="false">'First Losers'!O51</f>
        <v>[-2,-1]</v>
      </c>
      <c r="Y24" s="0" t="str">
        <f aca="false">Losers!G85</f>
        <v>Event Window</v>
      </c>
      <c r="Z24" s="0" t="str">
        <f aca="false">Losers!H85</f>
        <v>[0,1]</v>
      </c>
      <c r="AA24" s="0" t="str">
        <f aca="false">Losers!I85</f>
        <v>[0,2]</v>
      </c>
      <c r="AB24" s="0" t="str">
        <f aca="false">Losers!J85</f>
        <v>[0,5]</v>
      </c>
      <c r="AC24" s="0" t="str">
        <f aca="false">Losers!K85</f>
        <v>[0,9]</v>
      </c>
      <c r="AD24" s="0" t="str">
        <f aca="false">Losers!L85</f>
        <v>[-2,2]</v>
      </c>
      <c r="AE24" s="0" t="str">
        <f aca="false">Losers!M85</f>
        <v>[-5,5]</v>
      </c>
      <c r="AF24" s="0" t="str">
        <f aca="false">Losers!N85</f>
        <v>[-5,-1]</v>
      </c>
      <c r="AG24" s="0" t="str">
        <f aca="false">Losers!O85</f>
        <v>[-2,-1]</v>
      </c>
    </row>
    <row r="25" customFormat="false" ht="13.8" hidden="false" customHeight="false" outlineLevel="0" collapsed="false">
      <c r="A25" s="0" t="str">
        <f aca="false">Winners!G50</f>
        <v>CAR</v>
      </c>
      <c r="B25" s="0" t="n">
        <f aca="false">ROUND(Winners!H50,4)</f>
        <v>0.0036</v>
      </c>
      <c r="C25" s="0" t="n">
        <f aca="false">ROUND(Winners!I50,4)</f>
        <v>0.0063</v>
      </c>
      <c r="D25" s="0" t="n">
        <f aca="false">ROUND(Winners!J50,4)</f>
        <v>0.0099</v>
      </c>
      <c r="E25" s="0" t="n">
        <f aca="false">ROUND(Winners!K50,4)</f>
        <v>-0.002</v>
      </c>
      <c r="F25" s="0" t="n">
        <f aca="false">ROUND(Winners!L50,4)</f>
        <v>0.0055</v>
      </c>
      <c r="G25" s="0" t="n">
        <f aca="false">ROUND(Winners!M50,4)</f>
        <v>0.0028</v>
      </c>
      <c r="H25" s="0" t="n">
        <f aca="false">ROUND(Winners!N50,4)</f>
        <v>-0.0071</v>
      </c>
      <c r="I25" s="0" t="n">
        <f aca="false">ROUND(Winners!O50,4)</f>
        <v>-0.0008</v>
      </c>
      <c r="M25" s="0" t="str">
        <f aca="false">'First Losers'!G52</f>
        <v>CAR</v>
      </c>
      <c r="N25" s="0" t="n">
        <f aca="false">ROUND('First Losers'!H52,4)</f>
        <v>-0.003</v>
      </c>
      <c r="O25" s="0" t="n">
        <f aca="false">ROUND('First Losers'!I52,4)</f>
        <v>-0.0023</v>
      </c>
      <c r="P25" s="0" t="n">
        <f aca="false">ROUND('First Losers'!J52,4)</f>
        <v>0.001</v>
      </c>
      <c r="Q25" s="0" t="n">
        <f aca="false">ROUND('First Losers'!K52,4)</f>
        <v>0.0005</v>
      </c>
      <c r="R25" s="0" t="n">
        <f aca="false">ROUND('First Losers'!L52,4)</f>
        <v>-0.0013</v>
      </c>
      <c r="S25" s="0" t="n">
        <f aca="false">ROUND('First Losers'!M52,4)</f>
        <v>0.0019</v>
      </c>
      <c r="T25" s="0" t="n">
        <f aca="false">ROUND('First Losers'!N52,4)</f>
        <v>0.0009</v>
      </c>
      <c r="U25" s="0" t="n">
        <f aca="false">ROUND('First Losers'!O52,4)</f>
        <v>0.001</v>
      </c>
      <c r="Y25" s="0" t="str">
        <f aca="false">Losers!G86</f>
        <v>CAR</v>
      </c>
      <c r="Z25" s="0" t="n">
        <f aca="false">ROUND(Losers!H86,4)</f>
        <v>0.0033</v>
      </c>
      <c r="AA25" s="0" t="n">
        <f aca="false">ROUND(Losers!I86,4)</f>
        <v>0.0028</v>
      </c>
      <c r="AB25" s="0" t="n">
        <f aca="false">ROUND(Losers!J86,4)</f>
        <v>0.0008</v>
      </c>
      <c r="AC25" s="0" t="n">
        <f aca="false">ROUND(Losers!K86,4)</f>
        <v>0.0016</v>
      </c>
      <c r="AD25" s="0" t="n">
        <f aca="false">ROUND(Losers!L86,4)</f>
        <v>0.0007</v>
      </c>
      <c r="AE25" s="0" t="n">
        <f aca="false">ROUND(Losers!M86,4)</f>
        <v>-0.0036</v>
      </c>
      <c r="AF25" s="0" t="n">
        <f aca="false">ROUND(Losers!N86,4)</f>
        <v>-0.0045</v>
      </c>
      <c r="AG25" s="0" t="n">
        <f aca="false">ROUND(Losers!O86,4)</f>
        <v>-0.0021</v>
      </c>
    </row>
    <row r="26" customFormat="false" ht="13.8" hidden="false" customHeight="false" outlineLevel="0" collapsed="false">
      <c r="A26" s="0" t="str">
        <f aca="false">Winners!G51</f>
        <v>SD(CAR)</v>
      </c>
      <c r="B26" s="0" t="n">
        <f aca="false">ROUND(Winners!H51,4)</f>
        <v>0.0044</v>
      </c>
      <c r="C26" s="0" t="n">
        <f aca="false">ROUND(Winners!I51,4)</f>
        <v>0.0054</v>
      </c>
      <c r="D26" s="0" t="n">
        <f aca="false">ROUND(Winners!J51,4)</f>
        <v>0.0077</v>
      </c>
      <c r="E26" s="0" t="n">
        <f aca="false">ROUND(Winners!K51,4)</f>
        <v>0.0099</v>
      </c>
      <c r="F26" s="0" t="n">
        <f aca="false">ROUND(Winners!L51,4)</f>
        <v>0.007</v>
      </c>
      <c r="G26" s="0" t="n">
        <f aca="false">ROUND(Winners!M51,4)</f>
        <v>0.0104</v>
      </c>
      <c r="H26" s="0" t="n">
        <f aca="false">ROUND(Winners!N51,4)</f>
        <v>0.007</v>
      </c>
      <c r="I26" s="0" t="n">
        <f aca="false">ROUND(Winners!O51,4)</f>
        <v>0.0044</v>
      </c>
      <c r="M26" s="0" t="str">
        <f aca="false">'First Losers'!G53</f>
        <v>SD(CAR)</v>
      </c>
      <c r="N26" s="0" t="n">
        <f aca="false">ROUND('First Losers'!H53,4)</f>
        <v>0.0065</v>
      </c>
      <c r="O26" s="0" t="n">
        <f aca="false">ROUND('First Losers'!I53,4)</f>
        <v>0.008</v>
      </c>
      <c r="P26" s="0" t="n">
        <f aca="false">ROUND('First Losers'!J53,4)</f>
        <v>0.0113</v>
      </c>
      <c r="Q26" s="0" t="n">
        <f aca="false">ROUND('First Losers'!K53,4)</f>
        <v>0.0145</v>
      </c>
      <c r="R26" s="0" t="n">
        <f aca="false">ROUND('First Losers'!L53,4)</f>
        <v>0.0103</v>
      </c>
      <c r="S26" s="0" t="n">
        <f aca="false">ROUND('First Losers'!M53,4)</f>
        <v>0.0152</v>
      </c>
      <c r="T26" s="0" t="n">
        <f aca="false">ROUND('First Losers'!N53,4)</f>
        <v>0.0103</v>
      </c>
      <c r="U26" s="0" t="n">
        <f aca="false">ROUND('First Losers'!O53,4)</f>
        <v>0.0065</v>
      </c>
      <c r="Y26" s="0" t="str">
        <f aca="false">Losers!G87</f>
        <v>SD(CAR)</v>
      </c>
      <c r="Z26" s="0" t="n">
        <f aca="false">ROUND(Losers!H87,4)</f>
        <v>0.0032</v>
      </c>
      <c r="AA26" s="0" t="n">
        <f aca="false">ROUND(Losers!I87,4)</f>
        <v>0.0039</v>
      </c>
      <c r="AB26" s="0" t="n">
        <f aca="false">ROUND(Losers!J87,4)</f>
        <v>0.0055</v>
      </c>
      <c r="AC26" s="0" t="n">
        <f aca="false">ROUND(Losers!K87,4)</f>
        <v>0.0071</v>
      </c>
      <c r="AD26" s="0" t="n">
        <f aca="false">ROUND(Losers!L87,4)</f>
        <v>0.005</v>
      </c>
      <c r="AE26" s="0" t="n">
        <f aca="false">ROUND(Losers!M87,4)</f>
        <v>0.0075</v>
      </c>
      <c r="AF26" s="0" t="n">
        <f aca="false">ROUND(Losers!N87,4)</f>
        <v>0.005</v>
      </c>
      <c r="AG26" s="0" t="n">
        <f aca="false">ROUND(Losers!O87,4)</f>
        <v>0.0032</v>
      </c>
    </row>
    <row r="27" customFormat="false" ht="13.8" hidden="false" customHeight="false" outlineLevel="0" collapsed="false">
      <c r="A27" s="0" t="str">
        <f aca="false">Winners!G52</f>
        <v>test statistic</v>
      </c>
      <c r="B27" s="0" t="n">
        <f aca="false">ROUND(Winners!H52,4)</f>
        <v>0.8229</v>
      </c>
      <c r="C27" s="0" t="n">
        <f aca="false">ROUND(Winners!I52,4)</f>
        <v>1.1678</v>
      </c>
      <c r="D27" s="0" t="n">
        <f aca="false">ROUND(Winners!J52,4)</f>
        <v>1.2885</v>
      </c>
      <c r="E27" s="0" t="n">
        <f aca="false">ROUND(Winners!K52,4)</f>
        <v>-0.1991</v>
      </c>
      <c r="F27" s="0" t="n">
        <f aca="false">ROUND(Winners!L52,4)</f>
        <v>0.7874</v>
      </c>
      <c r="G27" s="0" t="n">
        <f aca="false">ROUND(Winners!M52,4)</f>
        <v>0.27</v>
      </c>
      <c r="H27" s="0" t="n">
        <f aca="false">ROUND(Winners!N52,4)</f>
        <v>-1.0111</v>
      </c>
      <c r="I27" s="0" t="n">
        <f aca="false">ROUND(Winners!O52,4)</f>
        <v>-0.1853</v>
      </c>
      <c r="M27" s="0" t="str">
        <f aca="false">'First Losers'!G54</f>
        <v>test statistic</v>
      </c>
      <c r="N27" s="0" t="n">
        <f aca="false">ROUND('First Losers'!H54,4)</f>
        <v>-0.4621</v>
      </c>
      <c r="O27" s="0" t="n">
        <f aca="false">ROUND('First Losers'!I54,4)</f>
        <v>-0.2903</v>
      </c>
      <c r="P27" s="0" t="n">
        <f aca="false">ROUND('First Losers'!J54,4)</f>
        <v>0.0888</v>
      </c>
      <c r="Q27" s="0" t="n">
        <f aca="false">ROUND('First Losers'!K54,4)</f>
        <v>0.0344</v>
      </c>
      <c r="R27" s="0" t="n">
        <f aca="false">ROUND('First Losers'!L54,4)</f>
        <v>-0.1311</v>
      </c>
      <c r="S27" s="0" t="n">
        <f aca="false">ROUND('First Losers'!M54,4)</f>
        <v>0.1234</v>
      </c>
      <c r="T27" s="0" t="n">
        <f aca="false">ROUND('First Losers'!N54,4)</f>
        <v>0.0857</v>
      </c>
      <c r="U27" s="0" t="n">
        <f aca="false">ROUND('First Losers'!O54,4)</f>
        <v>0.1482</v>
      </c>
      <c r="Y27" s="0" t="str">
        <f aca="false">Losers!G88</f>
        <v>test statistic</v>
      </c>
      <c r="Z27" s="0" t="n">
        <f aca="false">ROUND(Losers!H88,4)</f>
        <v>1.0334</v>
      </c>
      <c r="AA27" s="0" t="n">
        <f aca="false">ROUND(Losers!I88,4)</f>
        <v>0.7148</v>
      </c>
      <c r="AB27" s="0" t="n">
        <f aca="false">ROUND(Losers!J88,4)</f>
        <v>0.1482</v>
      </c>
      <c r="AC27" s="0" t="n">
        <f aca="false">ROUND(Losers!K88,4)</f>
        <v>0.2179</v>
      </c>
      <c r="AD27" s="0" t="n">
        <f aca="false">ROUND(Losers!L88,4)</f>
        <v>0.1464</v>
      </c>
      <c r="AE27" s="0" t="n">
        <f aca="false">ROUND(Losers!M88,4)</f>
        <v>-0.4863</v>
      </c>
      <c r="AF27" s="0" t="n">
        <f aca="false">ROUND(Losers!N88,4)</f>
        <v>-0.8836</v>
      </c>
      <c r="AG27" s="0" t="n">
        <f aca="false">ROUND(Losers!O88,4)</f>
        <v>-0.644</v>
      </c>
    </row>
    <row r="29" customFormat="false" ht="13.8" hidden="false" customHeight="false" outlineLevel="0" collapsed="false">
      <c r="A29" s="0" t="str">
        <f aca="false">Winners!G54</f>
        <v>Summer</v>
      </c>
      <c r="M29" s="0" t="str">
        <f aca="false">'First Losers'!G56</f>
        <v>Summer</v>
      </c>
      <c r="Y29" s="0" t="str">
        <f aca="false">Losers!G90</f>
        <v>Summer</v>
      </c>
    </row>
    <row r="30" customFormat="false" ht="13.8" hidden="false" customHeight="false" outlineLevel="0" collapsed="false">
      <c r="A30" s="0" t="str">
        <f aca="false">Winners!G55</f>
        <v>Event Window</v>
      </c>
      <c r="B30" s="0" t="str">
        <f aca="false">Winners!H55</f>
        <v>[0,1]</v>
      </c>
      <c r="C30" s="0" t="str">
        <f aca="false">Winners!I55</f>
        <v>[0,2]</v>
      </c>
      <c r="D30" s="0" t="str">
        <f aca="false">Winners!J55</f>
        <v>[0,5]</v>
      </c>
      <c r="E30" s="0" t="str">
        <f aca="false">Winners!K55</f>
        <v>[0,9]</v>
      </c>
      <c r="F30" s="0" t="str">
        <f aca="false">Winners!L55</f>
        <v>[-2,2]</v>
      </c>
      <c r="G30" s="0" t="str">
        <f aca="false">Winners!M55</f>
        <v>[-5,5]</v>
      </c>
      <c r="H30" s="0" t="str">
        <f aca="false">Winners!N55</f>
        <v>[-5,-1]</v>
      </c>
      <c r="I30" s="0" t="str">
        <f aca="false">Winners!O55</f>
        <v>[-2,-1]</v>
      </c>
      <c r="M30" s="0" t="str">
        <f aca="false">'First Losers'!G57</f>
        <v>Event Window</v>
      </c>
      <c r="N30" s="0" t="str">
        <f aca="false">'First Losers'!H57</f>
        <v>[0,1]</v>
      </c>
      <c r="O30" s="0" t="str">
        <f aca="false">'First Losers'!I57</f>
        <v>[0,2]</v>
      </c>
      <c r="P30" s="0" t="str">
        <f aca="false">'First Losers'!J57</f>
        <v>[0,5]</v>
      </c>
      <c r="Q30" s="0" t="str">
        <f aca="false">'First Losers'!K57</f>
        <v>[0,9]</v>
      </c>
      <c r="R30" s="0" t="str">
        <f aca="false">'First Losers'!L57</f>
        <v>[-2,2]</v>
      </c>
      <c r="S30" s="0" t="str">
        <f aca="false">'First Losers'!M57</f>
        <v>[-5,5]</v>
      </c>
      <c r="T30" s="0" t="str">
        <f aca="false">'First Losers'!N57</f>
        <v>[-5,-1]</v>
      </c>
      <c r="U30" s="0" t="str">
        <f aca="false">'First Losers'!O57</f>
        <v>[-2,-1]</v>
      </c>
      <c r="Y30" s="0" t="str">
        <f aca="false">Losers!G91</f>
        <v>Event Window</v>
      </c>
      <c r="Z30" s="0" t="str">
        <f aca="false">Losers!H91</f>
        <v>[0,1]</v>
      </c>
      <c r="AA30" s="0" t="str">
        <f aca="false">Losers!I91</f>
        <v>[0,2]</v>
      </c>
      <c r="AB30" s="0" t="str">
        <f aca="false">Losers!J91</f>
        <v>[0,5]</v>
      </c>
      <c r="AC30" s="0" t="str">
        <f aca="false">Losers!K91</f>
        <v>[0,9]</v>
      </c>
      <c r="AD30" s="0" t="str">
        <f aca="false">Losers!L91</f>
        <v>[-2,2]</v>
      </c>
      <c r="AE30" s="0" t="str">
        <f aca="false">Losers!M91</f>
        <v>[-5,5]</v>
      </c>
      <c r="AF30" s="0" t="str">
        <f aca="false">Losers!N91</f>
        <v>[-5,-1]</v>
      </c>
      <c r="AG30" s="0" t="str">
        <f aca="false">Losers!O91</f>
        <v>[-2,-1]</v>
      </c>
    </row>
    <row r="31" customFormat="false" ht="13.8" hidden="false" customHeight="false" outlineLevel="0" collapsed="false">
      <c r="A31" s="0" t="str">
        <f aca="false">Winners!G56</f>
        <v>CAR</v>
      </c>
      <c r="B31" s="0" t="n">
        <f aca="false">ROUND(Winners!H56,4)</f>
        <v>0.0058</v>
      </c>
      <c r="C31" s="0" t="n">
        <f aca="false">ROUND(Winners!I56,4)</f>
        <v>0.0101</v>
      </c>
      <c r="D31" s="0" t="n">
        <f aca="false">ROUND(Winners!J56,4)</f>
        <v>0.0124</v>
      </c>
      <c r="E31" s="0" t="n">
        <f aca="false">ROUND(Winners!K56,4)</f>
        <v>-0.0061</v>
      </c>
      <c r="F31" s="0" t="n">
        <f aca="false">ROUND(Winners!L56,4)</f>
        <v>0.0035</v>
      </c>
      <c r="G31" s="0" t="n">
        <f aca="false">ROUND(Winners!M56,4)</f>
        <v>0.0007</v>
      </c>
      <c r="H31" s="0" t="n">
        <f aca="false">ROUND(Winners!N56,4)</f>
        <v>-0.0116</v>
      </c>
      <c r="I31" s="0" t="n">
        <f aca="false">ROUND(Winners!O56,4)</f>
        <v>-0.0066</v>
      </c>
      <c r="M31" s="0" t="str">
        <f aca="false">'First Losers'!G58</f>
        <v>CAR</v>
      </c>
      <c r="N31" s="0" t="n">
        <f aca="false">ROUND('First Losers'!H58,4)</f>
        <v>-0.0144</v>
      </c>
      <c r="O31" s="0" t="n">
        <f aca="false">ROUND('First Losers'!I58,4)</f>
        <v>-0.0154</v>
      </c>
      <c r="P31" s="0" t="n">
        <f aca="false">ROUND('First Losers'!J58,4)</f>
        <v>-0.0186</v>
      </c>
      <c r="Q31" s="0" t="n">
        <f aca="false">ROUND('First Losers'!K58,4)</f>
        <v>-0.0285</v>
      </c>
      <c r="R31" s="0" t="n">
        <f aca="false">ROUND('First Losers'!L58,4)</f>
        <v>-0.012</v>
      </c>
      <c r="S31" s="0" t="n">
        <f aca="false">ROUND('First Losers'!M58,4)</f>
        <v>-0.0187</v>
      </c>
      <c r="T31" s="0" t="n">
        <f aca="false">ROUND('First Losers'!N58,4)</f>
        <v>-0.0001</v>
      </c>
      <c r="U31" s="0" t="n">
        <f aca="false">ROUND('First Losers'!O58,4)</f>
        <v>0.0034</v>
      </c>
      <c r="Y31" s="0" t="str">
        <f aca="false">Losers!G92</f>
        <v>CAR</v>
      </c>
      <c r="Z31" s="0" t="n">
        <f aca="false">ROUND(Losers!H92,4)</f>
        <v>-0.0021</v>
      </c>
      <c r="AA31" s="0" t="n">
        <f aca="false">ROUND(Losers!I92,4)</f>
        <v>-0.003</v>
      </c>
      <c r="AB31" s="0" t="n">
        <f aca="false">ROUND(Losers!J92,4)</f>
        <v>-0.0067</v>
      </c>
      <c r="AC31" s="0" t="n">
        <f aca="false">ROUND(Losers!K92,4)</f>
        <v>-0.0041</v>
      </c>
      <c r="AD31" s="0" t="n">
        <f aca="false">ROUND(Losers!L92,4)</f>
        <v>-0.0045</v>
      </c>
      <c r="AE31" s="0" t="n">
        <f aca="false">ROUND(Losers!M92,4)</f>
        <v>-0.0168</v>
      </c>
      <c r="AF31" s="0" t="n">
        <f aca="false">ROUND(Losers!N92,4)</f>
        <v>-0.0101</v>
      </c>
      <c r="AG31" s="0" t="n">
        <f aca="false">ROUND(Losers!O92,4)</f>
        <v>-0.0015</v>
      </c>
    </row>
    <row r="32" customFormat="false" ht="13.8" hidden="false" customHeight="false" outlineLevel="0" collapsed="false">
      <c r="A32" s="0" t="str">
        <f aca="false">Winners!G57</f>
        <v>SD(CAR)</v>
      </c>
      <c r="B32" s="0" t="n">
        <f aca="false">ROUND(Winners!H57,4)</f>
        <v>0.006</v>
      </c>
      <c r="C32" s="0" t="n">
        <f aca="false">ROUND(Winners!I57,4)</f>
        <v>0.0074</v>
      </c>
      <c r="D32" s="0" t="n">
        <f aca="false">ROUND(Winners!J57,4)</f>
        <v>0.0105</v>
      </c>
      <c r="E32" s="0" t="n">
        <f aca="false">ROUND(Winners!K57,4)</f>
        <v>0.0135</v>
      </c>
      <c r="F32" s="0" t="n">
        <f aca="false">ROUND(Winners!L57,4)</f>
        <v>0.0095</v>
      </c>
      <c r="G32" s="0" t="n">
        <f aca="false">ROUND(Winners!M57,4)</f>
        <v>0.0142</v>
      </c>
      <c r="H32" s="0" t="n">
        <f aca="false">ROUND(Winners!N57,4)</f>
        <v>0.0095</v>
      </c>
      <c r="I32" s="0" t="n">
        <f aca="false">ROUND(Winners!O57,4)</f>
        <v>0.006</v>
      </c>
      <c r="M32" s="0" t="str">
        <f aca="false">'First Losers'!G59</f>
        <v>SD(CAR)</v>
      </c>
      <c r="N32" s="0" t="n">
        <f aca="false">ROUND('First Losers'!H59,4)</f>
        <v>0.0121</v>
      </c>
      <c r="O32" s="0" t="n">
        <f aca="false">ROUND('First Losers'!I59,4)</f>
        <v>0.0149</v>
      </c>
      <c r="P32" s="0" t="n">
        <f aca="false">ROUND('First Losers'!J59,4)</f>
        <v>0.021</v>
      </c>
      <c r="Q32" s="0" t="n">
        <f aca="false">ROUND('First Losers'!K59,4)</f>
        <v>0.0271</v>
      </c>
      <c r="R32" s="0" t="n">
        <f aca="false">ROUND('First Losers'!L59,4)</f>
        <v>0.0192</v>
      </c>
      <c r="S32" s="0" t="n">
        <f aca="false">ROUND('First Losers'!M59,4)</f>
        <v>0.0284</v>
      </c>
      <c r="T32" s="0" t="n">
        <f aca="false">ROUND('First Losers'!N59,4)</f>
        <v>0.0192</v>
      </c>
      <c r="U32" s="0" t="n">
        <f aca="false">ROUND('First Losers'!O59,4)</f>
        <v>0.0121</v>
      </c>
      <c r="Y32" s="0" t="str">
        <f aca="false">Losers!G93</f>
        <v>SD(CAR)</v>
      </c>
      <c r="Z32" s="0" t="n">
        <f aca="false">ROUND(Losers!H93,4)</f>
        <v>0.0049</v>
      </c>
      <c r="AA32" s="0" t="n">
        <f aca="false">ROUND(Losers!I93,4)</f>
        <v>0.006</v>
      </c>
      <c r="AB32" s="0" t="n">
        <f aca="false">ROUND(Losers!J93,4)</f>
        <v>0.0085</v>
      </c>
      <c r="AC32" s="0" t="n">
        <f aca="false">ROUND(Losers!K93,4)</f>
        <v>0.0109</v>
      </c>
      <c r="AD32" s="0" t="n">
        <f aca="false">ROUND(Losers!L93,4)</f>
        <v>0.0077</v>
      </c>
      <c r="AE32" s="0" t="n">
        <f aca="false">ROUND(Losers!M93,4)</f>
        <v>0.0115</v>
      </c>
      <c r="AF32" s="0" t="n">
        <f aca="false">ROUND(Losers!N93,4)</f>
        <v>0.0077</v>
      </c>
      <c r="AG32" s="0" t="n">
        <f aca="false">ROUND(Losers!O93,4)</f>
        <v>0.0049</v>
      </c>
    </row>
    <row r="33" customFormat="false" ht="13.8" hidden="false" customHeight="false" outlineLevel="0" collapsed="false">
      <c r="A33" s="0" t="str">
        <f aca="false">Winners!G58</f>
        <v>test statistic</v>
      </c>
      <c r="B33" s="0" t="n">
        <f aca="false">ROUND(Winners!H58,4)</f>
        <v>0.9528</v>
      </c>
      <c r="C33" s="0" t="n">
        <f aca="false">ROUND(Winners!I58,4)</f>
        <v>1.3646</v>
      </c>
      <c r="D33" s="0" t="n">
        <f aca="false">ROUND(Winners!J58,4)</f>
        <v>1.1816</v>
      </c>
      <c r="E33" s="0" t="n">
        <f aca="false">ROUND(Winners!K58,4)</f>
        <v>-0.4533</v>
      </c>
      <c r="F33" s="0" t="n">
        <f aca="false">ROUND(Winners!L58,4)</f>
        <v>0.3657</v>
      </c>
      <c r="G33" s="0" t="n">
        <f aca="false">ROUND(Winners!M58,4)</f>
        <v>0.0519</v>
      </c>
      <c r="H33" s="0" t="n">
        <f aca="false">ROUND(Winners!N58,4)</f>
        <v>-1.2174</v>
      </c>
      <c r="I33" s="0" t="n">
        <f aca="false">ROUND(Winners!O58,4)</f>
        <v>-1.0931</v>
      </c>
      <c r="M33" s="0" t="str">
        <f aca="false">'First Losers'!G60</f>
        <v>test statistic</v>
      </c>
      <c r="N33" s="0" t="n">
        <f aca="false">ROUND('First Losers'!H60,4)</f>
        <v>-1.1839</v>
      </c>
      <c r="O33" s="0" t="n">
        <f aca="false">ROUND('First Losers'!I60,4)</f>
        <v>-1.0359</v>
      </c>
      <c r="P33" s="0" t="n">
        <f aca="false">ROUND('First Losers'!J60,4)</f>
        <v>-0.886</v>
      </c>
      <c r="Q33" s="0" t="n">
        <f aca="false">ROUND('First Losers'!K60,4)</f>
        <v>-1.0492</v>
      </c>
      <c r="R33" s="0" t="n">
        <f aca="false">ROUND('First Losers'!L60,4)</f>
        <v>-0.6245</v>
      </c>
      <c r="S33" s="0" t="n">
        <f aca="false">ROUND('First Losers'!M60,4)</f>
        <v>-0.6564</v>
      </c>
      <c r="T33" s="0" t="n">
        <f aca="false">ROUND('First Losers'!N60,4)</f>
        <v>-0.0031</v>
      </c>
      <c r="U33" s="0" t="n">
        <f aca="false">ROUND('First Losers'!O60,4)</f>
        <v>0.2813</v>
      </c>
      <c r="Y33" s="0" t="str">
        <f aca="false">Losers!G94</f>
        <v>test statistic</v>
      </c>
      <c r="Z33" s="0" t="n">
        <f aca="false">ROUND(Losers!H94,4)</f>
        <v>-0.423</v>
      </c>
      <c r="AA33" s="0" t="n">
        <f aca="false">ROUND(Losers!I94,4)</f>
        <v>-0.495</v>
      </c>
      <c r="AB33" s="0" t="n">
        <f aca="false">ROUND(Losers!J94,4)</f>
        <v>-0.7911</v>
      </c>
      <c r="AC33" s="0" t="n">
        <f aca="false">ROUND(Losers!K94,4)</f>
        <v>-0.3765</v>
      </c>
      <c r="AD33" s="0" t="n">
        <f aca="false">ROUND(Losers!L94,4)</f>
        <v>-0.5765</v>
      </c>
      <c r="AE33" s="0" t="n">
        <f aca="false">ROUND(Losers!M94,4)</f>
        <v>-1.4657</v>
      </c>
      <c r="AF33" s="0" t="n">
        <f aca="false">ROUND(Losers!N94,4)</f>
        <v>-1.3074</v>
      </c>
      <c r="AG33" s="0" t="n">
        <f aca="false">ROUND(Losers!O94,4)</f>
        <v>-0.3053</v>
      </c>
    </row>
    <row r="35" customFormat="false" ht="13.8" hidden="false" customHeight="false" outlineLevel="0" collapsed="false">
      <c r="A35" s="0" t="str">
        <f aca="false">Winners!G60</f>
        <v>Winter</v>
      </c>
      <c r="M35" s="0" t="str">
        <f aca="false">'First Losers'!G62</f>
        <v>Winter</v>
      </c>
      <c r="Y35" s="0" t="str">
        <f aca="false">Losers!G96</f>
        <v>Winter</v>
      </c>
    </row>
    <row r="36" customFormat="false" ht="13.8" hidden="false" customHeight="false" outlineLevel="0" collapsed="false">
      <c r="A36" s="0" t="str">
        <f aca="false">Winners!G61</f>
        <v>Event Window</v>
      </c>
      <c r="B36" s="0" t="str">
        <f aca="false">Winners!H61</f>
        <v>[0,1]</v>
      </c>
      <c r="C36" s="0" t="str">
        <f aca="false">Winners!I61</f>
        <v>[0,2]</v>
      </c>
      <c r="D36" s="0" t="str">
        <f aca="false">Winners!J61</f>
        <v>[0,5]</v>
      </c>
      <c r="E36" s="0" t="str">
        <f aca="false">Winners!K61</f>
        <v>[0,9]</v>
      </c>
      <c r="F36" s="0" t="str">
        <f aca="false">Winners!L61</f>
        <v>[-2,2]</v>
      </c>
      <c r="G36" s="0" t="str">
        <f aca="false">Winners!M61</f>
        <v>[-5,5]</v>
      </c>
      <c r="H36" s="0" t="str">
        <f aca="false">Winners!N61</f>
        <v>[-5,-1]</v>
      </c>
      <c r="I36" s="0" t="str">
        <f aca="false">Winners!O61</f>
        <v>[-2,-1]</v>
      </c>
      <c r="M36" s="0" t="str">
        <f aca="false">'First Losers'!G63</f>
        <v>Event Window</v>
      </c>
      <c r="N36" s="0" t="str">
        <f aca="false">'First Losers'!H63</f>
        <v>[0,1]</v>
      </c>
      <c r="O36" s="0" t="str">
        <f aca="false">'First Losers'!I63</f>
        <v>[0,2]</v>
      </c>
      <c r="P36" s="0" t="str">
        <f aca="false">'First Losers'!J63</f>
        <v>[0,5]</v>
      </c>
      <c r="Q36" s="0" t="str">
        <f aca="false">'First Losers'!K63</f>
        <v>[0,9]</v>
      </c>
      <c r="R36" s="0" t="str">
        <f aca="false">'First Losers'!L63</f>
        <v>[-2,2]</v>
      </c>
      <c r="S36" s="0" t="str">
        <f aca="false">'First Losers'!M63</f>
        <v>[-5,5]</v>
      </c>
      <c r="T36" s="0" t="str">
        <f aca="false">'First Losers'!N63</f>
        <v>[-5,-1]</v>
      </c>
      <c r="U36" s="0" t="str">
        <f aca="false">'First Losers'!O63</f>
        <v>[-2,-1]</v>
      </c>
      <c r="Y36" s="0" t="str">
        <f aca="false">Losers!G97</f>
        <v>Event Window</v>
      </c>
      <c r="Z36" s="0" t="str">
        <f aca="false">Losers!H97</f>
        <v>[0,1]</v>
      </c>
      <c r="AA36" s="0" t="str">
        <f aca="false">Losers!I97</f>
        <v>[0,2]</v>
      </c>
      <c r="AB36" s="0" t="str">
        <f aca="false">Losers!J97</f>
        <v>[0,5]</v>
      </c>
      <c r="AC36" s="0" t="str">
        <f aca="false">Losers!K97</f>
        <v>[0,9]</v>
      </c>
      <c r="AD36" s="0" t="str">
        <f aca="false">Losers!L97</f>
        <v>[-2,2]</v>
      </c>
      <c r="AE36" s="0" t="str">
        <f aca="false">Losers!M97</f>
        <v>[-5,5]</v>
      </c>
      <c r="AF36" s="0" t="str">
        <f aca="false">Losers!N97</f>
        <v>[-5,-1]</v>
      </c>
      <c r="AG36" s="0" t="str">
        <f aca="false">Losers!O97</f>
        <v>[-2,-1]</v>
      </c>
    </row>
    <row r="37" customFormat="false" ht="13.8" hidden="false" customHeight="false" outlineLevel="0" collapsed="false">
      <c r="A37" s="0" t="str">
        <f aca="false">Winners!G62</f>
        <v>CAR</v>
      </c>
      <c r="B37" s="0" t="n">
        <f aca="false">ROUND(Winners!H62,4)</f>
        <v>0.0018</v>
      </c>
      <c r="C37" s="0" t="n">
        <f aca="false">ROUND(Winners!I62,4)</f>
        <v>0.003</v>
      </c>
      <c r="D37" s="0" t="n">
        <f aca="false">ROUND(Winners!J62,4)</f>
        <v>0.0077</v>
      </c>
      <c r="E37" s="0" t="n">
        <f aca="false">ROUND(Winners!K62,4)</f>
        <v>0.0017</v>
      </c>
      <c r="F37" s="0" t="n">
        <f aca="false">ROUND(Winners!L62,4)</f>
        <v>0.0073</v>
      </c>
      <c r="G37" s="0" t="n">
        <f aca="false">ROUND(Winners!M62,4)</f>
        <v>0.0046</v>
      </c>
      <c r="H37" s="0" t="n">
        <f aca="false">ROUND(Winners!N62,4)</f>
        <v>-0.0031</v>
      </c>
      <c r="I37" s="0" t="n">
        <f aca="false">ROUND(Winners!O62,4)</f>
        <v>0.0042</v>
      </c>
      <c r="M37" s="0" t="str">
        <f aca="false">'First Losers'!G64</f>
        <v>CAR</v>
      </c>
      <c r="N37" s="0" t="n">
        <f aca="false">ROUND('First Losers'!H64,4)</f>
        <v>0.0069</v>
      </c>
      <c r="O37" s="0" t="n">
        <f aca="false">ROUND('First Losers'!I64,4)</f>
        <v>0.0091</v>
      </c>
      <c r="P37" s="0" t="n">
        <f aca="false">ROUND('First Losers'!J64,4)</f>
        <v>0.0182</v>
      </c>
      <c r="Q37" s="0" t="n">
        <f aca="false">ROUND('First Losers'!K64,4)</f>
        <v>0.0258</v>
      </c>
      <c r="R37" s="0" t="n">
        <f aca="false">ROUND('First Losers'!L64,4)</f>
        <v>0.008</v>
      </c>
      <c r="S37" s="0" t="n">
        <f aca="false">ROUND('First Losers'!M64,4)</f>
        <v>0.0199</v>
      </c>
      <c r="T37" s="0" t="n">
        <f aca="false">ROUND('First Losers'!N64,4)</f>
        <v>0.0017</v>
      </c>
      <c r="U37" s="0" t="n">
        <f aca="false">ROUND('First Losers'!O64,4)</f>
        <v>-0.0012</v>
      </c>
      <c r="Y37" s="0" t="str">
        <f aca="false">Losers!G98</f>
        <v>CAR</v>
      </c>
      <c r="Z37" s="0" t="n">
        <f aca="false">ROUND(Losers!H98,4)</f>
        <v>0.0087</v>
      </c>
      <c r="AA37" s="0" t="n">
        <f aca="false">ROUND(Losers!I98,4)</f>
        <v>0.0086</v>
      </c>
      <c r="AB37" s="0" t="n">
        <f aca="false">ROUND(Losers!J98,4)</f>
        <v>0.0083</v>
      </c>
      <c r="AC37" s="0" t="n">
        <f aca="false">ROUND(Losers!K98,4)</f>
        <v>0.0072</v>
      </c>
      <c r="AD37" s="0" t="n">
        <f aca="false">ROUND(Losers!L98,4)</f>
        <v>0.0059</v>
      </c>
      <c r="AE37" s="0" t="n">
        <f aca="false">ROUND(Losers!M98,4)</f>
        <v>0.0095</v>
      </c>
      <c r="AF37" s="0" t="n">
        <f aca="false">ROUND(Losers!N98,4)</f>
        <v>0.0012</v>
      </c>
      <c r="AG37" s="0" t="n">
        <f aca="false">ROUND(Losers!O98,4)</f>
        <v>-0.0026</v>
      </c>
    </row>
    <row r="38" customFormat="false" ht="13.8" hidden="false" customHeight="false" outlineLevel="0" collapsed="false">
      <c r="A38" s="0" t="str">
        <f aca="false">Winners!G63</f>
        <v>SD(CAR)</v>
      </c>
      <c r="B38" s="0" t="n">
        <f aca="false">ROUND(Winners!H63,4)</f>
        <v>0.0064</v>
      </c>
      <c r="C38" s="0" t="n">
        <f aca="false">ROUND(Winners!I63,4)</f>
        <v>0.0078</v>
      </c>
      <c r="D38" s="0" t="n">
        <f aca="false">ROUND(Winners!J63,4)</f>
        <v>0.0111</v>
      </c>
      <c r="E38" s="0" t="n">
        <f aca="false">ROUND(Winners!K63,4)</f>
        <v>0.0143</v>
      </c>
      <c r="F38" s="0" t="n">
        <f aca="false">ROUND(Winners!L63,4)</f>
        <v>0.0101</v>
      </c>
      <c r="G38" s="0" t="n">
        <f aca="false">ROUND(Winners!M63,4)</f>
        <v>0.015</v>
      </c>
      <c r="H38" s="0" t="n">
        <f aca="false">ROUND(Winners!N63,4)</f>
        <v>0.0101</v>
      </c>
      <c r="I38" s="0" t="n">
        <f aca="false">ROUND(Winners!O63,4)</f>
        <v>0.0064</v>
      </c>
      <c r="M38" s="0" t="str">
        <f aca="false">'First Losers'!G65</f>
        <v>SD(CAR)</v>
      </c>
      <c r="N38" s="0" t="n">
        <f aca="false">ROUND('First Losers'!H65,4)</f>
        <v>0.006</v>
      </c>
      <c r="O38" s="0" t="n">
        <f aca="false">ROUND('First Losers'!I65,4)</f>
        <v>0.0074</v>
      </c>
      <c r="P38" s="0" t="n">
        <f aca="false">ROUND('First Losers'!J65,4)</f>
        <v>0.0104</v>
      </c>
      <c r="Q38" s="0" t="n">
        <f aca="false">ROUND('First Losers'!K65,4)</f>
        <v>0.0134</v>
      </c>
      <c r="R38" s="0" t="n">
        <f aca="false">ROUND('First Losers'!L65,4)</f>
        <v>0.0095</v>
      </c>
      <c r="S38" s="0" t="n">
        <f aca="false">ROUND('First Losers'!M65,4)</f>
        <v>0.0141</v>
      </c>
      <c r="T38" s="0" t="n">
        <f aca="false">ROUND('First Losers'!N65,4)</f>
        <v>0.0095</v>
      </c>
      <c r="U38" s="0" t="n">
        <f aca="false">ROUND('First Losers'!O65,4)</f>
        <v>0.006</v>
      </c>
      <c r="Y38" s="0" t="str">
        <f aca="false">Losers!G99</f>
        <v>SD(CAR)</v>
      </c>
      <c r="Z38" s="0" t="n">
        <f aca="false">ROUND(Losers!H99,4)</f>
        <v>0.0041</v>
      </c>
      <c r="AA38" s="0" t="n">
        <f aca="false">ROUND(Losers!I99,4)</f>
        <v>0.005</v>
      </c>
      <c r="AB38" s="0" t="n">
        <f aca="false">ROUND(Losers!J99,4)</f>
        <v>0.0071</v>
      </c>
      <c r="AC38" s="0" t="n">
        <f aca="false">ROUND(Losers!K99,4)</f>
        <v>0.0092</v>
      </c>
      <c r="AD38" s="0" t="n">
        <f aca="false">ROUND(Losers!L99,4)</f>
        <v>0.0065</v>
      </c>
      <c r="AE38" s="0" t="n">
        <f aca="false">ROUND(Losers!M99,4)</f>
        <v>0.0096</v>
      </c>
      <c r="AF38" s="0" t="n">
        <f aca="false">ROUND(Losers!N99,4)</f>
        <v>0.0065</v>
      </c>
      <c r="AG38" s="0" t="n">
        <f aca="false">ROUND(Losers!O99,4)</f>
        <v>0.0041</v>
      </c>
    </row>
    <row r="39" customFormat="false" ht="13.8" hidden="false" customHeight="false" outlineLevel="0" collapsed="false">
      <c r="A39" s="0" t="str">
        <f aca="false">Winners!G64</f>
        <v>test statistic</v>
      </c>
      <c r="B39" s="0" t="n">
        <f aca="false">ROUND(Winners!H64,4)</f>
        <v>0.2801</v>
      </c>
      <c r="C39" s="0" t="n">
        <f aca="false">ROUND(Winners!I64,4)</f>
        <v>0.3872</v>
      </c>
      <c r="D39" s="0" t="n">
        <f aca="false">ROUND(Winners!J64,4)</f>
        <v>0.6951</v>
      </c>
      <c r="E39" s="0" t="n">
        <f aca="false">ROUND(Winners!K64,4)</f>
        <v>0.1163</v>
      </c>
      <c r="F39" s="0" t="n">
        <f aca="false">ROUND(Winners!L64,4)</f>
        <v>0.7193</v>
      </c>
      <c r="G39" s="0" t="n">
        <f aca="false">ROUND(Winners!M64,4)</f>
        <v>0.3074</v>
      </c>
      <c r="H39" s="0" t="n">
        <f aca="false">ROUND(Winners!N64,4)</f>
        <v>-0.3056</v>
      </c>
      <c r="I39" s="0" t="n">
        <f aca="false">ROUND(Winners!O64,4)</f>
        <v>0.6631</v>
      </c>
      <c r="M39" s="0" t="str">
        <f aca="false">'First Losers'!G66</f>
        <v>test statistic</v>
      </c>
      <c r="N39" s="0" t="n">
        <f aca="false">ROUND('First Losers'!H66,4)</f>
        <v>1.1547</v>
      </c>
      <c r="O39" s="0" t="n">
        <f aca="false">ROUND('First Losers'!I66,4)</f>
        <v>1.2419</v>
      </c>
      <c r="P39" s="0" t="n">
        <f aca="false">ROUND('First Losers'!J66,4)</f>
        <v>1.7468</v>
      </c>
      <c r="Q39" s="0" t="n">
        <f aca="false">ROUND('First Losers'!K66,4)</f>
        <v>1.9249</v>
      </c>
      <c r="R39" s="0" t="n">
        <f aca="false">ROUND('First Losers'!L66,4)</f>
        <v>0.8378</v>
      </c>
      <c r="S39" s="0" t="n">
        <f aca="false">ROUND('First Losers'!M66,4)</f>
        <v>1.4112</v>
      </c>
      <c r="T39" s="0" t="n">
        <f aca="false">ROUND('First Losers'!N66,4)</f>
        <v>0.1795</v>
      </c>
      <c r="U39" s="0" t="n">
        <f aca="false">ROUND('First Losers'!O66,4)</f>
        <v>-0.1963</v>
      </c>
      <c r="Y39" s="0" t="str">
        <f aca="false">Losers!G100</f>
        <v>test statistic</v>
      </c>
      <c r="Z39" s="0" t="n">
        <f aca="false">ROUND(Losers!H100,4)</f>
        <v>2.116</v>
      </c>
      <c r="AA39" s="0" t="n">
        <f aca="false">ROUND(Losers!I100,4)</f>
        <v>1.7056</v>
      </c>
      <c r="AB39" s="0" t="n">
        <f aca="false">ROUND(Losers!J100,4)</f>
        <v>1.1765</v>
      </c>
      <c r="AC39" s="0" t="n">
        <f aca="false">ROUND(Losers!K100,4)</f>
        <v>0.7895</v>
      </c>
      <c r="AD39" s="0" t="n">
        <f aca="false">ROUND(Losers!L100,4)</f>
        <v>0.9172</v>
      </c>
      <c r="AE39" s="0" t="n">
        <f aca="false">ROUND(Losers!M100,4)</f>
        <v>0.994</v>
      </c>
      <c r="AF39" s="0" t="n">
        <f aca="false">ROUND(Losers!N100,4)</f>
        <v>0.1856</v>
      </c>
      <c r="AG39" s="0" t="n">
        <f aca="false">ROUND(Losers!O100,4)</f>
        <v>-0.6387</v>
      </c>
    </row>
    <row r="42" s="1" customFormat="true" ht="13.8" hidden="false" customHeight="false" outlineLevel="0" collapsed="false">
      <c r="A42" s="0"/>
    </row>
    <row r="43" customFormat="false" ht="13.8" hidden="false" customHeight="false" outlineLevel="0" collapsed="false">
      <c r="A43" s="1" t="str">
        <f aca="false">Winners!G68</f>
        <v>Non-parametric Sign Test</v>
      </c>
      <c r="M43" s="0" t="str">
        <f aca="false">'First Losers'!G69</f>
        <v>Non-parametric Sign Test</v>
      </c>
      <c r="Y43" s="0" t="str">
        <f aca="false">Losers!G103</f>
        <v>Non-parametric Sign Test</v>
      </c>
    </row>
    <row r="44" customFormat="false" ht="13.8" hidden="false" customHeight="false" outlineLevel="0" collapsed="false">
      <c r="A44" s="0" t="str">
        <f aca="false">Winners!G69</f>
        <v>Event Window $([\tau_{1},\tau_{2}])$</v>
      </c>
      <c r="B44" s="0" t="str">
        <f aca="false">Winners!H69</f>
        <v>[0,1]</v>
      </c>
      <c r="C44" s="0" t="str">
        <f aca="false">Winners!I69</f>
        <v>[0,2]</v>
      </c>
      <c r="D44" s="0" t="str">
        <f aca="false">Winners!J69</f>
        <v>[0,5]</v>
      </c>
      <c r="E44" s="0" t="str">
        <f aca="false">Winners!K69</f>
        <v>[0,9]</v>
      </c>
      <c r="F44" s="0" t="str">
        <f aca="false">Winners!L69</f>
        <v>[-2,2]</v>
      </c>
      <c r="G44" s="0" t="str">
        <f aca="false">Winners!M69</f>
        <v>[-5,5]</v>
      </c>
      <c r="H44" s="0" t="str">
        <f aca="false">Winners!N69</f>
        <v>[-5,-1]</v>
      </c>
      <c r="I44" s="0" t="str">
        <f aca="false">Winners!O69</f>
        <v>[-2,-1]</v>
      </c>
      <c r="K44" s="0" t="str">
        <f aca="false">CONCATENATE(A44," &amp; ",B44," &amp; ",C44," &amp; ",D44," &amp; ",E44," &amp; ",F44," &amp; ",G44," &amp; ",H44," &amp; ",I44," \\ \hline")</f>
        <v>Event Window $([\tau_{1},\tau_{2}])$ &amp; [0,1] &amp; [0,2] &amp; [0,5] &amp; [0,9] &amp; [-2,2] &amp; [-5,5] &amp; [-5,-1] &amp; [-2,-1] \\ \hline</v>
      </c>
      <c r="M44" s="0" t="str">
        <f aca="false">'First Losers'!G70</f>
        <v>Event Window $([\tau_{1},\tau_{2}])$</v>
      </c>
      <c r="N44" s="0" t="str">
        <f aca="false">'First Losers'!H70</f>
        <v>[0,1]</v>
      </c>
      <c r="O44" s="0" t="str">
        <f aca="false">'First Losers'!I70</f>
        <v>[0,2]</v>
      </c>
      <c r="P44" s="0" t="str">
        <f aca="false">'First Losers'!J70</f>
        <v>[0,5]</v>
      </c>
      <c r="Q44" s="0" t="str">
        <f aca="false">'First Losers'!K70</f>
        <v>[0,9]</v>
      </c>
      <c r="R44" s="0" t="str">
        <f aca="false">'First Losers'!L70</f>
        <v>[-2,2]</v>
      </c>
      <c r="S44" s="0" t="str">
        <f aca="false">'First Losers'!M70</f>
        <v>[-5,5]</v>
      </c>
      <c r="T44" s="0" t="str">
        <f aca="false">'First Losers'!N70</f>
        <v>[-5,-1]</v>
      </c>
      <c r="U44" s="0" t="str">
        <f aca="false">'First Losers'!O70</f>
        <v>[-2,-1]</v>
      </c>
      <c r="W44" s="0" t="str">
        <f aca="false">CONCATENATE(M44," &amp; ",N44," &amp; ",O44," &amp; ",P44," &amp; ",Q44," &amp; ",R44," &amp; ",S44," &amp; ",T44," &amp; ",U44," \\ \hline")</f>
        <v>Event Window $([\tau_{1},\tau_{2}])$ &amp; [0,1] &amp; [0,2] &amp; [0,5] &amp; [0,9] &amp; [-2,2] &amp; [-5,5] &amp; [-5,-1] &amp; [-2,-1] \\ \hline</v>
      </c>
      <c r="Y44" s="0" t="str">
        <f aca="false">Losers!G104</f>
        <v>Event Window $([\tau_{1},\tau_{2}])$</v>
      </c>
      <c r="Z44" s="0" t="str">
        <f aca="false">Losers!H104</f>
        <v>[0,1]</v>
      </c>
      <c r="AA44" s="0" t="str">
        <f aca="false">Losers!I104</f>
        <v>[0,2]</v>
      </c>
      <c r="AB44" s="0" t="str">
        <f aca="false">Losers!J104</f>
        <v>[0,5]</v>
      </c>
      <c r="AC44" s="0" t="str">
        <f aca="false">Losers!K104</f>
        <v>[0,9]</v>
      </c>
      <c r="AD44" s="0" t="str">
        <f aca="false">Losers!L104</f>
        <v>[-2,2]</v>
      </c>
      <c r="AE44" s="0" t="str">
        <f aca="false">Losers!M104</f>
        <v>[-5,5]</v>
      </c>
      <c r="AF44" s="0" t="str">
        <f aca="false">Losers!N104</f>
        <v>[-5,-1]</v>
      </c>
      <c r="AG44" s="0" t="str">
        <f aca="false">Losers!O104</f>
        <v>[-2,-1]</v>
      </c>
      <c r="AI44" s="0" t="str">
        <f aca="false">CONCATENATE(Y44," &amp; ",Z44," &amp; ",AA44," &amp; ",AB44," &amp; ",AC44," &amp; ",AD44," &amp; ",AE44," &amp; ",AF44," &amp; ",AG44," \\ \hline")</f>
        <v>Event Window $([\tau_{1},\tau_{2}])$ &amp; [0,1] &amp; [0,2] &amp; [0,5] &amp; [0,9] &amp; [-2,2] &amp; [-5,5] &amp; [-5,-1] &amp; [-2,-1] \\ \hline</v>
      </c>
    </row>
    <row r="45" customFormat="false" ht="13.8" hidden="false" customHeight="false" outlineLevel="0" collapsed="false">
      <c r="A45" s="0" t="str">
        <f aca="false">Winners!G70</f>
        <v>$\underline{All~Games}$</v>
      </c>
      <c r="K45" s="0" t="str">
        <f aca="false">CONCATENATE(A45," &amp; ",B45," &amp; ",C45," &amp; ",D45," &amp; ",E45," &amp; ",F45," &amp; ",G45," &amp; ",H45," &amp; ",I45," \\ ")</f>
        <v>$\underline{All~Games}$ &amp;  &amp;  &amp;  &amp;  &amp;  &amp;  &amp;  &amp;  \\</v>
      </c>
      <c r="M45" s="0" t="str">
        <f aca="false">'First Losers'!G71</f>
        <v>$\underline{All~Games}$</v>
      </c>
      <c r="W45" s="0" t="str">
        <f aca="false">CONCATENATE(M45," &amp; ",N45," &amp; ",O45," &amp; ",P45," &amp; ",Q45," &amp; ",R45," &amp; ",S45," &amp; ",T45," &amp; ",U45," \\ ")</f>
        <v>$\underline{All~Games}$ &amp;  &amp;  &amp;  &amp;  &amp;  &amp;  &amp;  &amp;  \\</v>
      </c>
      <c r="Y45" s="0" t="str">
        <f aca="false">Losers!G105</f>
        <v>$\underline{All~Games}$</v>
      </c>
      <c r="AI45" s="0" t="str">
        <f aca="false">CONCATENATE(Y45," &amp; ",Z45," &amp; ",AA45," &amp; ",AB45," &amp; ",AC45," &amp; ",AD45," &amp; ",AE45," &amp; ",AF45," &amp; ",AG45," \\ ")</f>
        <v>$\underline{All~Games}$ &amp;  &amp;  &amp;  &amp;  &amp;  &amp;  &amp;  &amp;  \\</v>
      </c>
    </row>
    <row r="46" customFormat="false" ht="13.8" hidden="false" customHeight="false" outlineLevel="0" collapsed="false">
      <c r="A46" s="0" t="str">
        <f aca="false">Winners!G71</f>
        <v>test statistic ($\theta_{1}$)</v>
      </c>
      <c r="B46" s="0" t="n">
        <f aca="false">Winners!H71</f>
        <v>0.688247201611686</v>
      </c>
      <c r="C46" s="0" t="n">
        <f aca="false">Winners!I71</f>
        <v>2.06474160483506</v>
      </c>
      <c r="D46" s="0" t="n">
        <f aca="false">Winners!J71</f>
        <v>1.14707866935281</v>
      </c>
      <c r="E46" s="0" t="n">
        <f aca="false">Winners!K71</f>
        <v>0.229415733870561</v>
      </c>
      <c r="F46" s="0" t="n">
        <f aca="false">Winners!L71</f>
        <v>1.60591013709393</v>
      </c>
      <c r="G46" s="0" t="n">
        <f aca="false">Winners!M71</f>
        <v>0.688247201611686</v>
      </c>
      <c r="H46" s="0" t="n">
        <f aca="false">Winners!N71</f>
        <v>-0.229415733870562</v>
      </c>
      <c r="I46" s="0" t="n">
        <f aca="false">Winners!O71</f>
        <v>0.229415733870561</v>
      </c>
      <c r="K46" s="0" t="str">
        <f aca="false">CONCATENATE(A46," &amp; ",ROUND(B46,2)," &amp; ",ROUND(C46,2)," &amp; ",ROUND(D46,2)," &amp; ",ROUND(E46,2)," &amp; ",ROUND(F46,2)," &amp; ",ROUND(G46,2)," &amp; ",ROUND(H46,2)," &amp; ",ROUND(I46,2)," \\ ")</f>
        <v>test statistic ($\theta_{1}$)  &amp; 0.69 &amp; 2.06 &amp; 1.15 &amp; 0.23 &amp; 1.61 &amp; 0.69 &amp; -0.23 &amp; 0.23 \\</v>
      </c>
      <c r="M46" s="0" t="str">
        <f aca="false">'First Losers'!G72</f>
        <v>test statistic ($\theta_{1}$)</v>
      </c>
      <c r="N46" s="0" t="n">
        <f aca="false">'First Losers'!H72</f>
        <v>-0.471404520791032</v>
      </c>
      <c r="O46" s="0" t="n">
        <f aca="false">'First Losers'!I72</f>
        <v>-0.471404520791032</v>
      </c>
      <c r="P46" s="0" t="n">
        <f aca="false">'First Losers'!J72</f>
        <v>0.942809041582064</v>
      </c>
      <c r="Q46" s="0" t="n">
        <f aca="false">'First Losers'!K72</f>
        <v>0.942809041582064</v>
      </c>
      <c r="R46" s="0" t="n">
        <f aca="false">'First Losers'!L72</f>
        <v>0</v>
      </c>
      <c r="S46" s="0" t="n">
        <f aca="false">'First Losers'!M72</f>
        <v>0.471404520791032</v>
      </c>
      <c r="T46" s="0" t="n">
        <f aca="false">'First Losers'!N72</f>
        <v>-0.471404520791032</v>
      </c>
      <c r="U46" s="0" t="n">
        <f aca="false">'First Losers'!O72</f>
        <v>-0.471404520791032</v>
      </c>
      <c r="W46" s="0" t="str">
        <f aca="false">CONCATENATE(M46," &amp; ",ROUND(N46,2)," &amp; ",ROUND(O46,2)," &amp; ",ROUND(P46,2)," &amp; ",ROUND(Q46,2)," &amp; ",ROUND(R46,2)," &amp; ",ROUND(S46,2)," &amp; ",ROUND(T46,2)," &amp; ",ROUND(U46,2)," \\ ")</f>
        <v>test statistic ($\theta_{1}$)  &amp; -0.47 &amp; -0.47 &amp; 0.94 &amp; 0.94 &amp; 0 &amp; 0.47 &amp; -0.47 &amp; -0.47 \\</v>
      </c>
      <c r="Y46" s="0" t="str">
        <f aca="false">Losers!G106</f>
        <v>test statistic ($\theta_{1}$)</v>
      </c>
      <c r="Z46" s="0" t="n">
        <f aca="false">Losers!H106</f>
        <v>0.662266178532522</v>
      </c>
      <c r="AA46" s="0" t="n">
        <f aca="false">Losers!I106</f>
        <v>1.19207912135854</v>
      </c>
      <c r="AB46" s="0" t="n">
        <f aca="false">Losers!J106</f>
        <v>0.662266178532522</v>
      </c>
      <c r="AC46" s="0" t="n">
        <f aca="false">Losers!K106</f>
        <v>1.45698559277155</v>
      </c>
      <c r="AD46" s="0" t="n">
        <f aca="false">Losers!L106</f>
        <v>0.662266178532522</v>
      </c>
      <c r="AE46" s="0" t="n">
        <f aca="false">Losers!M106</f>
        <v>1.19207912135854</v>
      </c>
      <c r="AF46" s="0" t="n">
        <f aca="false">Losers!N106</f>
        <v>-0.132453235706505</v>
      </c>
      <c r="AG46" s="0" t="n">
        <f aca="false">Losers!O106</f>
        <v>-0.397359707119514</v>
      </c>
      <c r="AI46" s="0" t="str">
        <f aca="false">CONCATENATE(Y46," &amp; ",ROUND(Z46,2)," &amp; ",ROUND(AA46,2)," &amp; ",ROUND(AB46,2)," &amp; ",ROUND(AC46,2)," &amp; ",ROUND(AD46,2)," &amp; ",ROUND(AE46,2)," &amp; ",ROUND(AF46,2)," &amp; ",ROUND(AG46,2)," \\ ")</f>
        <v>test statistic ($\theta_{1}$)  &amp; 0.66 &amp; 1.19 &amp; 0.66 &amp; 1.46 &amp; 0.66 &amp; 1.19 &amp; -0.13 &amp; -0.4 \\</v>
      </c>
    </row>
    <row r="47" customFormat="false" ht="13.8" hidden="false" customHeight="false" outlineLevel="0" collapsed="false">
      <c r="A47" s="0" t="str">
        <f aca="false">Winners!G72</f>
        <v>$\underline{Summer}$</v>
      </c>
      <c r="K47" s="0" t="str">
        <f aca="false">CONCATENATE(A47," &amp; ",B47," &amp; ",C47," &amp; ",D47," &amp; ",E47," &amp; ",F47," &amp; ",G47," &amp; ",H47," &amp; ",I47," \\ ")</f>
        <v>$\underline{Summer}$ &amp;  &amp;  &amp;  &amp;  &amp;  &amp;  &amp;  &amp;  \\</v>
      </c>
      <c r="M47" s="0" t="str">
        <f aca="false">'First Losers'!G73</f>
        <v>$\underline{Summer}$</v>
      </c>
      <c r="W47" s="0" t="str">
        <f aca="false">CONCATENATE(M47," &amp; ",N47," &amp; ",O47," &amp; ",P47," &amp; ",Q47," &amp; ",R47," &amp; ",S47," &amp; ",T47," &amp; ",U47," \\ ")</f>
        <v>$\underline{Summer}$ &amp;  &amp;  &amp;  &amp;  &amp;  &amp;  &amp;  &amp;  \\</v>
      </c>
      <c r="Y47" s="0" t="str">
        <f aca="false">Losers!G107</f>
        <v>$\underline{Summer}$</v>
      </c>
      <c r="AI47" s="0" t="str">
        <f aca="false">CONCATENATE(Y47," &amp; ",Z47," &amp; ",AA47," &amp; ",AB47," &amp; ",AC47," &amp; ",AD47," &amp; ",AE47," &amp; ",AF47," &amp; ",AG47," \\ ")</f>
        <v>$\underline{Summer}$ &amp;  &amp;  &amp;  &amp;  &amp;  &amp;  &amp;  &amp;  \\</v>
      </c>
    </row>
    <row r="48" customFormat="false" ht="13.8" hidden="false" customHeight="false" outlineLevel="0" collapsed="false">
      <c r="A48" s="0" t="str">
        <f aca="false">Winners!G73</f>
        <v>test statistic ($\theta_{1}$)</v>
      </c>
      <c r="B48" s="0" t="n">
        <f aca="false">Winners!H73</f>
        <v>0.333333333333333</v>
      </c>
      <c r="C48" s="0" t="n">
        <f aca="false">Winners!I73</f>
        <v>1.66666666666667</v>
      </c>
      <c r="D48" s="0" t="n">
        <f aca="false">Winners!J73</f>
        <v>1.66666666666667</v>
      </c>
      <c r="E48" s="0" t="n">
        <f aca="false">Winners!K73</f>
        <v>0.333333333333333</v>
      </c>
      <c r="F48" s="0" t="n">
        <f aca="false">Winners!L73</f>
        <v>0.333333333333333</v>
      </c>
      <c r="G48" s="0" t="n">
        <f aca="false">Winners!M73</f>
        <v>0.333333333333333</v>
      </c>
      <c r="H48" s="0" t="n">
        <f aca="false">Winners!N73</f>
        <v>-0.333333333333333</v>
      </c>
      <c r="I48" s="0" t="n">
        <f aca="false">Winners!O73</f>
        <v>-1</v>
      </c>
      <c r="K48" s="0" t="str">
        <f aca="false">CONCATENATE(A48," &amp; ",ROUND(B48,2)," &amp; ",ROUND(C48,2)," &amp; ",ROUND(D48,2)," &amp; ",ROUND(E48,2)," &amp; ",ROUND(F48,2)," &amp; ",ROUND(G48,2)," &amp; ",ROUND(H48,2)," &amp; ",ROUND(I48,2)," \\ ")</f>
        <v>test statistic ($\theta_{1}$)  &amp; 0.33 &amp; 1.67 &amp; 1.67 &amp; 0.33 &amp; 0.33 &amp; 0.33 &amp; -0.33 &amp; -1 \\</v>
      </c>
      <c r="M48" s="0" t="str">
        <f aca="false">'First Losers'!G74</f>
        <v>test statistic ($\theta_{1}$)</v>
      </c>
      <c r="N48" s="0" t="n">
        <f aca="false">'First Losers'!H74</f>
        <v>-1</v>
      </c>
      <c r="O48" s="0" t="n">
        <f aca="false">'First Losers'!I74</f>
        <v>-1</v>
      </c>
      <c r="P48" s="0" t="n">
        <f aca="false">'First Losers'!J74</f>
        <v>0.333333333333333</v>
      </c>
      <c r="Q48" s="0" t="n">
        <f aca="false">'First Losers'!K74</f>
        <v>0.333333333333333</v>
      </c>
      <c r="R48" s="0" t="n">
        <f aca="false">'First Losers'!L74</f>
        <v>-1</v>
      </c>
      <c r="S48" s="0" t="n">
        <f aca="false">'First Losers'!M74</f>
        <v>0.333333333333333</v>
      </c>
      <c r="T48" s="0" t="n">
        <f aca="false">'First Losers'!N74</f>
        <v>-1</v>
      </c>
      <c r="U48" s="0" t="n">
        <f aca="false">'First Losers'!O74</f>
        <v>-1</v>
      </c>
      <c r="W48" s="0" t="str">
        <f aca="false">CONCATENATE(M48," &amp; ",ROUND(N48,2)," &amp; ",ROUND(O48,2)," &amp; ",ROUND(P48,2)," &amp; ",ROUND(Q48,2)," &amp; ",ROUND(R48,2)," &amp; ",ROUND(S48,2)," &amp; ",ROUND(T48,2)," &amp; ",ROUND(U48,2)," \\ ")</f>
        <v>test statistic ($\theta_{1}$)  &amp; -1 &amp; -1 &amp; 0.33 &amp; 0.33 &amp; -1 &amp; 0.33 &amp; -1 &amp; -1 \\</v>
      </c>
      <c r="Y48" s="0" t="str">
        <f aca="false">Losers!G108</f>
        <v>test statistic ($\theta_{1}$)</v>
      </c>
      <c r="Z48" s="0" t="n">
        <f aca="false">Losers!H108</f>
        <v>-1.09544511501033</v>
      </c>
      <c r="AA48" s="0" t="n">
        <f aca="false">Losers!I108</f>
        <v>0</v>
      </c>
      <c r="AB48" s="0" t="n">
        <f aca="false">Losers!J108</f>
        <v>0.365148371670111</v>
      </c>
      <c r="AC48" s="0" t="n">
        <f aca="false">Losers!K108</f>
        <v>1.46059348668044</v>
      </c>
      <c r="AD48" s="0" t="n">
        <f aca="false">Losers!L108</f>
        <v>-0.365148371670111</v>
      </c>
      <c r="AE48" s="0" t="n">
        <f aca="false">Losers!M108</f>
        <v>0.365148371670111</v>
      </c>
      <c r="AF48" s="0" t="n">
        <f aca="false">Losers!N108</f>
        <v>-0.365148371670111</v>
      </c>
      <c r="AG48" s="0" t="n">
        <f aca="false">Losers!O108</f>
        <v>0</v>
      </c>
      <c r="AI48" s="0" t="str">
        <f aca="false">CONCATENATE(Y48," &amp; ",ROUND(Z48,2)," &amp; ",ROUND(AA48,2)," &amp; ",ROUND(AB48,2)," &amp; ",ROUND(AC48,2)," &amp; ",ROUND(AD48,2)," &amp; ",ROUND(AE48,2)," &amp; ",ROUND(AF48,2)," &amp; ",ROUND(AG48,2)," \\ ")</f>
        <v>test statistic ($\theta_{1}$)  &amp; -1.1 &amp; 0 &amp; 0.37 &amp; 1.46 &amp; -0.37 &amp; 0.37 &amp; -0.37 &amp; 0 \\</v>
      </c>
    </row>
    <row r="49" customFormat="false" ht="13.8" hidden="false" customHeight="false" outlineLevel="0" collapsed="false">
      <c r="A49" s="0" t="str">
        <f aca="false">Winners!G74</f>
        <v>$\underline{Winter}$</v>
      </c>
      <c r="K49" s="0" t="str">
        <f aca="false">CONCATENATE(A49," &amp; ",B49," &amp; ",C49," &amp; ",D49," &amp; ",E49," &amp; ",F49," &amp; ",G49," &amp; ",H49," &amp; ",I49," \\ ")</f>
        <v>$\underline{Winter}$ &amp;  &amp;  &amp;  &amp;  &amp;  &amp;  &amp;  &amp;  \\</v>
      </c>
      <c r="M49" s="0" t="str">
        <f aca="false">'First Losers'!G75</f>
        <v>$\underline{Winter}$</v>
      </c>
      <c r="W49" s="0" t="str">
        <f aca="false">CONCATENATE(M49," &amp; ",N49," &amp; ",O49," &amp; ",P49," &amp; ",Q49," &amp; ",R49," &amp; ",S49," &amp; ",T49," &amp; ",U49," \\ ")</f>
        <v>$\underline{Winter}$ &amp;  &amp;  &amp;  &amp;  &amp;  &amp;  &amp;  &amp;  \\</v>
      </c>
      <c r="Y49" s="0" t="str">
        <f aca="false">Losers!G109</f>
        <v>$\underline{Winter}$</v>
      </c>
      <c r="AI49" s="0" t="str">
        <f aca="false">CONCATENATE(Y49," &amp; ",Z49," &amp; ",AA49," &amp; ",AB49," &amp; ",AC49," &amp; ",AD49," &amp; ",AE49," &amp; ",AF49," &amp; ",AG49," \\ ")</f>
        <v>$\underline{Winter}$ &amp;  &amp;  &amp;  &amp;  &amp;  &amp;  &amp;  &amp;  \\</v>
      </c>
    </row>
    <row r="50" customFormat="false" ht="13.8" hidden="false" customHeight="false" outlineLevel="0" collapsed="false">
      <c r="A50" s="0" t="str">
        <f aca="false">Winners!G75</f>
        <v>test statistic ($\theta_{1}$)</v>
      </c>
      <c r="B50" s="0" t="n">
        <f aca="false">Winners!H75</f>
        <v>0.632455532033676</v>
      </c>
      <c r="C50" s="0" t="n">
        <f aca="false">Winners!I75</f>
        <v>1.26491106406735</v>
      </c>
      <c r="D50" s="0" t="n">
        <f aca="false">Winners!J75</f>
        <v>0</v>
      </c>
      <c r="E50" s="0" t="n">
        <f aca="false">Winners!K75</f>
        <v>0</v>
      </c>
      <c r="F50" s="0" t="n">
        <f aca="false">Winners!L75</f>
        <v>1.89736659610103</v>
      </c>
      <c r="G50" s="0" t="n">
        <f aca="false">Winners!M75</f>
        <v>0.632455532033676</v>
      </c>
      <c r="H50" s="0" t="n">
        <f aca="false">Winners!N75</f>
        <v>0</v>
      </c>
      <c r="I50" s="0" t="n">
        <f aca="false">Winners!O75</f>
        <v>1.26491106406735</v>
      </c>
      <c r="K50" s="0" t="str">
        <f aca="false">CONCATENATE(A50," &amp; ",ROUND(B50,2)," &amp; ",ROUND(C50,2)," &amp; ",ROUND(D50,2)," &amp; ",ROUND(E50,2)," &amp; ",ROUND(F50,2)," &amp; ",ROUND(G50,2)," &amp; ",ROUND(H50,2)," &amp; ",ROUND(I50,2)," \\ \hline")</f>
        <v>test statistic ($\theta_{1}$)  &amp; 0.63 &amp; 1.26 &amp; 0 &amp; 0 &amp; 1.9 &amp; 0.63 &amp; 0 &amp; 1.26 \\ \hline</v>
      </c>
      <c r="M50" s="0" t="str">
        <f aca="false">'First Losers'!G76</f>
        <v>test statistic ($\theta_{1}$)</v>
      </c>
      <c r="N50" s="0" t="n">
        <f aca="false">'First Losers'!H76</f>
        <v>0.333333333333333</v>
      </c>
      <c r="O50" s="0" t="n">
        <f aca="false">'First Losers'!I76</f>
        <v>0.333333333333333</v>
      </c>
      <c r="P50" s="0" t="n">
        <f aca="false">'First Losers'!J76</f>
        <v>1</v>
      </c>
      <c r="Q50" s="0" t="n">
        <f aca="false">'First Losers'!K76</f>
        <v>1</v>
      </c>
      <c r="R50" s="0" t="n">
        <f aca="false">'First Losers'!L76</f>
        <v>1</v>
      </c>
      <c r="S50" s="0" t="n">
        <f aca="false">'First Losers'!M76</f>
        <v>0.333333333333333</v>
      </c>
      <c r="T50" s="0" t="n">
        <f aca="false">'First Losers'!N76</f>
        <v>0.333333333333333</v>
      </c>
      <c r="U50" s="0" t="n">
        <f aca="false">'First Losers'!O76</f>
        <v>0.333333333333333</v>
      </c>
      <c r="W50" s="0" t="str">
        <f aca="false">CONCATENATE(M50," &amp; ",ROUND(N50,2)," &amp; ",ROUND(O50,2)," &amp; ",ROUND(P50,2)," &amp; ",ROUND(Q50,2)," &amp; ",ROUND(R50,2)," &amp; ",ROUND(S50,2)," &amp; ",ROUND(T50,2)," &amp; ",ROUND(U50,2)," \\ \hline")</f>
        <v>test statistic ($\theta_{1}$)  &amp; 0.33 &amp; 0.33 &amp; 1 &amp; 1 &amp; 1 &amp; 0.33 &amp; 0.33 &amp; 0.33 \\ \hline</v>
      </c>
      <c r="Y50" s="0" t="str">
        <f aca="false">Losers!G110</f>
        <v>test statistic ($\theta_{1}$)</v>
      </c>
      <c r="Z50" s="0" t="n">
        <f aca="false">Losers!H110</f>
        <v>2.11695098702863</v>
      </c>
      <c r="AA50" s="0" t="n">
        <f aca="false">Losers!I110</f>
        <v>1.73205080756888</v>
      </c>
      <c r="AB50" s="0" t="n">
        <f aca="false">Losers!J110</f>
        <v>0.577350269189626</v>
      </c>
      <c r="AC50" s="0" t="n">
        <f aca="false">Losers!K110</f>
        <v>0.577350269189626</v>
      </c>
      <c r="AD50" s="0" t="n">
        <f aca="false">Losers!L110</f>
        <v>1.34715062810913</v>
      </c>
      <c r="AE50" s="0" t="n">
        <f aca="false">Losers!M110</f>
        <v>1.34715062810913</v>
      </c>
      <c r="AF50" s="0" t="n">
        <f aca="false">Losers!N110</f>
        <v>0.192450089729875</v>
      </c>
      <c r="AG50" s="0" t="n">
        <f aca="false">Losers!O110</f>
        <v>-0.577350269189626</v>
      </c>
      <c r="AI50" s="0" t="str">
        <f aca="false">CONCATENATE(Y50," &amp; ",ROUND(Z50,2)," &amp; ",ROUND(AA50,2)," &amp; ",ROUND(AB50,2)," &amp; ",ROUND(AC50,2)," &amp; ",ROUND(AD50,2)," &amp; ",ROUND(AE50,2)," &amp; ",ROUND(AF50,2)," &amp; ",ROUND(AG50,2)," \\ \hline")</f>
        <v>test statistic ($\theta_{1}$)  &amp; 2.12 &amp; 1.73 &amp; 0.58 &amp; 0.58 &amp; 1.35 &amp; 1.35 &amp; 0.19 &amp; -0.58 \\ \hline</v>
      </c>
    </row>
    <row r="53" customFormat="false" ht="13.8" hidden="false" customHeight="false" outlineLevel="0" collapsed="false">
      <c r="A53" s="1" t="str">
        <f aca="false">Winners!G78</f>
        <v>Non-parametric Sign Rank Test</v>
      </c>
      <c r="M53" s="0" t="str">
        <f aca="false">'First Losers'!G79</f>
        <v>Non-parametric Sign Rank Test</v>
      </c>
      <c r="Y53" s="0" t="str">
        <f aca="false">Losers!G113</f>
        <v>Non-parametric Sign Rank Test</v>
      </c>
    </row>
    <row r="54" customFormat="false" ht="13.8" hidden="false" customHeight="false" outlineLevel="0" collapsed="false">
      <c r="A54" s="2" t="str">
        <f aca="false">Winners!G79</f>
        <v>Event Window $([\tau_{1},\tau_{2}])$</v>
      </c>
      <c r="B54" s="2" t="str">
        <f aca="false">Winners!H79</f>
        <v>[0,1]</v>
      </c>
      <c r="C54" s="2" t="str">
        <f aca="false">Winners!I79</f>
        <v>[0,2]</v>
      </c>
      <c r="D54" s="2" t="str">
        <f aca="false">Winners!J79</f>
        <v>[0,5]</v>
      </c>
      <c r="E54" s="2" t="str">
        <f aca="false">Winners!K79</f>
        <v>[0,9]</v>
      </c>
      <c r="F54" s="2" t="str">
        <f aca="false">Winners!L79</f>
        <v>[-2,2]</v>
      </c>
      <c r="G54" s="2" t="str">
        <f aca="false">Winners!M79</f>
        <v>[-5,5]</v>
      </c>
      <c r="H54" s="2" t="str">
        <f aca="false">Winners!N79</f>
        <v>[-5,-1]</v>
      </c>
      <c r="I54" s="2" t="str">
        <f aca="false">Winners!O79</f>
        <v>[-2,-1]</v>
      </c>
      <c r="K54" s="0" t="str">
        <f aca="false">CONCATENATE(A54," &amp; ",B54," &amp; ",C54," &amp; ",D54," &amp; ",E54," &amp; ",F54," &amp; ",G54," &amp; ",H54," &amp; ",I54," \\ \hline")</f>
        <v>Event Window $([\tau_{1},\tau_{2}])$ &amp; [0,1] &amp; [0,2] &amp; [0,5] &amp; [0,9] &amp; [-2,2] &amp; [-5,5] &amp; [-5,-1] &amp; [-2,-1] \\ \hline</v>
      </c>
      <c r="L54" s="0" t="s">
        <v>4</v>
      </c>
      <c r="M54" s="0" t="str">
        <f aca="false">'First Losers'!G80</f>
        <v>Event Window $([\tau_{1},\tau_{2}])$</v>
      </c>
      <c r="N54" s="0" t="str">
        <f aca="false">'First Losers'!H80</f>
        <v>[0,1]</v>
      </c>
      <c r="O54" s="0" t="str">
        <f aca="false">'First Losers'!I80</f>
        <v>[0,2]</v>
      </c>
      <c r="P54" s="0" t="str">
        <f aca="false">'First Losers'!J80</f>
        <v>[0,5]</v>
      </c>
      <c r="Q54" s="0" t="str">
        <f aca="false">'First Losers'!K80</f>
        <v>[0,9]</v>
      </c>
      <c r="R54" s="0" t="str">
        <f aca="false">'First Losers'!L80</f>
        <v>[-2,2]</v>
      </c>
      <c r="S54" s="0" t="str">
        <f aca="false">'First Losers'!M80</f>
        <v>[-5,5]</v>
      </c>
      <c r="T54" s="0" t="str">
        <f aca="false">'First Losers'!N80</f>
        <v>[-5,-1]</v>
      </c>
      <c r="U54" s="0" t="str">
        <f aca="false">'First Losers'!O80</f>
        <v>[-2,-1]</v>
      </c>
      <c r="W54" s="0" t="str">
        <f aca="false">CONCATENATE(M54," &amp; ",N54," &amp; ",O54," &amp; ",P54," &amp; ",Q54," &amp; ",R54," &amp; ",S54," &amp; ",T54," &amp; ",U54," \\ \hline")</f>
        <v>Event Window $([\tau_{1},\tau_{2}])$ &amp; [0,1] &amp; [0,2] &amp; [0,5] &amp; [0,9] &amp; [-2,2] &amp; [-5,5] &amp; [-5,-1] &amp; [-2,-1] \\ \hline</v>
      </c>
      <c r="X54" s="0" t="s">
        <v>4</v>
      </c>
      <c r="Y54" s="0" t="str">
        <f aca="false">Losers!G114</f>
        <v>Event Window $([\tau_{1},\tau_{2}])$</v>
      </c>
      <c r="Z54" s="0" t="str">
        <f aca="false">Losers!H114</f>
        <v>[0,1]</v>
      </c>
      <c r="AA54" s="0" t="str">
        <f aca="false">Losers!I114</f>
        <v>[0,2]</v>
      </c>
      <c r="AB54" s="0" t="str">
        <f aca="false">Losers!J114</f>
        <v>[0,5]</v>
      </c>
      <c r="AC54" s="0" t="str">
        <f aca="false">Losers!K114</f>
        <v>[0,9]</v>
      </c>
      <c r="AD54" s="0" t="str">
        <f aca="false">Losers!L114</f>
        <v>[-2,2]</v>
      </c>
      <c r="AE54" s="0" t="str">
        <f aca="false">Losers!M114</f>
        <v>[-5,5]</v>
      </c>
      <c r="AF54" s="0" t="str">
        <f aca="false">Losers!N114</f>
        <v>[-5,-1]</v>
      </c>
      <c r="AG54" s="0" t="str">
        <f aca="false">Losers!O114</f>
        <v>[-2,-1]</v>
      </c>
      <c r="AI54" s="0" t="str">
        <f aca="false">CONCATENATE(Y54," &amp; ",Z54," &amp; ",AA54," &amp; ",AB54," &amp; ",AC54," &amp; ",AD54," &amp; ",AE54," &amp; ",AF54," &amp; ",AG54," \\ \hline")</f>
        <v>Event Window $([\tau_{1},\tau_{2}])$ &amp; [0,1] &amp; [0,2] &amp; [0,5] &amp; [0,9] &amp; [-2,2] &amp; [-5,5] &amp; [-5,-1] &amp; [-2,-1] \\ \hline</v>
      </c>
      <c r="AJ54" s="0" t="s">
        <v>4</v>
      </c>
    </row>
    <row r="55" customFormat="false" ht="13.8" hidden="false" customHeight="false" outlineLevel="0" collapsed="false">
      <c r="A55" s="2" t="str">
        <f aca="false">Winners!G80</f>
        <v>$\underline{All~Games}$</v>
      </c>
      <c r="B55" s="2"/>
      <c r="C55" s="2"/>
      <c r="D55" s="2"/>
      <c r="E55" s="2"/>
      <c r="F55" s="2"/>
      <c r="G55" s="2"/>
      <c r="H55" s="2"/>
      <c r="I55" s="2"/>
      <c r="K55" s="0" t="str">
        <f aca="false">CONCATENATE(A55," &amp; ",B55," &amp; ",C55," &amp; ",D55," &amp; ",E55," &amp; ",F55," &amp; ",G55," &amp; ",H55," &amp; ",I55," \\ ")</f>
        <v>$\underline{All~Games}$ &amp;  &amp;  &amp;  &amp;  &amp;  &amp;  &amp;  &amp;  \\</v>
      </c>
      <c r="L55" s="0" t="s">
        <v>4</v>
      </c>
      <c r="M55" s="0" t="str">
        <f aca="false">'First Losers'!G81</f>
        <v>$\underline{All~Games}$</v>
      </c>
      <c r="W55" s="0" t="str">
        <f aca="false">CONCATENATE(M55," &amp; ",N55," &amp; ",O55," &amp; ",P55," &amp; ",Q55," &amp; ",R55," &amp; ",S55," &amp; ",T55," &amp; ",U55," \\ ")</f>
        <v>$\underline{All~Games}$ &amp;  &amp;  &amp;  &amp;  &amp;  &amp;  &amp;  &amp;  \\</v>
      </c>
      <c r="X55" s="0" t="s">
        <v>4</v>
      </c>
      <c r="Y55" s="0" t="str">
        <f aca="false">Losers!G115</f>
        <v>$\underline{All~Games}$</v>
      </c>
      <c r="AI55" s="0" t="str">
        <f aca="false">CONCATENATE(Y55," &amp; ",Z55," &amp; ",AA55," &amp; ",AB55," &amp; ",AC55," &amp; ",AD55," &amp; ",AE55," &amp; ",AF55," &amp; ",AG55," \\ ")</f>
        <v>$\underline{All~Games}$ &amp;  &amp;  &amp;  &amp;  &amp;  &amp;  &amp;  &amp;  \\</v>
      </c>
      <c r="AJ55" s="0" t="s">
        <v>4</v>
      </c>
    </row>
    <row r="56" customFormat="false" ht="13.8" hidden="false" customHeight="false" outlineLevel="0" collapsed="false">
      <c r="A56" s="2" t="str">
        <f aca="false">Winners!G81</f>
        <v>W-statistic ($\theta_{2}$)</v>
      </c>
      <c r="B56" s="2" t="n">
        <f aca="false">Winners!H81</f>
        <v>107</v>
      </c>
      <c r="C56" s="2" t="n">
        <f aca="false">Winners!I81</f>
        <v>150</v>
      </c>
      <c r="D56" s="2" t="n">
        <f aca="false">Winners!J81</f>
        <v>111</v>
      </c>
      <c r="E56" s="2" t="n">
        <f aca="false">Winners!K81</f>
        <v>90</v>
      </c>
      <c r="F56" s="2" t="n">
        <f aca="false">Winners!L81</f>
        <v>131</v>
      </c>
      <c r="G56" s="2" t="n">
        <f aca="false">Winners!M81</f>
        <v>104</v>
      </c>
      <c r="H56" s="2" t="n">
        <f aca="false">Winners!N81</f>
        <v>95</v>
      </c>
      <c r="I56" s="2" t="n">
        <f aca="false">Winners!O81</f>
        <v>102</v>
      </c>
      <c r="K56" s="0" t="str">
        <f aca="false">CONCATENATE(A56," &amp; ",B56," &amp; ",C56," &amp; ",D56," &amp; ",E56," &amp; ",F56," &amp; ",G56," &amp; ",H56," &amp; ",I56," \\ ")</f>
        <v>W-statistic ($\theta_{2}$) &amp; 107 &amp; 150 &amp; 111 &amp; 90 &amp; 131 &amp; 104 &amp; 95 &amp; 102 \\</v>
      </c>
      <c r="L56" s="0" t="s">
        <v>4</v>
      </c>
      <c r="M56" s="0" t="str">
        <f aca="false">'First Losers'!G82</f>
        <v>W-statistic ($\theta_{2}$)</v>
      </c>
      <c r="N56" s="0" t="n">
        <f aca="false">'First Losers'!H82</f>
        <v>60</v>
      </c>
      <c r="O56" s="0" t="n">
        <f aca="false">'First Losers'!I82</f>
        <v>56</v>
      </c>
      <c r="P56" s="0" t="n">
        <f aca="false">'First Losers'!J82</f>
        <v>96</v>
      </c>
      <c r="Q56" s="0" t="n">
        <f aca="false">'First Losers'!K82</f>
        <v>92</v>
      </c>
      <c r="R56" s="0" t="n">
        <f aca="false">'First Losers'!L82</f>
        <v>89</v>
      </c>
      <c r="S56" s="0" t="n">
        <f aca="false">'First Losers'!M82</f>
        <v>85</v>
      </c>
      <c r="T56" s="0" t="n">
        <f aca="false">'First Losers'!N82</f>
        <v>59</v>
      </c>
      <c r="U56" s="0" t="n">
        <f aca="false">'First Losers'!O82</f>
        <v>81</v>
      </c>
      <c r="W56" s="0" t="str">
        <f aca="false">CONCATENATE(M56," &amp; ",N56," &amp; ",O56," &amp; ",P56," &amp; ",Q56," &amp; ",R56," &amp; ",S56," &amp; ",T56," &amp; ",U56," \\ ")</f>
        <v>W-statistic ($\theta_{2}$)  &amp; 60 &amp; 56 &amp; 96 &amp; 92 &amp; 89 &amp; 85 &amp; 59 &amp; 81 \\</v>
      </c>
      <c r="X56" s="0" t="s">
        <v>4</v>
      </c>
      <c r="Y56" s="0" t="str">
        <f aca="false">Losers!G116</f>
        <v>W-statistic ($\theta_{2}$)</v>
      </c>
      <c r="Z56" s="0" t="n">
        <f aca="false">Losers!H116</f>
        <v>738</v>
      </c>
      <c r="AA56" s="0" t="n">
        <f aca="false">Losers!I116</f>
        <v>898</v>
      </c>
      <c r="AB56" s="0" t="n">
        <f aca="false">Losers!J116</f>
        <v>897</v>
      </c>
      <c r="AC56" s="0" t="n">
        <f aca="false">Losers!K116</f>
        <v>995</v>
      </c>
      <c r="AD56" s="0" t="n">
        <f aca="false">Losers!L116</f>
        <v>892</v>
      </c>
      <c r="AE56" s="0" t="n">
        <f aca="false">Losers!M116</f>
        <v>1064</v>
      </c>
      <c r="AF56" s="0" t="n">
        <f aca="false">Losers!N116</f>
        <v>813</v>
      </c>
      <c r="AG56" s="0" t="n">
        <f aca="false">Losers!O116</f>
        <v>885</v>
      </c>
      <c r="AI56" s="0" t="str">
        <f aca="false">CONCATENATE(Y56," &amp; ",Z56," &amp; ",AA56," &amp; ",AB56," &amp; ",AC56," &amp; ",AD56," &amp; ",AE56," &amp; ",AF56," &amp; ",AG56," \\ ")</f>
        <v>W-statistic ($\theta_{2}$)  &amp; 738 &amp; 898 &amp; 897 &amp; 995 &amp; 892 &amp; 1064 &amp; 813 &amp; 885 \\</v>
      </c>
      <c r="AJ56" s="0" t="s">
        <v>4</v>
      </c>
    </row>
    <row r="57" customFormat="false" ht="13.8" hidden="false" customHeight="false" outlineLevel="0" collapsed="false">
      <c r="A57" s="2" t="str">
        <f aca="false">Winners!G82</f>
        <v>Critical Values ($c_L,c_H$)</v>
      </c>
      <c r="B57" s="2" t="n">
        <f aca="false">Winners!H82</f>
        <v>46</v>
      </c>
      <c r="C57" s="2" t="n">
        <f aca="false">Winners!I82</f>
        <v>144</v>
      </c>
      <c r="D57" s="2"/>
      <c r="E57" s="2"/>
      <c r="F57" s="2"/>
      <c r="G57" s="2"/>
      <c r="H57" s="2"/>
      <c r="I57" s="2"/>
      <c r="K57" s="0" t="str">
        <f aca="false">CONCATENATE(A57," &amp; \multicolumn{8}{c}{(",B57,",",C57,")} \\ ")</f>
        <v>Critical Values ($c_L,c_H$) &amp; \multicolumn{8}{c}{(46,144)} \\</v>
      </c>
      <c r="L57" s="0" t="s">
        <v>4</v>
      </c>
      <c r="M57" s="0" t="str">
        <f aca="false">'First Losers'!G83</f>
        <v>Critical Values ($c_L,c_H$)</v>
      </c>
      <c r="N57" s="0" t="n">
        <f aca="false">'First Losers'!H83</f>
        <v>40</v>
      </c>
      <c r="O57" s="0" t="n">
        <f aca="false">'First Losers'!I83</f>
        <v>131</v>
      </c>
      <c r="W57" s="0" t="str">
        <f aca="false">CONCATENATE(M57," &amp; \multicolumn{8}{c}{(",N57,",",O57,")} \\ ")</f>
        <v>Critical Values ($c_L,c_H$) &amp; \multicolumn{8}{c}{(40,131)} \\</v>
      </c>
      <c r="X57" s="0" t="s">
        <v>4</v>
      </c>
      <c r="Y57" s="0" t="str">
        <f aca="false">Losers!G117</f>
        <v>Critical Values ($c_L,c_H$)</v>
      </c>
      <c r="Z57" s="0" t="n">
        <f aca="false">Losers!H117</f>
        <v>579.810425838464</v>
      </c>
      <c r="AA57" s="0" t="n">
        <f aca="false">Losers!I117</f>
        <v>1073.18957416154</v>
      </c>
      <c r="AI57" s="0" t="str">
        <f aca="false">CONCATENATE(Y57," &amp; \multicolumn{8}{c}{(",ROUND(Z57,2),",",ROUND(AA57,2),")} \\ ")</f>
        <v>Critical Values ($c_L,c_H$) &amp; \multicolumn{8}{c}{(579.81,1073.19)} \\</v>
      </c>
      <c r="AJ57" s="0" t="s">
        <v>4</v>
      </c>
    </row>
    <row r="58" customFormat="false" ht="13.8" hidden="false" customHeight="false" outlineLevel="0" collapsed="false">
      <c r="A58" s="2" t="str">
        <f aca="false">Winners!G83</f>
        <v>$\underline{Summer}$</v>
      </c>
      <c r="B58" s="2"/>
      <c r="C58" s="2"/>
      <c r="D58" s="2"/>
      <c r="E58" s="2"/>
      <c r="F58" s="2"/>
      <c r="G58" s="2"/>
      <c r="H58" s="2"/>
      <c r="I58" s="2"/>
      <c r="K58" s="0" t="str">
        <f aca="false">CONCATENATE(A58," &amp; ",B58," &amp; ",C58," &amp; ",D58," &amp; ",E58," &amp; ",F58," &amp; ",G58," &amp; ",H58," &amp; ",I58," \\ ")</f>
        <v>$\underline{Summer}$ &amp;  &amp;  &amp;  &amp;  &amp;  &amp;  &amp;  &amp;  \\</v>
      </c>
      <c r="L58" s="0" t="s">
        <v>4</v>
      </c>
      <c r="M58" s="0" t="str">
        <f aca="false">'First Losers'!G84</f>
        <v>$\underline{Summer}$</v>
      </c>
      <c r="W58" s="0" t="str">
        <f aca="false">CONCATENATE(M58," &amp; ",N58," &amp; ",O58," &amp; ",P58," &amp; ",Q58," &amp; ",R58," &amp; ",S58," &amp; ",T58," &amp; ",U58," \\ ")</f>
        <v>$\underline{Summer}$ &amp;  &amp;  &amp;  &amp;  &amp;  &amp;  &amp;  &amp;  \\</v>
      </c>
      <c r="X58" s="0" t="s">
        <v>4</v>
      </c>
      <c r="Y58" s="0" t="str">
        <f aca="false">Losers!G118</f>
        <v>$\underline{Summer}$</v>
      </c>
      <c r="AI58" s="0" t="str">
        <f aca="false">CONCATENATE(Y58," &amp; ",Z58," &amp; ",AA58," &amp; ",AB58," &amp; ",AC58," &amp; ",AD58," &amp; ",AE58," &amp; ",AF58," &amp; ",AG58," \\ ")</f>
        <v>$\underline{Summer}$ &amp;  &amp;  &amp;  &amp;  &amp;  &amp;  &amp;  &amp;  \\</v>
      </c>
      <c r="AJ58" s="0" t="s">
        <v>4</v>
      </c>
    </row>
    <row r="59" customFormat="false" ht="13.8" hidden="false" customHeight="false" outlineLevel="0" collapsed="false">
      <c r="A59" s="2" t="str">
        <f aca="false">Winners!G84</f>
        <v>W-statistic ($\theta_{2}$)</v>
      </c>
      <c r="B59" s="2" t="n">
        <f aca="false">Winners!H84</f>
        <v>21</v>
      </c>
      <c r="C59" s="2" t="n">
        <f aca="false">Winners!I84</f>
        <v>38</v>
      </c>
      <c r="D59" s="2" t="n">
        <f aca="false">Winners!J84</f>
        <v>33</v>
      </c>
      <c r="E59" s="2" t="n">
        <f aca="false">Winners!K84</f>
        <v>24</v>
      </c>
      <c r="F59" s="2" t="n">
        <f aca="false">Winners!L84</f>
        <v>26</v>
      </c>
      <c r="G59" s="2" t="n">
        <f aca="false">Winners!M84</f>
        <v>20</v>
      </c>
      <c r="H59" s="2" t="n">
        <f aca="false">Winners!N84</f>
        <v>19</v>
      </c>
      <c r="I59" s="2" t="n">
        <f aca="false">Winners!O84</f>
        <v>20</v>
      </c>
      <c r="K59" s="0" t="str">
        <f aca="false">CONCATENATE(A59," &amp; ",B59," &amp; ",C59," &amp; ",D59," &amp; ",E59," &amp; ",F59," &amp; ",G59," &amp; ",H59," &amp; ",I59," \\ ")</f>
        <v>W-statistic ($\theta_{2}$) &amp; 21 &amp; 38 &amp; 33 &amp; 24 &amp; 26 &amp; 20 &amp; 19 &amp; 20 \\</v>
      </c>
      <c r="L59" s="0" t="s">
        <v>4</v>
      </c>
      <c r="M59" s="0" t="str">
        <f aca="false">'First Losers'!G85</f>
        <v>W-statistic ($\theta_{2}$)</v>
      </c>
      <c r="N59" s="0" t="n">
        <f aca="false">'First Losers'!H85</f>
        <v>13</v>
      </c>
      <c r="O59" s="0" t="n">
        <f aca="false">'First Losers'!I85</f>
        <v>12</v>
      </c>
      <c r="P59" s="0" t="n">
        <f aca="false">'First Losers'!J85</f>
        <v>27</v>
      </c>
      <c r="Q59" s="0" t="n">
        <f aca="false">'First Losers'!K85</f>
        <v>28</v>
      </c>
      <c r="R59" s="0" t="n">
        <f aca="false">'First Losers'!L85</f>
        <v>14</v>
      </c>
      <c r="S59" s="0" t="n">
        <f aca="false">'First Losers'!M85</f>
        <v>26</v>
      </c>
      <c r="T59" s="0" t="n">
        <f aca="false">'First Losers'!N85</f>
        <v>9</v>
      </c>
      <c r="U59" s="0" t="n">
        <f aca="false">'First Losers'!O85</f>
        <v>13</v>
      </c>
      <c r="W59" s="0" t="str">
        <f aca="false">CONCATENATE(M59," &amp; ",N59," &amp; ",O59," &amp; ",P59," &amp; ",Q59," &amp; ",R59," &amp; ",S59," &amp; ",T59," &amp; ",U59," \\ ")</f>
        <v>W-statistic ($\theta_{2}$)  &amp; 13 &amp; 12 &amp; 27 &amp; 28 &amp; 14 &amp; 26 &amp; 9 &amp; 13 \\</v>
      </c>
      <c r="X59" s="0" t="s">
        <v>4</v>
      </c>
      <c r="Y59" s="0" t="str">
        <f aca="false">Losers!G119</f>
        <v>W-statistic ($\theta_{2}$)</v>
      </c>
      <c r="Z59" s="0" t="n">
        <f aca="false">Losers!H119</f>
        <v>157</v>
      </c>
      <c r="AA59" s="0" t="n">
        <f aca="false">Losers!I119</f>
        <v>235</v>
      </c>
      <c r="AB59" s="0" t="n">
        <f aca="false">Losers!J119</f>
        <v>280</v>
      </c>
      <c r="AC59" s="0" t="n">
        <f aca="false">Losers!K119</f>
        <v>326</v>
      </c>
      <c r="AD59" s="0" t="n">
        <f aca="false">Losers!L119</f>
        <v>218</v>
      </c>
      <c r="AE59" s="0" t="n">
        <f aca="false">Losers!M119</f>
        <v>300</v>
      </c>
      <c r="AF59" s="0" t="n">
        <f aca="false">Losers!N119</f>
        <v>228</v>
      </c>
      <c r="AG59" s="0" t="n">
        <f aca="false">Losers!O119</f>
        <v>258</v>
      </c>
      <c r="AI59" s="0" t="str">
        <f aca="false">CONCATENATE(Y59," &amp; ",Z59," &amp; ",AA59," &amp; ",AB59," &amp; ",AC59," &amp; ",AD59," &amp; ",AE59," &amp; ",AF59," &amp; ",AG59," \\ ")</f>
        <v>W-statistic ($\theta_{2}$)  &amp; 157 &amp; 235 &amp; 280 &amp; 326 &amp; 218 &amp; 300 &amp; 228 &amp; 258 \\</v>
      </c>
      <c r="AJ59" s="0" t="s">
        <v>4</v>
      </c>
    </row>
    <row r="60" customFormat="false" ht="13.8" hidden="false" customHeight="false" outlineLevel="0" collapsed="false">
      <c r="A60" s="2" t="str">
        <f aca="false">Winners!G85</f>
        <v>Critical Values ($c_L,c_H$)</v>
      </c>
      <c r="B60" s="2" t="n">
        <f aca="false">Winners!H85</f>
        <v>6</v>
      </c>
      <c r="C60" s="2" t="n">
        <f aca="false">Winners!I85</f>
        <v>39</v>
      </c>
      <c r="D60" s="2"/>
      <c r="E60" s="2"/>
      <c r="F60" s="2"/>
      <c r="G60" s="2"/>
      <c r="H60" s="2"/>
      <c r="I60" s="2"/>
      <c r="K60" s="0" t="str">
        <f aca="false">CONCATENATE(A60," &amp; \multicolumn{8}{c}{(",B60,",",C60,")} \\ ")</f>
        <v>Critical Values ($c_L,c_H$) &amp; \multicolumn{8}{c}{(6,39)} \\</v>
      </c>
      <c r="L60" s="0" t="s">
        <v>4</v>
      </c>
      <c r="M60" s="0" t="str">
        <f aca="false">'First Losers'!G86</f>
        <v>Critical Values ($c_L,c_H$)</v>
      </c>
      <c r="N60" s="0" t="n">
        <f aca="false">'First Losers'!H86</f>
        <v>6</v>
      </c>
      <c r="O60" s="0" t="n">
        <f aca="false">'First Losers'!I86</f>
        <v>39</v>
      </c>
      <c r="W60" s="0" t="str">
        <f aca="false">CONCATENATE(M60," &amp; \multicolumn{8}{c}{(",N60,",",O60,")} \\ ")</f>
        <v>Critical Values ($c_L,c_H$) &amp; \multicolumn{8}{c}{(6,39)} \\</v>
      </c>
      <c r="X60" s="0" t="s">
        <v>4</v>
      </c>
      <c r="Y60" s="0" t="str">
        <f aca="false">Losers!G120</f>
        <v>Critical Values ($c_L,c_H$)</v>
      </c>
      <c r="Z60" s="0" t="n">
        <f aca="false">Losers!H120</f>
        <v>137</v>
      </c>
      <c r="AA60" s="0" t="n">
        <f aca="false">Losers!I120</f>
        <v>328</v>
      </c>
      <c r="AI60" s="0" t="str">
        <f aca="false">CONCATENATE(Y60," &amp; \multicolumn{8}{c}{(",Z60,",",AA60,")} \\ ")</f>
        <v>Critical Values ($c_L,c_H$) &amp; \multicolumn{8}{c}{(137,328)} \\ </v>
      </c>
      <c r="AJ60" s="0" t="s">
        <v>4</v>
      </c>
    </row>
    <row r="61" customFormat="false" ht="13.8" hidden="false" customHeight="false" outlineLevel="0" collapsed="false">
      <c r="A61" s="2" t="str">
        <f aca="false">Winners!G86</f>
        <v>$\underline{Winter}$</v>
      </c>
      <c r="B61" s="2"/>
      <c r="C61" s="2"/>
      <c r="D61" s="2"/>
      <c r="E61" s="2"/>
      <c r="F61" s="2"/>
      <c r="G61" s="2"/>
      <c r="H61" s="2"/>
      <c r="I61" s="2"/>
      <c r="K61" s="0" t="str">
        <f aca="false">CONCATENATE(A61," &amp; ",B61," &amp; ",C61," &amp; ",D61," &amp; ",E61," &amp; ",F61," &amp; ",G61," &amp; ",H61," &amp; ",I61," \\ ")</f>
        <v>$\underline{Winter}$ &amp;  &amp;  &amp;  &amp;  &amp;  &amp;  &amp;  &amp;  \\</v>
      </c>
      <c r="L61" s="0" t="s">
        <v>4</v>
      </c>
      <c r="M61" s="0" t="str">
        <f aca="false">'First Losers'!G87</f>
        <v>$\underline{Winter}$</v>
      </c>
      <c r="W61" s="0" t="str">
        <f aca="false">CONCATENATE(M61," &amp; ",N61," &amp; ",O61," &amp; ",P61," &amp; ",Q61," &amp; ",R61," &amp; ",S61," &amp; ",T61," &amp; ",U61," \\ ")</f>
        <v>$\underline{Winter}$ &amp;  &amp;  &amp;  &amp;  &amp;  &amp;  &amp;  &amp;  \\</v>
      </c>
      <c r="X61" s="0" t="s">
        <v>4</v>
      </c>
      <c r="Y61" s="0" t="str">
        <f aca="false">Losers!G121</f>
        <v>$\underline{Winter}$</v>
      </c>
      <c r="AI61" s="0" t="str">
        <f aca="false">CONCATENATE(Y61," &amp; ",Z61," &amp; ",AA61," &amp; ",AB61," &amp; ",AC61," &amp; ",AD61," &amp; ",AE61," &amp; ",AF61," &amp; ",AG61," \\ ")</f>
        <v>$\underline{Winter}$ &amp;  &amp;  &amp;  &amp;  &amp;  &amp;  &amp;  &amp;  \\</v>
      </c>
      <c r="AJ61" s="0" t="s">
        <v>4</v>
      </c>
    </row>
    <row r="62" customFormat="false" ht="13.8" hidden="false" customHeight="false" outlineLevel="0" collapsed="false">
      <c r="A62" s="2" t="str">
        <f aca="false">Winners!G87</f>
        <v>W-statistic ($\theta_{2}$)</v>
      </c>
      <c r="B62" s="2" t="n">
        <f aca="false">Winners!H87</f>
        <v>35</v>
      </c>
      <c r="C62" s="2" t="n">
        <f aca="false">Winners!I87</f>
        <v>40</v>
      </c>
      <c r="D62" s="2" t="n">
        <f aca="false">Winners!J87</f>
        <v>26</v>
      </c>
      <c r="E62" s="2" t="n">
        <f aca="false">Winners!K87</f>
        <v>26</v>
      </c>
      <c r="F62" s="2" t="n">
        <f aca="false">Winners!L87</f>
        <v>45</v>
      </c>
      <c r="G62" s="2" t="n">
        <f aca="false">Winners!M87</f>
        <v>36</v>
      </c>
      <c r="H62" s="2" t="n">
        <f aca="false">Winners!N87</f>
        <v>30</v>
      </c>
      <c r="I62" s="2" t="n">
        <f aca="false">Winners!O87</f>
        <v>36</v>
      </c>
      <c r="K62" s="0" t="str">
        <f aca="false">CONCATENATE(A62," &amp; ",B62," &amp; ",C62," &amp; ",D62," &amp; ",E62," &amp; ",F62," &amp; ",G62," &amp; ",H62," &amp; ",I62," \\ ")</f>
        <v>W-statistic ($\theta_{2}$) &amp; 35 &amp; 40 &amp; 26 &amp; 26 &amp; 45 &amp; 36 &amp; 30 &amp; 36 \\</v>
      </c>
      <c r="L62" s="0" t="s">
        <v>4</v>
      </c>
      <c r="M62" s="0" t="str">
        <f aca="false">'First Losers'!G88</f>
        <v>W-statistic ($\theta_{2}$)</v>
      </c>
      <c r="N62" s="0" t="n">
        <f aca="false">'First Losers'!H88</f>
        <v>18</v>
      </c>
      <c r="O62" s="0" t="n">
        <f aca="false">'First Losers'!I88</f>
        <v>16</v>
      </c>
      <c r="P62" s="0" t="n">
        <f aca="false">'First Losers'!J88</f>
        <v>23</v>
      </c>
      <c r="Q62" s="0" t="n">
        <f aca="false">'First Losers'!K88</f>
        <v>21</v>
      </c>
      <c r="R62" s="0" t="n">
        <f aca="false">'First Losers'!L88</f>
        <v>31</v>
      </c>
      <c r="S62" s="0" t="n">
        <f aca="false">'First Losers'!M88</f>
        <v>19</v>
      </c>
      <c r="T62" s="0" t="n">
        <f aca="false">'First Losers'!N88</f>
        <v>22</v>
      </c>
      <c r="U62" s="0" t="n">
        <f aca="false">'First Losers'!O88</f>
        <v>28</v>
      </c>
      <c r="W62" s="0" t="str">
        <f aca="false">CONCATENATE(M62," &amp; ",N62," &amp; ",O62," &amp; ",P62," &amp; ",Q62," &amp; ",R62," &amp; ",S62," &amp; ",T62," &amp; ",U62," \\ ")</f>
        <v>W-statistic ($\theta_{2}$)  &amp; 18 &amp; 16 &amp; 23 &amp; 21 &amp; 31 &amp; 19 &amp; 22 &amp; 28 \\</v>
      </c>
      <c r="X62" s="0" t="s">
        <v>4</v>
      </c>
      <c r="Y62" s="0" t="str">
        <f aca="false">Losers!G122</f>
        <v>W-statistic ($\theta_{2}$)</v>
      </c>
      <c r="Z62" s="0" t="n">
        <f aca="false">Losers!H122</f>
        <v>218</v>
      </c>
      <c r="AA62" s="0" t="n">
        <f aca="false">Losers!I122</f>
        <v>215</v>
      </c>
      <c r="AB62" s="0" t="n">
        <f aca="false">Losers!J122</f>
        <v>176</v>
      </c>
      <c r="AC62" s="0" t="n">
        <f aca="false">Losers!K122</f>
        <v>190</v>
      </c>
      <c r="AD62" s="0" t="n">
        <f aca="false">Losers!L122</f>
        <v>232</v>
      </c>
      <c r="AE62" s="0" t="n">
        <f aca="false">Losers!M122</f>
        <v>244</v>
      </c>
      <c r="AF62" s="0" t="n">
        <f aca="false">Losers!N122</f>
        <v>183</v>
      </c>
      <c r="AG62" s="0" t="n">
        <f aca="false">Losers!O122</f>
        <v>190</v>
      </c>
      <c r="AI62" s="0" t="str">
        <f aca="false">CONCATENATE(Y62," &amp; ",Z62," &amp; ",AA62," &amp; ",AB62," &amp; ",AC62," &amp; ",AD62," &amp; ",AE62," &amp; ",AF62," &amp; ",AG62," \\ ")</f>
        <v>W-statistic ($\theta_{2}$)  &amp; 218 &amp; 215 &amp; 176 &amp; 190 &amp; 232 &amp; 244 &amp; 183 &amp; 190 \\</v>
      </c>
      <c r="AJ62" s="0" t="s">
        <v>4</v>
      </c>
    </row>
    <row r="63" customFormat="false" ht="13.8" hidden="false" customHeight="false" outlineLevel="0" collapsed="false">
      <c r="A63" s="2" t="str">
        <f aca="false">Winners!G88</f>
        <v>Critical Values ($c_L,c_H$)</v>
      </c>
      <c r="B63" s="2" t="n">
        <f aca="false">Winners!H88</f>
        <v>8</v>
      </c>
      <c r="C63" s="2" t="n">
        <f aca="false">Winners!I88</f>
        <v>47</v>
      </c>
      <c r="D63" s="2"/>
      <c r="E63" s="2"/>
      <c r="F63" s="2"/>
      <c r="G63" s="2"/>
      <c r="H63" s="2"/>
      <c r="I63" s="2"/>
      <c r="K63" s="0" t="str">
        <f aca="false">CONCATENATE(A63," &amp; \multicolumn{8}{c}{(",B63,",",C63,")} \\ \hline")</f>
        <v>Critical Values ($c_L,c_H$) &amp; \multicolumn{8}{c}{(8,47)} \\ \hline</v>
      </c>
      <c r="L63" s="0" t="s">
        <v>4</v>
      </c>
      <c r="M63" s="0" t="str">
        <f aca="false">'First Losers'!G89</f>
        <v>Critical Values ($c_L,c_H$)</v>
      </c>
      <c r="N63" s="0" t="n">
        <f aca="false">'First Losers'!H89</f>
        <v>6</v>
      </c>
      <c r="O63" s="0" t="n">
        <f aca="false">'First Losers'!I89</f>
        <v>39</v>
      </c>
      <c r="W63" s="0" t="str">
        <f aca="false">CONCATENATE(M63," &amp; \multicolumn{8}{c}{(",N63,",",O63,")} \\ \hline")</f>
        <v>Critical Values ($c_L,c_H$) &amp; \multicolumn{8}{c}{(6,39)} \\ \hline</v>
      </c>
      <c r="X63" s="0" t="s">
        <v>4</v>
      </c>
      <c r="Y63" s="0" t="str">
        <f aca="false">Losers!G123</f>
        <v>Critical Values ($c_L,c_H$)</v>
      </c>
      <c r="Z63" s="0" t="n">
        <f aca="false">Losers!H123</f>
        <v>107</v>
      </c>
      <c r="AA63" s="0" t="n">
        <f aca="false">Losers!I123</f>
        <v>271</v>
      </c>
      <c r="AI63" s="0" t="str">
        <f aca="false">CONCATENATE(Y63," &amp; \multicolumn{8}{c}{(",Z63,",",AA63,")} \\ \hline")</f>
        <v>Critical Values ($c_L,c_H$) &amp; \multicolumn{8}{c}{(107,271)} \\ \hline</v>
      </c>
      <c r="AJ63" s="0" t="s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A88"/>
  <sheetViews>
    <sheetView windowProtection="false" showFormulas="false" showGridLines="true" showRowColHeaders="true" showZeros="true" rightToLeft="false" tabSelected="false" showOutlineSymbols="true" defaultGridColor="true" view="normal" topLeftCell="C19" colorId="64" zoomScale="100" zoomScaleNormal="100" zoomScalePageLayoutView="100" workbookViewId="0">
      <selection pane="topLeft" activeCell="G31" activeCellId="0" sqref="G31"/>
    </sheetView>
  </sheetViews>
  <sheetFormatPr defaultRowHeight="12.8"/>
  <cols>
    <col collapsed="false" hidden="false" max="7" min="1" style="3" width="13.0688259109312"/>
    <col collapsed="false" hidden="false" max="1025" min="8" style="3" width="8.24696356275304"/>
  </cols>
  <sheetData>
    <row r="1" customFormat="false" ht="13.8" hidden="false" customHeight="false" outlineLevel="0" collapsed="false">
      <c r="A1" s="0"/>
      <c r="B1" s="0"/>
      <c r="C1" s="0"/>
      <c r="D1" s="0"/>
      <c r="E1" s="0"/>
      <c r="F1" s="0"/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0"/>
      <c r="Q1" s="0"/>
      <c r="R1" s="3" t="s">
        <v>6</v>
      </c>
      <c r="S1" s="3" t="s">
        <v>7</v>
      </c>
      <c r="T1" s="3" t="s">
        <v>8</v>
      </c>
      <c r="U1" s="3" t="s">
        <v>9</v>
      </c>
      <c r="V1" s="3" t="s">
        <v>10</v>
      </c>
      <c r="W1" s="3" t="s">
        <v>11</v>
      </c>
      <c r="X1" s="3" t="s">
        <v>12</v>
      </c>
      <c r="Y1" s="3" t="s">
        <v>13</v>
      </c>
      <c r="Z1" s="3" t="s">
        <v>14</v>
      </c>
      <c r="AA1" s="3" t="s">
        <v>6</v>
      </c>
      <c r="AB1" s="3" t="s">
        <v>7</v>
      </c>
      <c r="AC1" s="3" t="s">
        <v>8</v>
      </c>
      <c r="AD1" s="3" t="s">
        <v>9</v>
      </c>
      <c r="AE1" s="3" t="s">
        <v>10</v>
      </c>
      <c r="AF1" s="3" t="s">
        <v>11</v>
      </c>
      <c r="AG1" s="3" t="s">
        <v>12</v>
      </c>
      <c r="AH1" s="3" t="s">
        <v>13</v>
      </c>
      <c r="AI1" s="0"/>
      <c r="AJ1" s="3" t="s">
        <v>6</v>
      </c>
      <c r="AK1" s="3" t="s">
        <v>7</v>
      </c>
      <c r="AL1" s="3" t="s">
        <v>8</v>
      </c>
      <c r="AM1" s="3" t="s">
        <v>9</v>
      </c>
      <c r="AN1" s="3" t="s">
        <v>10</v>
      </c>
      <c r="AO1" s="3" t="s">
        <v>11</v>
      </c>
      <c r="AP1" s="3" t="s">
        <v>12</v>
      </c>
      <c r="AQ1" s="3" t="s">
        <v>13</v>
      </c>
      <c r="AR1" s="3" t="s">
        <v>15</v>
      </c>
      <c r="AS1" s="3" t="s">
        <v>6</v>
      </c>
      <c r="AT1" s="3" t="s">
        <v>7</v>
      </c>
      <c r="AU1" s="3" t="s">
        <v>8</v>
      </c>
      <c r="AV1" s="3" t="s">
        <v>9</v>
      </c>
      <c r="AW1" s="3" t="s">
        <v>10</v>
      </c>
      <c r="AX1" s="3" t="s">
        <v>11</v>
      </c>
      <c r="AY1" s="3" t="s">
        <v>12</v>
      </c>
      <c r="AZ1" s="3" t="s">
        <v>13</v>
      </c>
      <c r="BA1" s="0"/>
      <c r="BB1" s="3" t="s">
        <v>6</v>
      </c>
      <c r="BC1" s="3" t="s">
        <v>7</v>
      </c>
      <c r="BD1" s="3" t="s">
        <v>8</v>
      </c>
      <c r="BE1" s="3" t="s">
        <v>9</v>
      </c>
      <c r="BF1" s="3" t="s">
        <v>10</v>
      </c>
      <c r="BG1" s="3" t="s">
        <v>11</v>
      </c>
      <c r="BH1" s="3" t="s">
        <v>12</v>
      </c>
      <c r="BI1" s="3" t="s">
        <v>13</v>
      </c>
      <c r="BJ1" s="3" t="s">
        <v>16</v>
      </c>
      <c r="BK1" s="3" t="s">
        <v>6</v>
      </c>
      <c r="BL1" s="3" t="s">
        <v>7</v>
      </c>
      <c r="BM1" s="3" t="s">
        <v>8</v>
      </c>
      <c r="BN1" s="3" t="s">
        <v>9</v>
      </c>
      <c r="BO1" s="3" t="s">
        <v>10</v>
      </c>
      <c r="BP1" s="3" t="s">
        <v>11</v>
      </c>
      <c r="BQ1" s="3" t="s">
        <v>12</v>
      </c>
      <c r="BR1" s="3" t="s">
        <v>13</v>
      </c>
      <c r="BS1" s="0"/>
      <c r="BT1" s="3" t="s">
        <v>6</v>
      </c>
      <c r="BU1" s="3" t="s">
        <v>7</v>
      </c>
      <c r="BV1" s="3" t="s">
        <v>8</v>
      </c>
      <c r="BW1" s="3" t="s">
        <v>9</v>
      </c>
      <c r="BX1" s="3" t="s">
        <v>10</v>
      </c>
      <c r="BY1" s="3" t="s">
        <v>11</v>
      </c>
      <c r="BZ1" s="3" t="s">
        <v>12</v>
      </c>
      <c r="CA1" s="3" t="s">
        <v>13</v>
      </c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v>0</v>
      </c>
      <c r="I2" s="3" t="n">
        <v>0</v>
      </c>
      <c r="J2" s="3" t="n">
        <v>0</v>
      </c>
      <c r="K2" s="3" t="n">
        <v>0</v>
      </c>
      <c r="L2" s="3" t="n">
        <v>-2</v>
      </c>
      <c r="M2" s="3" t="n">
        <v>-5</v>
      </c>
      <c r="N2" s="3" t="n">
        <v>-5</v>
      </c>
      <c r="O2" s="3" t="n">
        <v>-2</v>
      </c>
      <c r="P2" s="0"/>
      <c r="Q2" s="0"/>
      <c r="R2" s="3" t="n">
        <v>0</v>
      </c>
      <c r="S2" s="3" t="n">
        <v>0</v>
      </c>
      <c r="T2" s="3" t="n">
        <v>0</v>
      </c>
      <c r="U2" s="3" t="n">
        <v>0</v>
      </c>
      <c r="V2" s="3" t="n">
        <v>-2</v>
      </c>
      <c r="W2" s="3" t="n">
        <v>-5</v>
      </c>
      <c r="X2" s="3" t="n">
        <v>-5</v>
      </c>
      <c r="Y2" s="3" t="n">
        <v>-2</v>
      </c>
      <c r="Z2" s="0"/>
      <c r="AA2" s="3" t="n">
        <v>0</v>
      </c>
      <c r="AB2" s="3" t="n">
        <v>0</v>
      </c>
      <c r="AC2" s="3" t="n">
        <v>0</v>
      </c>
      <c r="AD2" s="3" t="n">
        <v>0</v>
      </c>
      <c r="AE2" s="3" t="n">
        <v>-2</v>
      </c>
      <c r="AF2" s="3" t="n">
        <v>-5</v>
      </c>
      <c r="AG2" s="3" t="n">
        <v>-5</v>
      </c>
      <c r="AH2" s="3" t="n">
        <v>-2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-2</v>
      </c>
      <c r="AO2" s="3" t="n">
        <v>-5</v>
      </c>
      <c r="AP2" s="3" t="n">
        <v>-5</v>
      </c>
      <c r="AQ2" s="3" t="n">
        <v>-2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-2</v>
      </c>
      <c r="AX2" s="3" t="n">
        <v>-5</v>
      </c>
      <c r="AY2" s="3" t="n">
        <v>-5</v>
      </c>
      <c r="AZ2" s="3" t="n">
        <v>-2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-2</v>
      </c>
      <c r="BG2" s="3" t="n">
        <v>-5</v>
      </c>
      <c r="BH2" s="3" t="n">
        <v>-5</v>
      </c>
      <c r="BI2" s="3" t="n">
        <v>-2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-2</v>
      </c>
      <c r="BP2" s="3" t="n">
        <v>-5</v>
      </c>
      <c r="BQ2" s="3" t="n">
        <v>-5</v>
      </c>
      <c r="BR2" s="3" t="n">
        <v>-2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-2</v>
      </c>
      <c r="BY2" s="3" t="n">
        <v>-5</v>
      </c>
      <c r="BZ2" s="3" t="n">
        <v>-5</v>
      </c>
      <c r="CA2" s="3" t="n">
        <v>-2</v>
      </c>
    </row>
    <row r="3" customFormat="false" ht="13.8" hidden="false" customHeight="false" outlineLevel="0" collapsed="false">
      <c r="A3" s="0"/>
      <c r="B3" s="0"/>
      <c r="C3" s="0"/>
      <c r="D3" s="0"/>
      <c r="E3" s="0"/>
      <c r="F3" s="0"/>
      <c r="G3" s="0"/>
      <c r="H3" s="3" t="n">
        <v>1</v>
      </c>
      <c r="I3" s="3" t="n">
        <v>2</v>
      </c>
      <c r="J3" s="3" t="n">
        <v>5</v>
      </c>
      <c r="K3" s="3" t="n">
        <v>9</v>
      </c>
      <c r="L3" s="3" t="n">
        <v>2</v>
      </c>
      <c r="M3" s="3" t="n">
        <v>5</v>
      </c>
      <c r="N3" s="3" t="n">
        <v>-1</v>
      </c>
      <c r="O3" s="3" t="n">
        <v>-1</v>
      </c>
      <c r="P3" s="0"/>
      <c r="Q3" s="0"/>
      <c r="R3" s="3" t="n">
        <v>1</v>
      </c>
      <c r="S3" s="3" t="n">
        <v>2</v>
      </c>
      <c r="T3" s="3" t="n">
        <v>5</v>
      </c>
      <c r="U3" s="3" t="n">
        <v>9</v>
      </c>
      <c r="V3" s="3" t="n">
        <v>2</v>
      </c>
      <c r="W3" s="3" t="n">
        <v>5</v>
      </c>
      <c r="X3" s="3" t="n">
        <v>-1</v>
      </c>
      <c r="Y3" s="3" t="n">
        <v>-1</v>
      </c>
      <c r="Z3" s="0"/>
      <c r="AA3" s="3" t="n">
        <v>1</v>
      </c>
      <c r="AB3" s="3" t="n">
        <v>2</v>
      </c>
      <c r="AC3" s="3" t="n">
        <v>5</v>
      </c>
      <c r="AD3" s="3" t="n">
        <v>9</v>
      </c>
      <c r="AE3" s="3" t="n">
        <v>2</v>
      </c>
      <c r="AF3" s="3" t="n">
        <v>5</v>
      </c>
      <c r="AG3" s="3" t="n">
        <v>-1</v>
      </c>
      <c r="AH3" s="3" t="n">
        <v>-1</v>
      </c>
      <c r="AJ3" s="3" t="n">
        <v>1</v>
      </c>
      <c r="AK3" s="3" t="n">
        <v>2</v>
      </c>
      <c r="AL3" s="3" t="n">
        <v>5</v>
      </c>
      <c r="AM3" s="3" t="n">
        <v>9</v>
      </c>
      <c r="AN3" s="3" t="n">
        <v>2</v>
      </c>
      <c r="AO3" s="3" t="n">
        <v>5</v>
      </c>
      <c r="AP3" s="3" t="n">
        <v>-1</v>
      </c>
      <c r="AQ3" s="3" t="n">
        <v>-1</v>
      </c>
      <c r="AS3" s="3" t="n">
        <v>1</v>
      </c>
      <c r="AT3" s="3" t="n">
        <v>2</v>
      </c>
      <c r="AU3" s="3" t="n">
        <v>5</v>
      </c>
      <c r="AV3" s="3" t="n">
        <v>9</v>
      </c>
      <c r="AW3" s="3" t="n">
        <v>2</v>
      </c>
      <c r="AX3" s="3" t="n">
        <v>5</v>
      </c>
      <c r="AY3" s="3" t="n">
        <v>-1</v>
      </c>
      <c r="AZ3" s="3" t="n">
        <v>-1</v>
      </c>
      <c r="BB3" s="3" t="n">
        <v>1</v>
      </c>
      <c r="BC3" s="3" t="n">
        <v>2</v>
      </c>
      <c r="BD3" s="3" t="n">
        <v>5</v>
      </c>
      <c r="BE3" s="3" t="n">
        <v>9</v>
      </c>
      <c r="BF3" s="3" t="n">
        <v>2</v>
      </c>
      <c r="BG3" s="3" t="n">
        <v>5</v>
      </c>
      <c r="BH3" s="3" t="n">
        <v>-1</v>
      </c>
      <c r="BI3" s="3" t="n">
        <v>-1</v>
      </c>
      <c r="BK3" s="3" t="n">
        <v>1</v>
      </c>
      <c r="BL3" s="3" t="n">
        <v>2</v>
      </c>
      <c r="BM3" s="3" t="n">
        <v>5</v>
      </c>
      <c r="BN3" s="3" t="n">
        <v>9</v>
      </c>
      <c r="BO3" s="3" t="n">
        <v>2</v>
      </c>
      <c r="BP3" s="3" t="n">
        <v>5</v>
      </c>
      <c r="BQ3" s="3" t="n">
        <v>-1</v>
      </c>
      <c r="BR3" s="3" t="n">
        <v>-1</v>
      </c>
      <c r="BT3" s="3" t="n">
        <v>1</v>
      </c>
      <c r="BU3" s="3" t="n">
        <v>2</v>
      </c>
      <c r="BV3" s="3" t="n">
        <v>5</v>
      </c>
      <c r="BW3" s="3" t="n">
        <v>9</v>
      </c>
      <c r="BX3" s="3" t="n">
        <v>2</v>
      </c>
      <c r="BY3" s="3" t="n">
        <v>5</v>
      </c>
      <c r="BZ3" s="3" t="n">
        <v>-1</v>
      </c>
      <c r="CA3" s="3" t="n">
        <v>-1</v>
      </c>
    </row>
    <row r="4" customFormat="false" ht="15" hidden="false" customHeight="false" outlineLevel="0" collapsed="false">
      <c r="A4" s="0"/>
      <c r="B4" s="0"/>
      <c r="C4" s="0"/>
      <c r="D4" s="0"/>
      <c r="E4" s="0"/>
      <c r="F4" s="0"/>
      <c r="G4" s="0"/>
      <c r="H4" s="4" t="str">
        <f aca="false">CONCATENATE("$\tau_{1}=",H2,"$,")</f>
        <v>$\tau_{1}=0$,</v>
      </c>
      <c r="I4" s="4" t="str">
        <f aca="false">CONCATENATE("$\tau_{1}=",I2,"$,")</f>
        <v>$\tau_{1}=0$,</v>
      </c>
      <c r="J4" s="4" t="str">
        <f aca="false">CONCATENATE("$\tau_{1}=",J2,"$,")</f>
        <v>$\tau_{1}=0$,</v>
      </c>
      <c r="K4" s="4" t="str">
        <f aca="false">CONCATENATE("$\tau_{1}=",K2,"$,")</f>
        <v>$\tau_{1}=0$,</v>
      </c>
      <c r="L4" s="4" t="str">
        <f aca="false">CONCATENATE("$\tau_{1}=",L2,"$,")</f>
        <v>$\tau_{1}=-2$,</v>
      </c>
      <c r="M4" s="4" t="str">
        <f aca="false">CONCATENATE("$\tau_{1}=",M2,"$,")</f>
        <v>$\tau_{1}=-5$,</v>
      </c>
      <c r="N4" s="4" t="str">
        <f aca="false">CONCATENATE("$\tau_{1}=",N2,"$,")</f>
        <v>$\tau_{1}=-5$,</v>
      </c>
      <c r="O4" s="4" t="str">
        <f aca="false">CONCATENATE("$\tau_{1}=",O2,"$,")</f>
        <v>$\tau_{1}=-2$,</v>
      </c>
      <c r="P4" s="0" t="str">
        <f aca="false">CONCATENATE(A4," &amp; ",D4," &amp; ",G4," &amp; ",H4," &amp; ",I4," &amp; ",J4," &amp; ",K4," &amp; ",L4," &amp; ",M4," &amp; ",N4," &amp; ",O4," \\ ")</f>
        <v>&amp;  &amp;  &amp; $\tau_{1}=0$, &amp; $\tau_{1}=0$, &amp; $\tau_{1}=0$, &amp; $\tau_{1}=0$, &amp; $\tau_{1}=-2$, &amp; $\tau_{1}=-5$, &amp; $\tau_{1}=-5$, &amp; $\tau_{1}=-2$, \\</v>
      </c>
      <c r="Q4" s="3" t="s">
        <v>17</v>
      </c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J4" s="0"/>
      <c r="AK4" s="0"/>
      <c r="AL4" s="0"/>
      <c r="AM4" s="0"/>
      <c r="AN4" s="0"/>
      <c r="AO4" s="0"/>
      <c r="AP4" s="0"/>
      <c r="AQ4" s="0"/>
      <c r="AS4" s="0"/>
      <c r="AT4" s="0"/>
      <c r="AU4" s="0"/>
      <c r="AV4" s="0"/>
      <c r="AW4" s="0"/>
      <c r="AX4" s="0"/>
      <c r="AY4" s="0"/>
      <c r="AZ4" s="0"/>
      <c r="BB4" s="0"/>
      <c r="BC4" s="0"/>
      <c r="BD4" s="0"/>
      <c r="BE4" s="0"/>
      <c r="BF4" s="0"/>
      <c r="BG4" s="0"/>
      <c r="BH4" s="0"/>
      <c r="BI4" s="0"/>
      <c r="BK4" s="0"/>
      <c r="BL4" s="0"/>
      <c r="BM4" s="0"/>
      <c r="BN4" s="0"/>
      <c r="BO4" s="0"/>
      <c r="BP4" s="0"/>
      <c r="BQ4" s="0"/>
      <c r="BR4" s="0"/>
      <c r="BT4" s="0"/>
      <c r="BU4" s="0"/>
      <c r="BV4" s="0"/>
      <c r="BW4" s="0"/>
      <c r="BX4" s="0"/>
      <c r="BY4" s="0"/>
      <c r="BZ4" s="0"/>
      <c r="CA4" s="0"/>
    </row>
    <row r="5" customFormat="false" ht="15" hidden="false" customHeight="false" outlineLevel="0" collapsed="false">
      <c r="A5" s="5" t="s">
        <v>18</v>
      </c>
      <c r="B5" s="5" t="s">
        <v>19</v>
      </c>
      <c r="C5" s="5" t="s">
        <v>20</v>
      </c>
      <c r="D5" s="5" t="s">
        <v>21</v>
      </c>
      <c r="E5" s="4" t="s">
        <v>22</v>
      </c>
      <c r="F5" s="4" t="s">
        <v>23</v>
      </c>
      <c r="G5" s="3" t="s">
        <v>24</v>
      </c>
      <c r="H5" s="4" t="str">
        <f aca="false">CONCATENATE("$\tau_{2}=",H3,"$")</f>
        <v>$\tau_{2}=1$</v>
      </c>
      <c r="I5" s="4" t="str">
        <f aca="false">CONCATENATE("$\tau_{2}=",I3,"$")</f>
        <v>$\tau_{2}=2$</v>
      </c>
      <c r="J5" s="4" t="str">
        <f aca="false">CONCATENATE("$\tau_{2}=",J3,"$")</f>
        <v>$\tau_{2}=5$</v>
      </c>
      <c r="K5" s="4" t="str">
        <f aca="false">CONCATENATE("$\tau_{2}=",K3,"$")</f>
        <v>$\tau_{2}=9$</v>
      </c>
      <c r="L5" s="4" t="str">
        <f aca="false">CONCATENATE("$\tau_{2}=",L3,"$")</f>
        <v>$\tau_{2}=2$</v>
      </c>
      <c r="M5" s="4" t="str">
        <f aca="false">CONCATENATE("$\tau_{2}=",M3,"$")</f>
        <v>$\tau_{2}=5$</v>
      </c>
      <c r="N5" s="4" t="str">
        <f aca="false">CONCATENATE("$\tau_{2}=",N3,"$")</f>
        <v>$\tau_{2}=-1$</v>
      </c>
      <c r="O5" s="4" t="str">
        <f aca="false">CONCATENATE("$\tau_{2}=",O3,"$")</f>
        <v>$\tau_{2}=-1$</v>
      </c>
      <c r="P5" s="0" t="str">
        <f aca="false">CONCATENATE(A5," &amp; ",D5," &amp; ",G5," &amp; ",H5," &amp; ",I5," &amp; ",J5," &amp; ",K5," &amp; ",L5," &amp; ",M5," &amp; ",N5," &amp; ",O5," \\ ")</f>
        <v>Country Name &amp; Announcement &amp; $\hat{\sigma}_{\epsilon_i}$ &amp; $\tau_{2}=1$ &amp; $\tau_{2}=2$ &amp; $\tau_{2}=5$ &amp; $\tau_{2}=9$ &amp; $\tau_{2}=2$ &amp; $\tau_{2}=5$ &amp; $\tau_{2}=-1$ &amp; $\tau_{2}=-1$ \\</v>
      </c>
      <c r="Q5" s="3" t="s">
        <v>4</v>
      </c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J5" s="0"/>
      <c r="AK5" s="0"/>
      <c r="AL5" s="0"/>
      <c r="AM5" s="0"/>
      <c r="AN5" s="0"/>
      <c r="AO5" s="0"/>
      <c r="AP5" s="0"/>
      <c r="AQ5" s="0"/>
      <c r="AS5" s="0"/>
      <c r="AT5" s="0"/>
      <c r="AU5" s="0"/>
      <c r="AV5" s="0"/>
      <c r="AW5" s="0"/>
      <c r="AX5" s="0"/>
      <c r="AY5" s="0"/>
      <c r="AZ5" s="0"/>
      <c r="BB5" s="0"/>
      <c r="BC5" s="0"/>
      <c r="BD5" s="0"/>
      <c r="BE5" s="0"/>
      <c r="BF5" s="0"/>
      <c r="BG5" s="0"/>
      <c r="BH5" s="0"/>
      <c r="BI5" s="0"/>
      <c r="BK5" s="0"/>
      <c r="BL5" s="0"/>
      <c r="BM5" s="0"/>
      <c r="BN5" s="0"/>
      <c r="BO5" s="0"/>
      <c r="BP5" s="0"/>
      <c r="BQ5" s="0"/>
      <c r="BR5" s="0"/>
      <c r="BT5" s="0"/>
      <c r="BU5" s="0"/>
      <c r="BV5" s="0"/>
      <c r="BW5" s="0"/>
      <c r="BX5" s="0"/>
      <c r="BY5" s="0"/>
      <c r="BZ5" s="0"/>
      <c r="CA5" s="0"/>
    </row>
    <row r="6" customFormat="false" ht="15" hidden="false" customHeight="false" outlineLevel="0" collapsed="false">
      <c r="A6" s="5" t="s">
        <v>25</v>
      </c>
      <c r="B6" s="5" t="n">
        <v>1988</v>
      </c>
      <c r="C6" s="5" t="s">
        <v>16</v>
      </c>
      <c r="D6" s="6" t="n">
        <v>29859</v>
      </c>
      <c r="E6" s="4" t="s">
        <v>26</v>
      </c>
      <c r="F6" s="6" t="s">
        <v>27</v>
      </c>
      <c r="G6" s="3" t="n">
        <v>4.105810962E-005</v>
      </c>
      <c r="H6" s="3" t="n">
        <v>0.0035052</v>
      </c>
      <c r="I6" s="3" t="n">
        <v>0.0107946</v>
      </c>
      <c r="J6" s="3" t="n">
        <v>-0.0065669</v>
      </c>
      <c r="K6" s="3" t="n">
        <v>-0.0141726</v>
      </c>
      <c r="L6" s="3" t="n">
        <v>0.0497764</v>
      </c>
      <c r="M6" s="3" t="n">
        <v>-0.0134542</v>
      </c>
      <c r="N6" s="3" t="n">
        <v>-0.0068873</v>
      </c>
      <c r="O6" s="3" t="n">
        <v>0.0389818</v>
      </c>
      <c r="P6" s="3" t="str">
        <f aca="false">CONCATENATE(A6," &amp; ",TEXT(D6,"mm/dd/yyyy")," &amp; ",ROUND(SQRT(G6),4)," &amp; ",ROUND(H6,4)," &amp; ",ROUND(I6,4)," &amp; ",ROUND(J6,4)," &amp; ",ROUND(K6,4)," &amp; ",ROUND(L6,4)," &amp; ",ROUND(M6,4)," &amp; ",ROUND(N6,4)," &amp; ",ROUND(O6,4)," \\ ")</f>
        <v>Canada &amp; 09/30/1981 &amp; 0.0064 &amp; 0.0035 &amp; 0.0108 &amp; -0.0066 &amp; -0.0142 &amp; 0.0498 &amp; -0.0135 &amp; -0.0069 &amp; 0.039 \\</v>
      </c>
      <c r="Q6" s="3" t="n">
        <v>1</v>
      </c>
      <c r="R6" s="3" t="n">
        <f aca="false">H6/SQRT((R$3-R$2+1)*$G6)</f>
        <v>0.386810567436933</v>
      </c>
      <c r="S6" s="3" t="n">
        <f aca="false">I6/SQRT((S$3-S$2+1)*$G6)</f>
        <v>0.972627291761287</v>
      </c>
      <c r="T6" s="3" t="n">
        <f aca="false">J6/SQRT((T$3-T$2+1)*$G6)</f>
        <v>-0.418393860242044</v>
      </c>
      <c r="U6" s="3" t="n">
        <f aca="false">K6/SQRT((U$3-U$2+1)*$G6)</f>
        <v>-0.699439339158082</v>
      </c>
      <c r="V6" s="3" t="n">
        <f aca="false">L6/SQRT((V$3-V$2+1)*$G6)</f>
        <v>3.47407353337318</v>
      </c>
      <c r="W6" s="3" t="n">
        <f aca="false">M6/SQRT((W$3-W$2+1)*$G6)</f>
        <v>-0.633085055505894</v>
      </c>
      <c r="X6" s="3" t="n">
        <f aca="false">N6/SQRT((X$3-X$2+1)*$G6)</f>
        <v>-0.480689375816674</v>
      </c>
      <c r="Y6" s="3" t="n">
        <f aca="false">O6/SQRT((Y$3-Y$2+1)*$G6)</f>
        <v>4.30177227482399</v>
      </c>
      <c r="AA6" s="3" t="n">
        <f aca="false">ABS(H6)</f>
        <v>0.0035052</v>
      </c>
      <c r="AB6" s="3" t="n">
        <f aca="false">ABS(I6)</f>
        <v>0.0107946</v>
      </c>
      <c r="AC6" s="3" t="n">
        <f aca="false">ABS(J6)</f>
        <v>0.0065669</v>
      </c>
      <c r="AD6" s="3" t="n">
        <f aca="false">ABS(K6)</f>
        <v>0.0141726</v>
      </c>
      <c r="AE6" s="3" t="n">
        <f aca="false">ABS(L6)</f>
        <v>0.0497764</v>
      </c>
      <c r="AF6" s="3" t="n">
        <f aca="false">ABS(M6)</f>
        <v>0.0134542</v>
      </c>
      <c r="AG6" s="3" t="n">
        <f aca="false">ABS(N6)</f>
        <v>0.0068873</v>
      </c>
      <c r="AH6" s="3" t="n">
        <f aca="false">ABS(O6)</f>
        <v>0.0389818</v>
      </c>
      <c r="AJ6" s="3" t="n">
        <f aca="false">IF(H6&gt;0,RANK(AA6,AA$6:AA$24,0),0)</f>
        <v>16</v>
      </c>
      <c r="AK6" s="3" t="n">
        <f aca="false">IF(I6&gt;0,RANK(AB6,AB$6:AB$24,0),0)</f>
        <v>9</v>
      </c>
      <c r="AL6" s="3" t="n">
        <f aca="false">IF(J6&gt;0,RANK(AC6,AC$6:AC$24,0),0)</f>
        <v>0</v>
      </c>
      <c r="AM6" s="3" t="n">
        <f aca="false">IF(K6&gt;0,RANK(AD6,AD$6:AD$24,0),0)</f>
        <v>0</v>
      </c>
      <c r="AN6" s="3" t="n">
        <f aca="false">IF(L6&gt;0,RANK(AE6,AE$6:AE$24,0),0)</f>
        <v>3</v>
      </c>
      <c r="AO6" s="3" t="n">
        <f aca="false">IF(M6&gt;0,RANK(AF6,AF$6:AF$24,0),0)</f>
        <v>0</v>
      </c>
      <c r="AP6" s="3" t="n">
        <f aca="false">IF(N6&gt;0,RANK(AG6,AG$6:AG$24,0),0)</f>
        <v>0</v>
      </c>
      <c r="AQ6" s="3" t="n">
        <f aca="false">IF(O6&gt;0,RANK(AH6,AH$6:AH$24,0),0)</f>
        <v>1</v>
      </c>
      <c r="AS6" s="3" t="str">
        <f aca="false">IF($C6="Summer",ABS(H6),"")</f>
        <v/>
      </c>
      <c r="AT6" s="3" t="str">
        <f aca="false">IF($C6="Summer",ABS(I6),"")</f>
        <v/>
      </c>
      <c r="AU6" s="3" t="str">
        <f aca="false">IF($C6="Summer",ABS(J6),"")</f>
        <v/>
      </c>
      <c r="AV6" s="3" t="str">
        <f aca="false">IF($C6="Summer",ABS(K6),"")</f>
        <v/>
      </c>
      <c r="AW6" s="3" t="str">
        <f aca="false">IF($C6="Summer",ABS(L6),"")</f>
        <v/>
      </c>
      <c r="AX6" s="3" t="str">
        <f aca="false">IF($C6="Summer",ABS(M6),"")</f>
        <v/>
      </c>
      <c r="AY6" s="3" t="str">
        <f aca="false">IF($C6="Summer",ABS(N6),"")</f>
        <v/>
      </c>
      <c r="AZ6" s="3" t="str">
        <f aca="false">IF($C6="Summer",ABS(O6),"")</f>
        <v/>
      </c>
      <c r="BB6" s="3" t="n">
        <f aca="false">IF(AND(H6&gt;0,$C6="Summer"),RANK(AS6,AS$6:AS$24,0),0)</f>
        <v>0</v>
      </c>
      <c r="BC6" s="3" t="n">
        <f aca="false">IF(AND(I6&gt;0,$C6="Summer"),RANK(AT6,AT$6:AT$24,0),0)</f>
        <v>0</v>
      </c>
      <c r="BD6" s="3" t="n">
        <f aca="false">IF(AND(J6&gt;0,$C6="Summer"),RANK(AU6,AU$6:AU$24,0),0)</f>
        <v>0</v>
      </c>
      <c r="BE6" s="3" t="n">
        <f aca="false">IF(AND(K6&gt;0,$C6="Summer"),RANK(AV6,AV$6:AV$24,0),0)</f>
        <v>0</v>
      </c>
      <c r="BF6" s="3" t="n">
        <f aca="false">IF(AND(L6&gt;0,$C6="Summer"),RANK(AW6,AW$6:AW$24,0),0)</f>
        <v>0</v>
      </c>
      <c r="BG6" s="3" t="n">
        <f aca="false">IF(AND(M6&gt;0,$C6="Summer"),RANK(AX6,AX$6:AX$24,0),0)</f>
        <v>0</v>
      </c>
      <c r="BH6" s="3" t="n">
        <f aca="false">IF(AND(N6&gt;0,$C6="Summer"),RANK(AY6,AY$6:AY$24,0),0)</f>
        <v>0</v>
      </c>
      <c r="BI6" s="3" t="n">
        <f aca="false">IF(AND(O6&gt;0,$C6="Summer"),RANK(AZ6,AZ$6:AZ$24,0),0)</f>
        <v>0</v>
      </c>
      <c r="BK6" s="3" t="n">
        <f aca="false">IF($C6="Winter",ABS(H6),"")</f>
        <v>0.0035052</v>
      </c>
      <c r="BL6" s="3" t="n">
        <f aca="false">IF($C6="Winter",ABS(I6),"")</f>
        <v>0.0107946</v>
      </c>
      <c r="BM6" s="3" t="n">
        <f aca="false">IF($C6="Winter",ABS(J6),"")</f>
        <v>0.0065669</v>
      </c>
      <c r="BN6" s="3" t="n">
        <f aca="false">IF($C6="Winter",ABS(K6),"")</f>
        <v>0.0141726</v>
      </c>
      <c r="BO6" s="3" t="n">
        <f aca="false">IF($C6="Winter",ABS(L6),"")</f>
        <v>0.0497764</v>
      </c>
      <c r="BP6" s="3" t="n">
        <f aca="false">IF($C6="Winter",ABS(M6),"")</f>
        <v>0.0134542</v>
      </c>
      <c r="BQ6" s="3" t="n">
        <f aca="false">IF($C6="Winter",ABS(N6),"")</f>
        <v>0.0068873</v>
      </c>
      <c r="BR6" s="3" t="n">
        <f aca="false">IF($C6="Winter",ABS(O6),"")</f>
        <v>0.0389818</v>
      </c>
      <c r="BT6" s="3" t="n">
        <f aca="false">IF(AND(H6&gt;0,$C6="Winter"),RANK(BK6,BK$6:BK$24,0),0)</f>
        <v>8</v>
      </c>
      <c r="BU6" s="3" t="n">
        <f aca="false">IF(AND(I6&gt;0,$C6="Winter"),RANK(BL6,BL$6:BL$24,0),0)</f>
        <v>4</v>
      </c>
      <c r="BV6" s="3" t="n">
        <f aca="false">IF(AND(J6&gt;0,$C6="Winter"),RANK(BM6,BM$6:BM$24,0),0)</f>
        <v>0</v>
      </c>
      <c r="BW6" s="3" t="n">
        <f aca="false">IF(AND(K6&gt;0,$C6="Winter"),RANK(BN6,BN$6:BN$24,0),0)</f>
        <v>0</v>
      </c>
      <c r="BX6" s="3" t="n">
        <f aca="false">IF(AND(L6&gt;0,$C6="Winter"),RANK(BO6,BO$6:BO$24,0),0)</f>
        <v>2</v>
      </c>
      <c r="BY6" s="3" t="n">
        <f aca="false">IF(AND(M6&gt;0,$C6="Winter"),RANK(BP6,BP$6:BP$24,0),0)</f>
        <v>0</v>
      </c>
      <c r="BZ6" s="3" t="n">
        <f aca="false">IF(AND(N6&gt;0,$C6="Winter"),RANK(BQ6,BQ$6:BQ$24,0),0)</f>
        <v>0</v>
      </c>
      <c r="CA6" s="3" t="n">
        <f aca="false">IF(AND(O6&gt;0,$C6="Winter"),RANK(BR6,BR$6:BR$24,0),0)</f>
        <v>1</v>
      </c>
    </row>
    <row r="7" customFormat="false" ht="15" hidden="false" customHeight="false" outlineLevel="0" collapsed="false">
      <c r="A7" s="5" t="s">
        <v>28</v>
      </c>
      <c r="B7" s="5" t="n">
        <v>1988</v>
      </c>
      <c r="C7" s="5" t="s">
        <v>15</v>
      </c>
      <c r="D7" s="6" t="n">
        <v>29859</v>
      </c>
      <c r="E7" s="4" t="s">
        <v>29</v>
      </c>
      <c r="F7" s="6" t="s">
        <v>27</v>
      </c>
      <c r="G7" s="3" t="n">
        <v>0.000180961995245</v>
      </c>
      <c r="H7" s="3" t="n">
        <v>-0.0237964</v>
      </c>
      <c r="I7" s="3" t="n">
        <v>0.007338</v>
      </c>
      <c r="J7" s="3" t="n">
        <v>0.052205</v>
      </c>
      <c r="K7" s="3" t="n">
        <v>-0.0136996</v>
      </c>
      <c r="L7" s="3" t="n">
        <v>-0.0140684</v>
      </c>
      <c r="M7" s="3" t="n">
        <v>-0.0071748</v>
      </c>
      <c r="N7" s="3" t="n">
        <v>-0.0593798</v>
      </c>
      <c r="O7" s="3" t="n">
        <v>-0.0214064</v>
      </c>
      <c r="P7" s="3" t="str">
        <f aca="false">CONCATENATE(A7," &amp; ",TEXT(D7,"mm/dd/yyyy")," &amp; ",ROUND(SQRT(G7),4)," &amp; ",ROUND(H7,4)," &amp; ",ROUND(I7,4)," &amp; ",ROUND(J7,4)," &amp; ",ROUND(K7,4)," &amp; ",ROUND(L7,4)," &amp; ",ROUND(M7,4)," &amp; ",ROUND(N7,4)," &amp; ",ROUND(O7,4)," \\ ")</f>
        <v>South Korea &amp; 09/30/1981 &amp; 0.0135 &amp; -0.0238 &amp; 0.0073 &amp; 0.0522 &amp; -0.0137 &amp; -0.0141 &amp; -0.0072 &amp; -0.0594 &amp; -0.0214 \\</v>
      </c>
      <c r="Q7" s="3" t="n">
        <v>2</v>
      </c>
      <c r="R7" s="3" t="n">
        <f aca="false">H7/SQRT((R$3-R$2+1)*$G7)</f>
        <v>-1.25084234373932</v>
      </c>
      <c r="S7" s="3" t="n">
        <f aca="false">I7/SQRT((S$3-S$2+1)*$G7)</f>
        <v>0.314936786680595</v>
      </c>
      <c r="T7" s="3" t="n">
        <f aca="false">J7/SQRT((T$3-T$2+1)*$G7)</f>
        <v>1.58431957039389</v>
      </c>
      <c r="U7" s="3" t="n">
        <f aca="false">K7/SQRT((U$3-U$2+1)*$G7)</f>
        <v>-0.322043248524846</v>
      </c>
      <c r="V7" s="3" t="n">
        <f aca="false">L7/SQRT((V$3-V$2+1)*$G7)</f>
        <v>-0.467698543802535</v>
      </c>
      <c r="W7" s="3" t="n">
        <f aca="false">M7/SQRT((W$3-W$2+1)*$G7)</f>
        <v>-0.160812487156766</v>
      </c>
      <c r="X7" s="3" t="n">
        <f aca="false">N7/SQRT((X$3-X$2+1)*$G7)</f>
        <v>-1.97405859879487</v>
      </c>
      <c r="Y7" s="3" t="n">
        <f aca="false">O7/SQRT((Y$3-Y$2+1)*$G7)</f>
        <v>-1.12521354267963</v>
      </c>
      <c r="AA7" s="3" t="n">
        <f aca="false">ABS(H7)</f>
        <v>0.0237964</v>
      </c>
      <c r="AB7" s="3" t="n">
        <f aca="false">ABS(I7)</f>
        <v>0.007338</v>
      </c>
      <c r="AC7" s="3" t="n">
        <f aca="false">ABS(J7)</f>
        <v>0.052205</v>
      </c>
      <c r="AD7" s="3" t="n">
        <f aca="false">ABS(K7)</f>
        <v>0.0136996</v>
      </c>
      <c r="AE7" s="3" t="n">
        <f aca="false">ABS(L7)</f>
        <v>0.0140684</v>
      </c>
      <c r="AF7" s="3" t="n">
        <f aca="false">ABS(M7)</f>
        <v>0.0071748</v>
      </c>
      <c r="AG7" s="3" t="n">
        <f aca="false">ABS(N7)</f>
        <v>0.0593798</v>
      </c>
      <c r="AH7" s="3" t="n">
        <f aca="false">ABS(O7)</f>
        <v>0.0214064</v>
      </c>
      <c r="AJ7" s="3" t="n">
        <f aca="false">IF(H7&gt;0,RANK(AA7,AA$6:AA$24,0),0)</f>
        <v>0</v>
      </c>
      <c r="AK7" s="3" t="n">
        <f aca="false">IF(I7&gt;0,RANK(AB7,AB$6:AB$24,0),0)</f>
        <v>14</v>
      </c>
      <c r="AL7" s="3" t="n">
        <f aca="false">IF(J7&gt;0,RANK(AC7,AC$6:AC$24,0),0)</f>
        <v>2</v>
      </c>
      <c r="AM7" s="3" t="n">
        <f aca="false">IF(K7&gt;0,RANK(AD7,AD$6:AD$24,0),0)</f>
        <v>0</v>
      </c>
      <c r="AN7" s="3" t="n">
        <f aca="false">IF(L7&gt;0,RANK(AE7,AE$6:AE$24,0),0)</f>
        <v>0</v>
      </c>
      <c r="AO7" s="3" t="n">
        <f aca="false">IF(M7&gt;0,RANK(AF7,AF$6:AF$24,0),0)</f>
        <v>0</v>
      </c>
      <c r="AP7" s="3" t="n">
        <f aca="false">IF(N7&gt;0,RANK(AG7,AG$6:AG$24,0),0)</f>
        <v>0</v>
      </c>
      <c r="AQ7" s="3" t="n">
        <f aca="false">IF(O7&gt;0,RANK(AH7,AH$6:AH$24,0),0)</f>
        <v>0</v>
      </c>
      <c r="AS7" s="3" t="n">
        <f aca="false">IF($C7="Summer",ABS(H7),"")</f>
        <v>0.0237964</v>
      </c>
      <c r="AT7" s="3" t="n">
        <f aca="false">IF($C7="Summer",ABS(I7),"")</f>
        <v>0.007338</v>
      </c>
      <c r="AU7" s="3" t="n">
        <f aca="false">IF($C7="Summer",ABS(J7),"")</f>
        <v>0.052205</v>
      </c>
      <c r="AV7" s="3" t="n">
        <f aca="false">IF($C7="Summer",ABS(K7),"")</f>
        <v>0.0136996</v>
      </c>
      <c r="AW7" s="3" t="n">
        <f aca="false">IF($C7="Summer",ABS(L7),"")</f>
        <v>0.0140684</v>
      </c>
      <c r="AX7" s="3" t="n">
        <f aca="false">IF($C7="Summer",ABS(M7),"")</f>
        <v>0.0071748</v>
      </c>
      <c r="AY7" s="3" t="n">
        <f aca="false">IF($C7="Summer",ABS(N7),"")</f>
        <v>0.0593798</v>
      </c>
      <c r="AZ7" s="3" t="n">
        <f aca="false">IF($C7="Summer",ABS(O7),"")</f>
        <v>0.0214064</v>
      </c>
      <c r="BB7" s="3" t="n">
        <f aca="false">IF(AND(H7&gt;0,$C7="Summer"),RANK(AS7,AS$6:AS$24,0),0)</f>
        <v>0</v>
      </c>
      <c r="BC7" s="3" t="n">
        <f aca="false">IF(AND(I7&gt;0,$C7="Summer"),RANK(AT7,AT$6:AT$24,0),0)</f>
        <v>7</v>
      </c>
      <c r="BD7" s="3" t="n">
        <f aca="false">IF(AND(J7&gt;0,$C7="Summer"),RANK(AU7,AU$6:AU$24,0),0)</f>
        <v>2</v>
      </c>
      <c r="BE7" s="3" t="n">
        <f aca="false">IF(AND(K7&gt;0,$C7="Summer"),RANK(AV7,AV$6:AV$24,0),0)</f>
        <v>0</v>
      </c>
      <c r="BF7" s="3" t="n">
        <f aca="false">IF(AND(L7&gt;0,$C7="Summer"),RANK(AW7,AW$6:AW$24,0),0)</f>
        <v>0</v>
      </c>
      <c r="BG7" s="3" t="n">
        <f aca="false">IF(AND(M7&gt;0,$C7="Summer"),RANK(AX7,AX$6:AX$24,0),0)</f>
        <v>0</v>
      </c>
      <c r="BH7" s="3" t="n">
        <f aca="false">IF(AND(N7&gt;0,$C7="Summer"),RANK(AY7,AY$6:AY$24,0),0)</f>
        <v>0</v>
      </c>
      <c r="BI7" s="3" t="n">
        <f aca="false">IF(AND(O7&gt;0,$C7="Summer"),RANK(AZ7,AZ$6:AZ$24,0),0)</f>
        <v>0</v>
      </c>
      <c r="BK7" s="3" t="str">
        <f aca="false">IF($C7="Winter",ABS(H7),"")</f>
        <v/>
      </c>
      <c r="BL7" s="3" t="str">
        <f aca="false">IF($C7="Winter",ABS(I7),"")</f>
        <v/>
      </c>
      <c r="BM7" s="3" t="str">
        <f aca="false">IF($C7="Winter",ABS(J7),"")</f>
        <v/>
      </c>
      <c r="BN7" s="3" t="str">
        <f aca="false">IF($C7="Winter",ABS(K7),"")</f>
        <v/>
      </c>
      <c r="BO7" s="3" t="str">
        <f aca="false">IF($C7="Winter",ABS(L7),"")</f>
        <v/>
      </c>
      <c r="BP7" s="3" t="str">
        <f aca="false">IF($C7="Winter",ABS(M7),"")</f>
        <v/>
      </c>
      <c r="BQ7" s="3" t="str">
        <f aca="false">IF($C7="Winter",ABS(N7),"")</f>
        <v/>
      </c>
      <c r="BR7" s="3" t="str">
        <f aca="false">IF($C7="Winter",ABS(O7),"")</f>
        <v/>
      </c>
      <c r="BT7" s="3" t="n">
        <f aca="false">IF(AND(H7&gt;0,$C7="Winter"),RANK(BK7,BK$6:BK$24,0),0)</f>
        <v>0</v>
      </c>
      <c r="BU7" s="3" t="n">
        <f aca="false">IF(AND(I7&gt;0,$C7="Winter"),RANK(BL7,BL$6:BL$24,0),0)</f>
        <v>0</v>
      </c>
      <c r="BV7" s="3" t="n">
        <f aca="false">IF(AND(J7&gt;0,$C7="Winter"),RANK(BM7,BM$6:BM$24,0),0)</f>
        <v>0</v>
      </c>
      <c r="BW7" s="3" t="n">
        <f aca="false">IF(AND(K7&gt;0,$C7="Winter"),RANK(BN7,BN$6:BN$24,0),0)</f>
        <v>0</v>
      </c>
      <c r="BX7" s="3" t="n">
        <f aca="false">IF(AND(L7&gt;0,$C7="Winter"),RANK(BO7,BO$6:BO$24,0),0)</f>
        <v>0</v>
      </c>
      <c r="BY7" s="3" t="n">
        <f aca="false">IF(AND(M7&gt;0,$C7="Winter"),RANK(BP7,BP$6:BP$24,0),0)</f>
        <v>0</v>
      </c>
      <c r="BZ7" s="3" t="n">
        <f aca="false">IF(AND(N7&gt;0,$C7="Winter"),RANK(BQ7,BQ$6:BQ$24,0),0)</f>
        <v>0</v>
      </c>
      <c r="CA7" s="3" t="n">
        <f aca="false">IF(AND(O7&gt;0,$C7="Winter"),RANK(BR7,BR$6:BR$24,0),0)</f>
        <v>0</v>
      </c>
    </row>
    <row r="8" customFormat="false" ht="15" hidden="false" customHeight="false" outlineLevel="0" collapsed="false">
      <c r="A8" s="5" t="s">
        <v>30</v>
      </c>
      <c r="B8" s="5" t="n">
        <v>1992</v>
      </c>
      <c r="C8" s="5" t="s">
        <v>16</v>
      </c>
      <c r="D8" s="6" t="n">
        <v>31702</v>
      </c>
      <c r="E8" s="4" t="s">
        <v>31</v>
      </c>
      <c r="F8" s="6" t="s">
        <v>27</v>
      </c>
      <c r="G8" s="3" t="n">
        <v>0.000180479100605</v>
      </c>
      <c r="H8" s="3" t="n">
        <v>-0.0326133</v>
      </c>
      <c r="I8" s="3" t="n">
        <v>-0.0331559</v>
      </c>
      <c r="J8" s="3" t="n">
        <v>0.006416</v>
      </c>
      <c r="K8" s="3" t="n">
        <v>-0.0082583</v>
      </c>
      <c r="L8" s="3" t="n">
        <v>-0.0648061</v>
      </c>
      <c r="M8" s="3" t="n">
        <v>-0.0299568</v>
      </c>
      <c r="N8" s="3" t="n">
        <v>-0.0363728</v>
      </c>
      <c r="O8" s="3" t="n">
        <v>-0.0316502</v>
      </c>
      <c r="P8" s="3" t="str">
        <f aca="false">CONCATENATE(A8," &amp; ",TEXT(D8,"mm/dd/yyyy")," &amp; ",ROUND(SQRT(G8),4)," &amp; ",ROUND(H8,4)," &amp; ",ROUND(I8,4)," &amp; ",ROUND(J8,4)," &amp; ",ROUND(K8,4)," &amp; ",ROUND(L8,4)," &amp; ",ROUND(M8,4)," &amp; ",ROUND(N8,4)," &amp; ",ROUND(O8,4)," \\ ")</f>
        <v>France &amp; 10/17/1986 &amp; 0.0134 &amp; -0.0326 &amp; -0.0332 &amp; 0.0064 &amp; -0.0083 &amp; -0.0648 &amp; -0.03 &amp; -0.0364 &amp; -0.0317 \\</v>
      </c>
      <c r="Q8" s="3" t="n">
        <v>3</v>
      </c>
      <c r="R8" s="3" t="n">
        <f aca="false">H8/SQRT((R$3-R$2+1)*$G8)</f>
        <v>-1.71658885514425</v>
      </c>
      <c r="S8" s="3" t="n">
        <f aca="false">I8/SQRT((S$3-S$2+1)*$G8)</f>
        <v>-1.42490770452929</v>
      </c>
      <c r="T8" s="3" t="n">
        <f aca="false">J8/SQRT((T$3-T$2+1)*$G8)</f>
        <v>0.194973357779695</v>
      </c>
      <c r="U8" s="3" t="n">
        <f aca="false">K8/SQRT((U$3-U$2+1)*$G8)</f>
        <v>-0.19439146664898</v>
      </c>
      <c r="V8" s="3" t="n">
        <f aca="false">L8/SQRT((V$3-V$2+1)*$G8)</f>
        <v>-2.15733418537534</v>
      </c>
      <c r="W8" s="3" t="n">
        <f aca="false">M8/SQRT((W$3-W$2+1)*$G8)</f>
        <v>-0.672334842514224</v>
      </c>
      <c r="X8" s="3" t="n">
        <f aca="false">N8/SQRT((X$3-X$2+1)*$G8)</f>
        <v>-1.21081634071207</v>
      </c>
      <c r="Y8" s="3" t="n">
        <f aca="false">O8/SQRT((Y$3-Y$2+1)*$G8)</f>
        <v>-1.66589644663638</v>
      </c>
      <c r="AA8" s="3" t="n">
        <f aca="false">ABS(H8)</f>
        <v>0.0326133</v>
      </c>
      <c r="AB8" s="3" t="n">
        <f aca="false">ABS(I8)</f>
        <v>0.0331559</v>
      </c>
      <c r="AC8" s="3" t="n">
        <f aca="false">ABS(J8)</f>
        <v>0.006416</v>
      </c>
      <c r="AD8" s="3" t="n">
        <f aca="false">ABS(K8)</f>
        <v>0.0082583</v>
      </c>
      <c r="AE8" s="3" t="n">
        <f aca="false">ABS(L8)</f>
        <v>0.0648061</v>
      </c>
      <c r="AF8" s="3" t="n">
        <f aca="false">ABS(M8)</f>
        <v>0.0299568</v>
      </c>
      <c r="AG8" s="3" t="n">
        <f aca="false">ABS(N8)</f>
        <v>0.0363728</v>
      </c>
      <c r="AH8" s="3" t="n">
        <f aca="false">ABS(O8)</f>
        <v>0.0316502</v>
      </c>
      <c r="AJ8" s="3" t="n">
        <f aca="false">IF(H8&gt;0,RANK(AA8,AA$6:AA$24,0),0)</f>
        <v>0</v>
      </c>
      <c r="AK8" s="3" t="n">
        <f aca="false">IF(I8&gt;0,RANK(AB8,AB$6:AB$24,0),0)</f>
        <v>0</v>
      </c>
      <c r="AL8" s="3" t="n">
        <f aca="false">IF(J8&gt;0,RANK(AC8,AC$6:AC$24,0),0)</f>
        <v>13</v>
      </c>
      <c r="AM8" s="3" t="n">
        <f aca="false">IF(K8&gt;0,RANK(AD8,AD$6:AD$24,0),0)</f>
        <v>0</v>
      </c>
      <c r="AN8" s="3" t="n">
        <f aca="false">IF(L8&gt;0,RANK(AE8,AE$6:AE$24,0),0)</f>
        <v>0</v>
      </c>
      <c r="AO8" s="3" t="n">
        <f aca="false">IF(M8&gt;0,RANK(AF8,AF$6:AF$24,0),0)</f>
        <v>0</v>
      </c>
      <c r="AP8" s="3" t="n">
        <f aca="false">IF(N8&gt;0,RANK(AG8,AG$6:AG$24,0),0)</f>
        <v>0</v>
      </c>
      <c r="AQ8" s="3" t="n">
        <f aca="false">IF(O8&gt;0,RANK(AH8,AH$6:AH$24,0),0)</f>
        <v>0</v>
      </c>
      <c r="AS8" s="3" t="str">
        <f aca="false">IF($C8="Summer",ABS(H8),"")</f>
        <v/>
      </c>
      <c r="AT8" s="3" t="str">
        <f aca="false">IF($C8="Summer",ABS(I8),"")</f>
        <v/>
      </c>
      <c r="AU8" s="3" t="str">
        <f aca="false">IF($C8="Summer",ABS(J8),"")</f>
        <v/>
      </c>
      <c r="AV8" s="3" t="str">
        <f aca="false">IF($C8="Summer",ABS(K8),"")</f>
        <v/>
      </c>
      <c r="AW8" s="3" t="str">
        <f aca="false">IF($C8="Summer",ABS(L8),"")</f>
        <v/>
      </c>
      <c r="AX8" s="3" t="str">
        <f aca="false">IF($C8="Summer",ABS(M8),"")</f>
        <v/>
      </c>
      <c r="AY8" s="3" t="str">
        <f aca="false">IF($C8="Summer",ABS(N8),"")</f>
        <v/>
      </c>
      <c r="AZ8" s="3" t="str">
        <f aca="false">IF($C8="Summer",ABS(O8),"")</f>
        <v/>
      </c>
      <c r="BB8" s="3" t="n">
        <f aca="false">IF(AND(H8&gt;0,$C8="Summer"),RANK(AS8,AS$6:AS$24,0),0)</f>
        <v>0</v>
      </c>
      <c r="BC8" s="3" t="n">
        <f aca="false">IF(AND(I8&gt;0,$C8="Summer"),RANK(AT8,AT$6:AT$24,0),0)</f>
        <v>0</v>
      </c>
      <c r="BD8" s="3" t="n">
        <f aca="false">IF(AND(J8&gt;0,$C8="Summer"),RANK(AU8,AU$6:AU$24,0),0)</f>
        <v>0</v>
      </c>
      <c r="BE8" s="3" t="n">
        <f aca="false">IF(AND(K8&gt;0,$C8="Summer"),RANK(AV8,AV$6:AV$24,0),0)</f>
        <v>0</v>
      </c>
      <c r="BF8" s="3" t="n">
        <f aca="false">IF(AND(L8&gt;0,$C8="Summer"),RANK(AW8,AW$6:AW$24,0),0)</f>
        <v>0</v>
      </c>
      <c r="BG8" s="3" t="n">
        <f aca="false">IF(AND(M8&gt;0,$C8="Summer"),RANK(AX8,AX$6:AX$24,0),0)</f>
        <v>0</v>
      </c>
      <c r="BH8" s="3" t="n">
        <f aca="false">IF(AND(N8&gt;0,$C8="Summer"),RANK(AY8,AY$6:AY$24,0),0)</f>
        <v>0</v>
      </c>
      <c r="BI8" s="3" t="n">
        <f aca="false">IF(AND(O8&gt;0,$C8="Summer"),RANK(AZ8,AZ$6:AZ$24,0),0)</f>
        <v>0</v>
      </c>
      <c r="BK8" s="3" t="n">
        <f aca="false">IF($C8="Winter",ABS(H8),"")</f>
        <v>0.0326133</v>
      </c>
      <c r="BL8" s="3" t="n">
        <f aca="false">IF($C8="Winter",ABS(I8),"")</f>
        <v>0.0331559</v>
      </c>
      <c r="BM8" s="3" t="n">
        <f aca="false">IF($C8="Winter",ABS(J8),"")</f>
        <v>0.006416</v>
      </c>
      <c r="BN8" s="3" t="n">
        <f aca="false">IF($C8="Winter",ABS(K8),"")</f>
        <v>0.0082583</v>
      </c>
      <c r="BO8" s="3" t="n">
        <f aca="false">IF($C8="Winter",ABS(L8),"")</f>
        <v>0.0648061</v>
      </c>
      <c r="BP8" s="3" t="n">
        <f aca="false">IF($C8="Winter",ABS(M8),"")</f>
        <v>0.0299568</v>
      </c>
      <c r="BQ8" s="3" t="n">
        <f aca="false">IF($C8="Winter",ABS(N8),"")</f>
        <v>0.0363728</v>
      </c>
      <c r="BR8" s="3" t="n">
        <f aca="false">IF($C8="Winter",ABS(O8),"")</f>
        <v>0.0316502</v>
      </c>
      <c r="BT8" s="3" t="n">
        <f aca="false">IF(AND(H8&gt;0,$C8="Winter"),RANK(BK8,BK$6:BK$24,0),0)</f>
        <v>0</v>
      </c>
      <c r="BU8" s="3" t="n">
        <f aca="false">IF(AND(I8&gt;0,$C8="Winter"),RANK(BL8,BL$6:BL$24,0),0)</f>
        <v>0</v>
      </c>
      <c r="BV8" s="3" t="n">
        <f aca="false">IF(AND(J8&gt;0,$C8="Winter"),RANK(BM8,BM$6:BM$24,0),0)</f>
        <v>8</v>
      </c>
      <c r="BW8" s="3" t="n">
        <f aca="false">IF(AND(K8&gt;0,$C8="Winter"),RANK(BN8,BN$6:BN$24,0),0)</f>
        <v>0</v>
      </c>
      <c r="BX8" s="3" t="n">
        <f aca="false">IF(AND(L8&gt;0,$C8="Winter"),RANK(BO8,BO$6:BO$24,0),0)</f>
        <v>0</v>
      </c>
      <c r="BY8" s="3" t="n">
        <f aca="false">IF(AND(M8&gt;0,$C8="Winter"),RANK(BP8,BP$6:BP$24,0),0)</f>
        <v>0</v>
      </c>
      <c r="BZ8" s="3" t="n">
        <f aca="false">IF(AND(N8&gt;0,$C8="Winter"),RANK(BQ8,BQ$6:BQ$24,0),0)</f>
        <v>0</v>
      </c>
      <c r="CA8" s="3" t="n">
        <f aca="false">IF(AND(O8&gt;0,$C8="Winter"),RANK(BR8,BR$6:BR$24,0),0)</f>
        <v>0</v>
      </c>
    </row>
    <row r="9" customFormat="false" ht="15" hidden="false" customHeight="false" outlineLevel="0" collapsed="false">
      <c r="A9" s="5" t="s">
        <v>32</v>
      </c>
      <c r="B9" s="5" t="n">
        <v>1992</v>
      </c>
      <c r="C9" s="5" t="s">
        <v>15</v>
      </c>
      <c r="D9" s="6" t="n">
        <v>31702</v>
      </c>
      <c r="E9" s="4" t="s">
        <v>33</v>
      </c>
      <c r="F9" s="6" t="s">
        <v>27</v>
      </c>
      <c r="G9" s="3" t="n">
        <v>0.000183255940125</v>
      </c>
      <c r="H9" s="3" t="n">
        <v>-0.0177884</v>
      </c>
      <c r="I9" s="3" t="n">
        <v>-0.0259612</v>
      </c>
      <c r="J9" s="3" t="n">
        <v>-0.0518375</v>
      </c>
      <c r="K9" s="3" t="n">
        <v>-0.1199666</v>
      </c>
      <c r="L9" s="3" t="n">
        <v>-0.0327164</v>
      </c>
      <c r="M9" s="3" t="n">
        <v>-0.067624</v>
      </c>
      <c r="N9" s="3" t="n">
        <v>-0.0157865</v>
      </c>
      <c r="O9" s="3" t="n">
        <v>-0.0067552</v>
      </c>
      <c r="P9" s="3" t="str">
        <f aca="false">CONCATENATE(A9," &amp; ",TEXT(D9,"mm/dd/yyyy")," &amp; ",ROUND(SQRT(G9),4)," &amp; ",ROUND(H9,4)," &amp; ",ROUND(I9,4)," &amp; ",ROUND(J9,4)," &amp; ",ROUND(K9,4)," &amp; ",ROUND(L9,4)," &amp; ",ROUND(M9,4)," &amp; ",ROUND(N9,4)," &amp; ",ROUND(O9,4)," \\ ")</f>
        <v>Spain &amp; 10/17/1986 &amp; 0.0135 &amp; -0.0178 &amp; -0.026 &amp; -0.0518 &amp; -0.12 &amp; -0.0327 &amp; -0.0676 &amp; -0.0158 &amp; -0.0068 \\</v>
      </c>
      <c r="Q9" s="3" t="n">
        <v>4</v>
      </c>
      <c r="R9" s="3" t="n">
        <f aca="false">H9/SQRT((R$3-R$2+1)*$G9)</f>
        <v>-0.929165034344067</v>
      </c>
      <c r="S9" s="3" t="n">
        <f aca="false">I9/SQRT((S$3-S$2+1)*$G9)</f>
        <v>-1.10722301636401</v>
      </c>
      <c r="T9" s="3" t="n">
        <f aca="false">J9/SQRT((T$3-T$2+1)*$G9)</f>
        <v>-1.56328943451734</v>
      </c>
      <c r="U9" s="3" t="n">
        <f aca="false">K9/SQRT((U$3-U$2+1)*$G9)</f>
        <v>-2.80240771636268</v>
      </c>
      <c r="V9" s="3" t="n">
        <f aca="false">L9/SQRT((V$3-V$2+1)*$G9)</f>
        <v>-1.0808152821033</v>
      </c>
      <c r="W9" s="3" t="n">
        <f aca="false">M9/SQRT((W$3-W$2+1)*$G9)</f>
        <v>-1.50617516705391</v>
      </c>
      <c r="X9" s="3" t="n">
        <f aca="false">N9/SQRT((X$3-X$2+1)*$G9)</f>
        <v>-0.521521024651969</v>
      </c>
      <c r="Y9" s="3" t="n">
        <f aca="false">O9/SQRT((Y$3-Y$2+1)*$G9)</f>
        <v>-0.352853299903366</v>
      </c>
      <c r="AA9" s="3" t="n">
        <f aca="false">ABS(H9)</f>
        <v>0.0177884</v>
      </c>
      <c r="AB9" s="3" t="n">
        <f aca="false">ABS(I9)</f>
        <v>0.0259612</v>
      </c>
      <c r="AC9" s="3" t="n">
        <f aca="false">ABS(J9)</f>
        <v>0.0518375</v>
      </c>
      <c r="AD9" s="3" t="n">
        <f aca="false">ABS(K9)</f>
        <v>0.1199666</v>
      </c>
      <c r="AE9" s="3" t="n">
        <f aca="false">ABS(L9)</f>
        <v>0.0327164</v>
      </c>
      <c r="AF9" s="3" t="n">
        <f aca="false">ABS(M9)</f>
        <v>0.067624</v>
      </c>
      <c r="AG9" s="3" t="n">
        <f aca="false">ABS(N9)</f>
        <v>0.0157865</v>
      </c>
      <c r="AH9" s="3" t="n">
        <f aca="false">ABS(O9)</f>
        <v>0.0067552</v>
      </c>
      <c r="AJ9" s="3" t="n">
        <f aca="false">IF(H9&gt;0,RANK(AA9,AA$6:AA$24,0),0)</f>
        <v>0</v>
      </c>
      <c r="AK9" s="3" t="n">
        <f aca="false">IF(I9&gt;0,RANK(AB9,AB$6:AB$24,0),0)</f>
        <v>0</v>
      </c>
      <c r="AL9" s="3" t="n">
        <f aca="false">IF(J9&gt;0,RANK(AC9,AC$6:AC$24,0),0)</f>
        <v>0</v>
      </c>
      <c r="AM9" s="3" t="n">
        <f aca="false">IF(K9&gt;0,RANK(AD9,AD$6:AD$24,0),0)</f>
        <v>0</v>
      </c>
      <c r="AN9" s="3" t="n">
        <f aca="false">IF(L9&gt;0,RANK(AE9,AE$6:AE$24,0),0)</f>
        <v>0</v>
      </c>
      <c r="AO9" s="3" t="n">
        <f aca="false">IF(M9&gt;0,RANK(AF9,AF$6:AF$24,0),0)</f>
        <v>0</v>
      </c>
      <c r="AP9" s="3" t="n">
        <f aca="false">IF(N9&gt;0,RANK(AG9,AG$6:AG$24,0),0)</f>
        <v>0</v>
      </c>
      <c r="AQ9" s="3" t="n">
        <f aca="false">IF(O9&gt;0,RANK(AH9,AH$6:AH$24,0),0)</f>
        <v>0</v>
      </c>
      <c r="AS9" s="3" t="n">
        <f aca="false">IF($C9="Summer",ABS(H9),"")</f>
        <v>0.0177884</v>
      </c>
      <c r="AT9" s="3" t="n">
        <f aca="false">IF($C9="Summer",ABS(I9),"")</f>
        <v>0.0259612</v>
      </c>
      <c r="AU9" s="3" t="n">
        <f aca="false">IF($C9="Summer",ABS(J9),"")</f>
        <v>0.0518375</v>
      </c>
      <c r="AV9" s="3" t="n">
        <f aca="false">IF($C9="Summer",ABS(K9),"")</f>
        <v>0.1199666</v>
      </c>
      <c r="AW9" s="3" t="n">
        <f aca="false">IF($C9="Summer",ABS(L9),"")</f>
        <v>0.0327164</v>
      </c>
      <c r="AX9" s="3" t="n">
        <f aca="false">IF($C9="Summer",ABS(M9),"")</f>
        <v>0.067624</v>
      </c>
      <c r="AY9" s="3" t="n">
        <f aca="false">IF($C9="Summer",ABS(N9),"")</f>
        <v>0.0157865</v>
      </c>
      <c r="AZ9" s="3" t="n">
        <f aca="false">IF($C9="Summer",ABS(O9),"")</f>
        <v>0.0067552</v>
      </c>
      <c r="BB9" s="3" t="n">
        <f aca="false">IF(AND(H9&gt;0,$C9="Summer"),RANK(AS9,AS$6:AS$24,0),0)</f>
        <v>0</v>
      </c>
      <c r="BC9" s="3" t="n">
        <f aca="false">IF(AND(I9&gt;0,$C9="Summer"),RANK(AT9,AT$6:AT$24,0),0)</f>
        <v>0</v>
      </c>
      <c r="BD9" s="3" t="n">
        <f aca="false">IF(AND(J9&gt;0,$C9="Summer"),RANK(AU9,AU$6:AU$24,0),0)</f>
        <v>0</v>
      </c>
      <c r="BE9" s="3" t="n">
        <f aca="false">IF(AND(K9&gt;0,$C9="Summer"),RANK(AV9,AV$6:AV$24,0),0)</f>
        <v>0</v>
      </c>
      <c r="BF9" s="3" t="n">
        <f aca="false">IF(AND(L9&gt;0,$C9="Summer"),RANK(AW9,AW$6:AW$24,0),0)</f>
        <v>0</v>
      </c>
      <c r="BG9" s="3" t="n">
        <f aca="false">IF(AND(M9&gt;0,$C9="Summer"),RANK(AX9,AX$6:AX$24,0),0)</f>
        <v>0</v>
      </c>
      <c r="BH9" s="3" t="n">
        <f aca="false">IF(AND(N9&gt;0,$C9="Summer"),RANK(AY9,AY$6:AY$24,0),0)</f>
        <v>0</v>
      </c>
      <c r="BI9" s="3" t="n">
        <f aca="false">IF(AND(O9&gt;0,$C9="Summer"),RANK(AZ9,AZ$6:AZ$24,0),0)</f>
        <v>0</v>
      </c>
      <c r="BK9" s="3" t="str">
        <f aca="false">IF($C9="Winter",ABS(H9),"")</f>
        <v/>
      </c>
      <c r="BL9" s="3" t="str">
        <f aca="false">IF($C9="Winter",ABS(I9),"")</f>
        <v/>
      </c>
      <c r="BM9" s="3" t="str">
        <f aca="false">IF($C9="Winter",ABS(J9),"")</f>
        <v/>
      </c>
      <c r="BN9" s="3" t="str">
        <f aca="false">IF($C9="Winter",ABS(K9),"")</f>
        <v/>
      </c>
      <c r="BO9" s="3" t="str">
        <f aca="false">IF($C9="Winter",ABS(L9),"")</f>
        <v/>
      </c>
      <c r="BP9" s="3" t="str">
        <f aca="false">IF($C9="Winter",ABS(M9),"")</f>
        <v/>
      </c>
      <c r="BQ9" s="3" t="str">
        <f aca="false">IF($C9="Winter",ABS(N9),"")</f>
        <v/>
      </c>
      <c r="BR9" s="3" t="str">
        <f aca="false">IF($C9="Winter",ABS(O9),"")</f>
        <v/>
      </c>
      <c r="BT9" s="3" t="n">
        <f aca="false">IF(AND(H9&gt;0,$C9="Winter"),RANK(BK9,BK$6:BK$24,0),0)</f>
        <v>0</v>
      </c>
      <c r="BU9" s="3" t="n">
        <f aca="false">IF(AND(I9&gt;0,$C9="Winter"),RANK(BL9,BL$6:BL$24,0),0)</f>
        <v>0</v>
      </c>
      <c r="BV9" s="3" t="n">
        <f aca="false">IF(AND(J9&gt;0,$C9="Winter"),RANK(BM9,BM$6:BM$24,0),0)</f>
        <v>0</v>
      </c>
      <c r="BW9" s="3" t="n">
        <f aca="false">IF(AND(K9&gt;0,$C9="Winter"),RANK(BN9,BN$6:BN$24,0),0)</f>
        <v>0</v>
      </c>
      <c r="BX9" s="3" t="n">
        <f aca="false">IF(AND(L9&gt;0,$C9="Winter"),RANK(BO9,BO$6:BO$24,0),0)</f>
        <v>0</v>
      </c>
      <c r="BY9" s="3" t="n">
        <f aca="false">IF(AND(M9&gt;0,$C9="Winter"),RANK(BP9,BP$6:BP$24,0),0)</f>
        <v>0</v>
      </c>
      <c r="BZ9" s="3" t="n">
        <f aca="false">IF(AND(N9&gt;0,$C9="Winter"),RANK(BQ9,BQ$6:BQ$24,0),0)</f>
        <v>0</v>
      </c>
      <c r="CA9" s="3" t="n">
        <f aca="false">IF(AND(O9&gt;0,$C9="Winter"),RANK(BR9,BR$6:BR$24,0),0)</f>
        <v>0</v>
      </c>
    </row>
    <row r="10" customFormat="false" ht="15" hidden="false" customHeight="false" outlineLevel="0" collapsed="false">
      <c r="A10" s="5" t="s">
        <v>34</v>
      </c>
      <c r="B10" s="5" t="n">
        <v>1994</v>
      </c>
      <c r="C10" s="5" t="s">
        <v>16</v>
      </c>
      <c r="D10" s="6" t="n">
        <v>32401</v>
      </c>
      <c r="E10" s="4" t="s">
        <v>35</v>
      </c>
      <c r="F10" s="6" t="s">
        <v>27</v>
      </c>
      <c r="G10" s="3" t="n">
        <v>0.000410884111125</v>
      </c>
      <c r="H10" s="3" t="n">
        <v>0.0264353</v>
      </c>
      <c r="I10" s="3" t="n">
        <v>0.0320602</v>
      </c>
      <c r="J10" s="3" t="n">
        <v>0.0405444</v>
      </c>
      <c r="K10" s="3" t="n">
        <v>0.0370885</v>
      </c>
      <c r="L10" s="3" t="n">
        <v>0.0431421</v>
      </c>
      <c r="M10" s="3" t="n">
        <v>0.0541976</v>
      </c>
      <c r="N10" s="3" t="n">
        <v>0.0136532</v>
      </c>
      <c r="O10" s="3" t="n">
        <v>0.0110819</v>
      </c>
      <c r="P10" s="3" t="str">
        <f aca="false">CONCATENATE(A10," &amp; ",TEXT(D10,"mm/dd/yyyy")," &amp; ",ROUND(SQRT(G10),4)," &amp; ",ROUND(H10,4)," &amp; ",ROUND(I10,4)," &amp; ",ROUND(J10,4)," &amp; ",ROUND(K10,4)," &amp; ",ROUND(L10,4)," &amp; ",ROUND(M10,4)," &amp; ",ROUND(N10,4)," &amp; ",ROUND(O10,4)," \\ ")</f>
        <v>Norway &amp; 09/15/1988 &amp; 0.0203 &amp; 0.0264 &amp; 0.0321 &amp; 0.0405 &amp; 0.0371 &amp; 0.0431 &amp; 0.0542 &amp; 0.0137 &amp; 0.0111 \\</v>
      </c>
      <c r="Q10" s="3" t="n">
        <v>5</v>
      </c>
      <c r="R10" s="3" t="n">
        <f aca="false">H10/SQRT((R$3-R$2+1)*$G10)</f>
        <v>0.922166989342961</v>
      </c>
      <c r="S10" s="3" t="n">
        <f aca="false">I10/SQRT((S$3-S$2+1)*$G10)</f>
        <v>0.913157995704361</v>
      </c>
      <c r="T10" s="3" t="n">
        <f aca="false">J10/SQRT((T$3-T$2+1)*$G10)</f>
        <v>0.816574058714244</v>
      </c>
      <c r="U10" s="3" t="n">
        <f aca="false">K10/SQRT((U$3-U$2+1)*$G10)</f>
        <v>0.578601553614853</v>
      </c>
      <c r="V10" s="3" t="n">
        <f aca="false">L10/SQRT((V$3-V$2+1)*$G10)</f>
        <v>0.951823899274416</v>
      </c>
      <c r="W10" s="3" t="n">
        <f aca="false">M10/SQRT((W$3-W$2+1)*$G10)</f>
        <v>0.80616518547816</v>
      </c>
      <c r="X10" s="3" t="n">
        <f aca="false">N10/SQRT((X$3-X$2+1)*$G10)</f>
        <v>0.301224142115786</v>
      </c>
      <c r="Y10" s="3" t="n">
        <f aca="false">O10/SQRT((Y$3-Y$2+1)*$G10)</f>
        <v>0.386580154535782</v>
      </c>
      <c r="AA10" s="3" t="n">
        <f aca="false">ABS(H10)</f>
        <v>0.0264353</v>
      </c>
      <c r="AB10" s="3" t="n">
        <f aca="false">ABS(I10)</f>
        <v>0.0320602</v>
      </c>
      <c r="AC10" s="3" t="n">
        <f aca="false">ABS(J10)</f>
        <v>0.0405444</v>
      </c>
      <c r="AD10" s="3" t="n">
        <f aca="false">ABS(K10)</f>
        <v>0.0370885</v>
      </c>
      <c r="AE10" s="3" t="n">
        <f aca="false">ABS(L10)</f>
        <v>0.0431421</v>
      </c>
      <c r="AF10" s="3" t="n">
        <f aca="false">ABS(M10)</f>
        <v>0.0541976</v>
      </c>
      <c r="AG10" s="3" t="n">
        <f aca="false">ABS(N10)</f>
        <v>0.0136532</v>
      </c>
      <c r="AH10" s="3" t="n">
        <f aca="false">ABS(O10)</f>
        <v>0.0110819</v>
      </c>
      <c r="AJ10" s="3" t="n">
        <f aca="false">IF(H10&gt;0,RANK(AA10,AA$6:AA$24,0),0)</f>
        <v>5</v>
      </c>
      <c r="AK10" s="3" t="n">
        <f aca="false">IF(I10&gt;0,RANK(AB10,AB$6:AB$24,0),0)</f>
        <v>3</v>
      </c>
      <c r="AL10" s="3" t="n">
        <f aca="false">IF(J10&gt;0,RANK(AC10,AC$6:AC$24,0),0)</f>
        <v>4</v>
      </c>
      <c r="AM10" s="3" t="n">
        <f aca="false">IF(K10&gt;0,RANK(AD10,AD$6:AD$24,0),0)</f>
        <v>3</v>
      </c>
      <c r="AN10" s="3" t="n">
        <f aca="false">IF(L10&gt;0,RANK(AE10,AE$6:AE$24,0),0)</f>
        <v>4</v>
      </c>
      <c r="AO10" s="3" t="n">
        <f aca="false">IF(M10&gt;0,RANK(AF10,AF$6:AF$24,0),0)</f>
        <v>3</v>
      </c>
      <c r="AP10" s="3" t="n">
        <f aca="false">IF(N10&gt;0,RANK(AG10,AG$6:AG$24,0),0)</f>
        <v>9</v>
      </c>
      <c r="AQ10" s="3" t="n">
        <f aca="false">IF(O10&gt;0,RANK(AH10,AH$6:AH$24,0),0)</f>
        <v>7</v>
      </c>
      <c r="AS10" s="3" t="str">
        <f aca="false">IF($C10="Summer",ABS(H10),"")</f>
        <v/>
      </c>
      <c r="AT10" s="3" t="str">
        <f aca="false">IF($C10="Summer",ABS(I10),"")</f>
        <v/>
      </c>
      <c r="AU10" s="3" t="str">
        <f aca="false">IF($C10="Summer",ABS(J10),"")</f>
        <v/>
      </c>
      <c r="AV10" s="3" t="str">
        <f aca="false">IF($C10="Summer",ABS(K10),"")</f>
        <v/>
      </c>
      <c r="AW10" s="3" t="str">
        <f aca="false">IF($C10="Summer",ABS(L10),"")</f>
        <v/>
      </c>
      <c r="AX10" s="3" t="str">
        <f aca="false">IF($C10="Summer",ABS(M10),"")</f>
        <v/>
      </c>
      <c r="AY10" s="3" t="str">
        <f aca="false">IF($C10="Summer",ABS(N10),"")</f>
        <v/>
      </c>
      <c r="AZ10" s="3" t="str">
        <f aca="false">IF($C10="Summer",ABS(O10),"")</f>
        <v/>
      </c>
      <c r="BB10" s="3" t="n">
        <f aca="false">IF(AND(H10&gt;0,$C10="Summer"),RANK(AS10,AS$6:AS$24,0),0)</f>
        <v>0</v>
      </c>
      <c r="BC10" s="3" t="n">
        <f aca="false">IF(AND(I10&gt;0,$C10="Summer"),RANK(AT10,AT$6:AT$24,0),0)</f>
        <v>0</v>
      </c>
      <c r="BD10" s="3" t="n">
        <f aca="false">IF(AND(J10&gt;0,$C10="Summer"),RANK(AU10,AU$6:AU$24,0),0)</f>
        <v>0</v>
      </c>
      <c r="BE10" s="3" t="n">
        <f aca="false">IF(AND(K10&gt;0,$C10="Summer"),RANK(AV10,AV$6:AV$24,0),0)</f>
        <v>0</v>
      </c>
      <c r="BF10" s="3" t="n">
        <f aca="false">IF(AND(L10&gt;0,$C10="Summer"),RANK(AW10,AW$6:AW$24,0),0)</f>
        <v>0</v>
      </c>
      <c r="BG10" s="3" t="n">
        <f aca="false">IF(AND(M10&gt;0,$C10="Summer"),RANK(AX10,AX$6:AX$24,0),0)</f>
        <v>0</v>
      </c>
      <c r="BH10" s="3" t="n">
        <f aca="false">IF(AND(N10&gt;0,$C10="Summer"),RANK(AY10,AY$6:AY$24,0),0)</f>
        <v>0</v>
      </c>
      <c r="BI10" s="3" t="n">
        <f aca="false">IF(AND(O10&gt;0,$C10="Summer"),RANK(AZ10,AZ$6:AZ$24,0),0)</f>
        <v>0</v>
      </c>
      <c r="BK10" s="3" t="n">
        <f aca="false">IF($C10="Winter",ABS(H10),"")</f>
        <v>0.0264353</v>
      </c>
      <c r="BL10" s="3" t="n">
        <f aca="false">IF($C10="Winter",ABS(I10),"")</f>
        <v>0.0320602</v>
      </c>
      <c r="BM10" s="3" t="n">
        <f aca="false">IF($C10="Winter",ABS(J10),"")</f>
        <v>0.0405444</v>
      </c>
      <c r="BN10" s="3" t="n">
        <f aca="false">IF($C10="Winter",ABS(K10),"")</f>
        <v>0.0370885</v>
      </c>
      <c r="BO10" s="3" t="n">
        <f aca="false">IF($C10="Winter",ABS(L10),"")</f>
        <v>0.0431421</v>
      </c>
      <c r="BP10" s="3" t="n">
        <f aca="false">IF($C10="Winter",ABS(M10),"")</f>
        <v>0.0541976</v>
      </c>
      <c r="BQ10" s="3" t="n">
        <f aca="false">IF($C10="Winter",ABS(N10),"")</f>
        <v>0.0136532</v>
      </c>
      <c r="BR10" s="3" t="n">
        <f aca="false">IF($C10="Winter",ABS(O10),"")</f>
        <v>0.0110819</v>
      </c>
      <c r="BT10" s="3" t="n">
        <f aca="false">IF(AND(H10&gt;0,$C10="Winter"),RANK(BK10,BK$6:BK$24,0),0)</f>
        <v>3</v>
      </c>
      <c r="BU10" s="3" t="n">
        <f aca="false">IF(AND(I10&gt;0,$C10="Winter"),RANK(BL10,BL$6:BL$24,0),0)</f>
        <v>2</v>
      </c>
      <c r="BV10" s="3" t="n">
        <f aca="false">IF(AND(J10&gt;0,$C10="Winter"),RANK(BM10,BM$6:BM$24,0),0)</f>
        <v>1</v>
      </c>
      <c r="BW10" s="3" t="n">
        <f aca="false">IF(AND(K10&gt;0,$C10="Winter"),RANK(BN10,BN$6:BN$24,0),0)</f>
        <v>1</v>
      </c>
      <c r="BX10" s="3" t="n">
        <f aca="false">IF(AND(L10&gt;0,$C10="Winter"),RANK(BO10,BO$6:BO$24,0),0)</f>
        <v>3</v>
      </c>
      <c r="BY10" s="3" t="n">
        <f aca="false">IF(AND(M10&gt;0,$C10="Winter"),RANK(BP10,BP$6:BP$24,0),0)</f>
        <v>2</v>
      </c>
      <c r="BZ10" s="3" t="n">
        <f aca="false">IF(AND(N10&gt;0,$C10="Winter"),RANK(BQ10,BQ$6:BQ$24,0),0)</f>
        <v>4</v>
      </c>
      <c r="CA10" s="3" t="n">
        <f aca="false">IF(AND(O10&gt;0,$C10="Winter"),RANK(BR10,BR$6:BR$24,0),0)</f>
        <v>5</v>
      </c>
    </row>
    <row r="11" customFormat="false" ht="15" hidden="false" customHeight="false" outlineLevel="0" collapsed="false">
      <c r="A11" s="5" t="s">
        <v>36</v>
      </c>
      <c r="B11" s="5" t="n">
        <v>1996</v>
      </c>
      <c r="C11" s="5" t="s">
        <v>15</v>
      </c>
      <c r="D11" s="6" t="n">
        <v>33134</v>
      </c>
      <c r="E11" s="4" t="s">
        <v>37</v>
      </c>
      <c r="F11" s="6" t="s">
        <v>27</v>
      </c>
      <c r="G11" s="3" t="n">
        <v>6.4867189005E-005</v>
      </c>
      <c r="H11" s="3" t="n">
        <v>0.0088036</v>
      </c>
      <c r="I11" s="3" t="n">
        <v>0.0025051</v>
      </c>
      <c r="J11" s="3" t="n">
        <v>0.0041473</v>
      </c>
      <c r="K11" s="3" t="n">
        <v>0.0354237</v>
      </c>
      <c r="L11" s="3" t="n">
        <v>0.0048369</v>
      </c>
      <c r="M11" s="3" t="n">
        <v>-0.0010366</v>
      </c>
      <c r="N11" s="3" t="n">
        <v>-0.0051839</v>
      </c>
      <c r="O11" s="3" t="n">
        <v>0.0023318</v>
      </c>
      <c r="P11" s="3" t="str">
        <f aca="false">CONCATENATE(A11," &amp; ",TEXT(D11,"mm/dd/yyyy")," &amp; ",ROUND(SQRT(G11),4)," &amp; ",ROUND(H11,4)," &amp; ",ROUND(I11,4)," &amp; ",ROUND(J11,4)," &amp; ",ROUND(K11,4)," &amp; ",ROUND(L11,4)," &amp; ",ROUND(M11,4)," &amp; ",ROUND(N11,4)," &amp; ",ROUND(O11,4)," \\ ")</f>
        <v>USA &amp; 09/18/1990 &amp; 0.0081 &amp; 0.0088 &amp; 0.0025 &amp; 0.0041 &amp; 0.0354 &amp; 0.0048 &amp; -0.001 &amp; -0.0052 &amp; 0.0023 \\</v>
      </c>
      <c r="Q11" s="3" t="n">
        <v>6</v>
      </c>
      <c r="R11" s="3" t="n">
        <f aca="false">H11/SQRT((R$3-R$2+1)*$G11)</f>
        <v>0.772916831283307</v>
      </c>
      <c r="S11" s="3" t="n">
        <f aca="false">I11/SQRT((S$3-S$2+1)*$G11)</f>
        <v>0.17957749140763</v>
      </c>
      <c r="T11" s="3" t="n">
        <f aca="false">J11/SQRT((T$3-T$2+1)*$G11)</f>
        <v>0.210221575878187</v>
      </c>
      <c r="U11" s="3" t="n">
        <f aca="false">K11/SQRT((U$3-U$2+1)*$G11)</f>
        <v>1.39085348178786</v>
      </c>
      <c r="V11" s="3" t="n">
        <f aca="false">L11/SQRT((V$3-V$2+1)*$G11)</f>
        <v>0.268577463138487</v>
      </c>
      <c r="W11" s="3" t="n">
        <f aca="false">M11/SQRT((W$3-W$2+1)*$G11)</f>
        <v>-0.0388063076837299</v>
      </c>
      <c r="X11" s="3" t="n">
        <f aca="false">N11/SQRT((X$3-X$2+1)*$G11)</f>
        <v>-0.287845254432303</v>
      </c>
      <c r="Y11" s="3" t="n">
        <f aca="false">O11/SQRT((Y$3-Y$2+1)*$G11)</f>
        <v>0.204721644234906</v>
      </c>
      <c r="AA11" s="3" t="n">
        <f aca="false">ABS(H11)</f>
        <v>0.0088036</v>
      </c>
      <c r="AB11" s="3" t="n">
        <f aca="false">ABS(I11)</f>
        <v>0.0025051</v>
      </c>
      <c r="AC11" s="3" t="n">
        <f aca="false">ABS(J11)</f>
        <v>0.0041473</v>
      </c>
      <c r="AD11" s="3" t="n">
        <f aca="false">ABS(K11)</f>
        <v>0.0354237</v>
      </c>
      <c r="AE11" s="3" t="n">
        <f aca="false">ABS(L11)</f>
        <v>0.0048369</v>
      </c>
      <c r="AF11" s="3" t="n">
        <f aca="false">ABS(M11)</f>
        <v>0.0010366</v>
      </c>
      <c r="AG11" s="3" t="n">
        <f aca="false">ABS(N11)</f>
        <v>0.0051839</v>
      </c>
      <c r="AH11" s="3" t="n">
        <f aca="false">ABS(O11)</f>
        <v>0.0023318</v>
      </c>
      <c r="AJ11" s="3" t="n">
        <f aca="false">IF(H11&gt;0,RANK(AA11,AA$6:AA$24,0),0)</f>
        <v>13</v>
      </c>
      <c r="AK11" s="3" t="n">
        <f aca="false">IF(I11&gt;0,RANK(AB11,AB$6:AB$24,0),0)</f>
        <v>18</v>
      </c>
      <c r="AL11" s="3" t="n">
        <f aca="false">IF(J11&gt;0,RANK(AC11,AC$6:AC$24,0),0)</f>
        <v>17</v>
      </c>
      <c r="AM11" s="3" t="n">
        <f aca="false">IF(K11&gt;0,RANK(AD11,AD$6:AD$24,0),0)</f>
        <v>6</v>
      </c>
      <c r="AN11" s="3" t="n">
        <f aca="false">IF(L11&gt;0,RANK(AE11,AE$6:AE$24,0),0)</f>
        <v>15</v>
      </c>
      <c r="AO11" s="3" t="n">
        <f aca="false">IF(M11&gt;0,RANK(AF11,AF$6:AF$24,0),0)</f>
        <v>0</v>
      </c>
      <c r="AP11" s="3" t="n">
        <f aca="false">IF(N11&gt;0,RANK(AG11,AG$6:AG$24,0),0)</f>
        <v>0</v>
      </c>
      <c r="AQ11" s="3" t="n">
        <f aca="false">IF(O11&gt;0,RANK(AH11,AH$6:AH$24,0),0)</f>
        <v>15</v>
      </c>
      <c r="AS11" s="3" t="n">
        <f aca="false">IF($C11="Summer",ABS(H11),"")</f>
        <v>0.0088036</v>
      </c>
      <c r="AT11" s="3" t="n">
        <f aca="false">IF($C11="Summer",ABS(I11),"")</f>
        <v>0.0025051</v>
      </c>
      <c r="AU11" s="3" t="n">
        <f aca="false">IF($C11="Summer",ABS(J11),"")</f>
        <v>0.0041473</v>
      </c>
      <c r="AV11" s="3" t="n">
        <f aca="false">IF($C11="Summer",ABS(K11),"")</f>
        <v>0.0354237</v>
      </c>
      <c r="AW11" s="3" t="n">
        <f aca="false">IF($C11="Summer",ABS(L11),"")</f>
        <v>0.0048369</v>
      </c>
      <c r="AX11" s="3" t="n">
        <f aca="false">IF($C11="Summer",ABS(M11),"")</f>
        <v>0.0010366</v>
      </c>
      <c r="AY11" s="3" t="n">
        <f aca="false">IF($C11="Summer",ABS(N11),"")</f>
        <v>0.0051839</v>
      </c>
      <c r="AZ11" s="3" t="n">
        <f aca="false">IF($C11="Summer",ABS(O11),"")</f>
        <v>0.0023318</v>
      </c>
      <c r="BB11" s="3" t="n">
        <f aca="false">IF(AND(H11&gt;0,$C11="Summer"),RANK(AS11,AS$6:AS$24,0),0)</f>
        <v>8</v>
      </c>
      <c r="BC11" s="3" t="n">
        <f aca="false">IF(AND(I11&gt;0,$C11="Summer"),RANK(AT11,AT$6:AT$24,0),0)</f>
        <v>9</v>
      </c>
      <c r="BD11" s="3" t="n">
        <f aca="false">IF(AND(J11&gt;0,$C11="Summer"),RANK(AU11,AU$6:AU$24,0),0)</f>
        <v>8</v>
      </c>
      <c r="BE11" s="3" t="n">
        <f aca="false">IF(AND(K11&gt;0,$C11="Summer"),RANK(AV11,AV$6:AV$24,0),0)</f>
        <v>5</v>
      </c>
      <c r="BF11" s="3" t="n">
        <f aca="false">IF(AND(L11&gt;0,$C11="Summer"),RANK(AW11,AW$6:AW$24,0),0)</f>
        <v>8</v>
      </c>
      <c r="BG11" s="3" t="n">
        <f aca="false">IF(AND(M11&gt;0,$C11="Summer"),RANK(AX11,AX$6:AX$24,0),0)</f>
        <v>0</v>
      </c>
      <c r="BH11" s="3" t="n">
        <f aca="false">IF(AND(N11&gt;0,$C11="Summer"),RANK(AY11,AY$6:AY$24,0),0)</f>
        <v>0</v>
      </c>
      <c r="BI11" s="3" t="n">
        <f aca="false">IF(AND(O11&gt;0,$C11="Summer"),RANK(AZ11,AZ$6:AZ$24,0),0)</f>
        <v>8</v>
      </c>
      <c r="BK11" s="3" t="str">
        <f aca="false">IF($C11="Winter",ABS(H11),"")</f>
        <v/>
      </c>
      <c r="BL11" s="3" t="str">
        <f aca="false">IF($C11="Winter",ABS(I11),"")</f>
        <v/>
      </c>
      <c r="BM11" s="3" t="str">
        <f aca="false">IF($C11="Winter",ABS(J11),"")</f>
        <v/>
      </c>
      <c r="BN11" s="3" t="str">
        <f aca="false">IF($C11="Winter",ABS(K11),"")</f>
        <v/>
      </c>
      <c r="BO11" s="3" t="str">
        <f aca="false">IF($C11="Winter",ABS(L11),"")</f>
        <v/>
      </c>
      <c r="BP11" s="3" t="str">
        <f aca="false">IF($C11="Winter",ABS(M11),"")</f>
        <v/>
      </c>
      <c r="BQ11" s="3" t="str">
        <f aca="false">IF($C11="Winter",ABS(N11),"")</f>
        <v/>
      </c>
      <c r="BR11" s="3" t="str">
        <f aca="false">IF($C11="Winter",ABS(O11),"")</f>
        <v/>
      </c>
      <c r="BT11" s="3" t="n">
        <f aca="false">IF(AND(H11&gt;0,$C11="Winter"),RANK(BK11,BK$6:BK$24,0),0)</f>
        <v>0</v>
      </c>
      <c r="BU11" s="3" t="n">
        <f aca="false">IF(AND(I11&gt;0,$C11="Winter"),RANK(BL11,BL$6:BL$24,0),0)</f>
        <v>0</v>
      </c>
      <c r="BV11" s="3" t="n">
        <f aca="false">IF(AND(J11&gt;0,$C11="Winter"),RANK(BM11,BM$6:BM$24,0),0)</f>
        <v>0</v>
      </c>
      <c r="BW11" s="3" t="n">
        <f aca="false">IF(AND(K11&gt;0,$C11="Winter"),RANK(BN11,BN$6:BN$24,0),0)</f>
        <v>0</v>
      </c>
      <c r="BX11" s="3" t="n">
        <f aca="false">IF(AND(L11&gt;0,$C11="Winter"),RANK(BO11,BO$6:BO$24,0),0)</f>
        <v>0</v>
      </c>
      <c r="BY11" s="3" t="n">
        <f aca="false">IF(AND(M11&gt;0,$C11="Winter"),RANK(BP11,BP$6:BP$24,0),0)</f>
        <v>0</v>
      </c>
      <c r="BZ11" s="3" t="n">
        <f aca="false">IF(AND(N11&gt;0,$C11="Winter"),RANK(BQ11,BQ$6:BQ$24,0),0)</f>
        <v>0</v>
      </c>
      <c r="CA11" s="3" t="n">
        <f aca="false">IF(AND(O11&gt;0,$C11="Winter"),RANK(BR11,BR$6:BR$24,0),0)</f>
        <v>0</v>
      </c>
    </row>
    <row r="12" customFormat="false" ht="15" hidden="false" customHeight="false" outlineLevel="0" collapsed="false">
      <c r="A12" s="5" t="s">
        <v>38</v>
      </c>
      <c r="B12" s="5" t="n">
        <v>1998</v>
      </c>
      <c r="C12" s="5" t="s">
        <v>16</v>
      </c>
      <c r="D12" s="6" t="n">
        <v>33404</v>
      </c>
      <c r="E12" s="4" t="s">
        <v>39</v>
      </c>
      <c r="F12" s="6" t="s">
        <v>27</v>
      </c>
      <c r="G12" s="3" t="n">
        <v>0.000190642101125</v>
      </c>
      <c r="H12" s="3" t="n">
        <v>0.002632</v>
      </c>
      <c r="I12" s="3" t="n">
        <v>-0.0104093</v>
      </c>
      <c r="J12" s="3" t="n">
        <v>-0.0113679</v>
      </c>
      <c r="K12" s="3" t="n">
        <v>-0.0154017</v>
      </c>
      <c r="L12" s="3" t="n">
        <v>0.0028742</v>
      </c>
      <c r="M12" s="3" t="n">
        <v>6.12E-005</v>
      </c>
      <c r="N12" s="3" t="n">
        <v>0.0114291</v>
      </c>
      <c r="O12" s="3" t="n">
        <v>0.0132834</v>
      </c>
      <c r="P12" s="3" t="str">
        <f aca="false">CONCATENATE(A12," &amp; ",TEXT(D12,"mm/dd/yyyy")," &amp; ",ROUND(SQRT(G12),4)," &amp; ",ROUND(H12,4)," &amp; ",ROUND(I12,4)," &amp; ",ROUND(J12,4)," &amp; ",ROUND(K12,4)," &amp; ",ROUND(L12,4)," &amp; ",ROUND(M12,4)," &amp; ",ROUND(N12,4)," &amp; ",ROUND(O12,4)," \\ ")</f>
        <v>Japan &amp; 06/15/1991 &amp; 0.0138 &amp; 0.0026 &amp; -0.0104 &amp; -0.0114 &amp; -0.0154 &amp; 0.0029 &amp; 0.0001 &amp; 0.0114 &amp; 0.0133 \\</v>
      </c>
      <c r="Q12" s="3" t="n">
        <v>7</v>
      </c>
      <c r="R12" s="3" t="n">
        <f aca="false">H12/SQRT((R$3-R$2+1)*$G12)</f>
        <v>0.134791181215272</v>
      </c>
      <c r="S12" s="3" t="n">
        <f aca="false">I12/SQRT((S$3-S$2+1)*$G12)</f>
        <v>-0.43526273832233</v>
      </c>
      <c r="T12" s="3" t="n">
        <f aca="false">J12/SQRT((T$3-T$2+1)*$G12)</f>
        <v>-0.336120662951412</v>
      </c>
      <c r="U12" s="3" t="n">
        <f aca="false">K12/SQRT((U$3-U$2+1)*$G12)</f>
        <v>-0.352743688516206</v>
      </c>
      <c r="V12" s="3" t="n">
        <f aca="false">L12/SQRT((V$3-V$2+1)*$G12)</f>
        <v>0.0930941894436377</v>
      </c>
      <c r="W12" s="3" t="n">
        <f aca="false">M12/SQRT((W$3-W$2+1)*$G12)</f>
        <v>0.00133642832468321</v>
      </c>
      <c r="X12" s="3" t="n">
        <f aca="false">N12/SQRT((X$3-X$2+1)*$G12)</f>
        <v>0.370183981828084</v>
      </c>
      <c r="Y12" s="3" t="n">
        <f aca="false">O12/SQRT((Y$3-Y$2+1)*$G12)</f>
        <v>0.680275523007195</v>
      </c>
      <c r="AA12" s="3" t="n">
        <f aca="false">ABS(H12)</f>
        <v>0.002632</v>
      </c>
      <c r="AB12" s="3" t="n">
        <f aca="false">ABS(I12)</f>
        <v>0.0104093</v>
      </c>
      <c r="AC12" s="3" t="n">
        <f aca="false">ABS(J12)</f>
        <v>0.0113679</v>
      </c>
      <c r="AD12" s="3" t="n">
        <f aca="false">ABS(K12)</f>
        <v>0.0154017</v>
      </c>
      <c r="AE12" s="3" t="n">
        <f aca="false">ABS(L12)</f>
        <v>0.0028742</v>
      </c>
      <c r="AF12" s="3" t="n">
        <f aca="false">ABS(M12)</f>
        <v>6.12E-005</v>
      </c>
      <c r="AG12" s="3" t="n">
        <f aca="false">ABS(N12)</f>
        <v>0.0114291</v>
      </c>
      <c r="AH12" s="3" t="n">
        <f aca="false">ABS(O12)</f>
        <v>0.0132834</v>
      </c>
      <c r="AJ12" s="3" t="n">
        <f aca="false">IF(H12&gt;0,RANK(AA12,AA$6:AA$24,0),0)</f>
        <v>18</v>
      </c>
      <c r="AK12" s="3" t="n">
        <f aca="false">IF(I12&gt;0,RANK(AB12,AB$6:AB$24,0),0)</f>
        <v>0</v>
      </c>
      <c r="AL12" s="3" t="n">
        <f aca="false">IF(J12&gt;0,RANK(AC12,AC$6:AC$24,0),0)</f>
        <v>0</v>
      </c>
      <c r="AM12" s="3" t="n">
        <f aca="false">IF(K12&gt;0,RANK(AD12,AD$6:AD$24,0),0)</f>
        <v>0</v>
      </c>
      <c r="AN12" s="3" t="n">
        <f aca="false">IF(L12&gt;0,RANK(AE12,AE$6:AE$24,0),0)</f>
        <v>18</v>
      </c>
      <c r="AO12" s="3" t="n">
        <f aca="false">IF(M12&gt;0,RANK(AF12,AF$6:AF$24,0),0)</f>
        <v>19</v>
      </c>
      <c r="AP12" s="3" t="n">
        <f aca="false">IF(N12&gt;0,RANK(AG12,AG$6:AG$24,0),0)</f>
        <v>11</v>
      </c>
      <c r="AQ12" s="3" t="n">
        <f aca="false">IF(O12&gt;0,RANK(AH12,AH$6:AH$24,0),0)</f>
        <v>6</v>
      </c>
      <c r="AS12" s="3" t="str">
        <f aca="false">IF($C12="Summer",ABS(H12),"")</f>
        <v/>
      </c>
      <c r="AT12" s="3" t="str">
        <f aca="false">IF($C12="Summer",ABS(I12),"")</f>
        <v/>
      </c>
      <c r="AU12" s="3" t="str">
        <f aca="false">IF($C12="Summer",ABS(J12),"")</f>
        <v/>
      </c>
      <c r="AV12" s="3" t="str">
        <f aca="false">IF($C12="Summer",ABS(K12),"")</f>
        <v/>
      </c>
      <c r="AW12" s="3" t="str">
        <f aca="false">IF($C12="Summer",ABS(L12),"")</f>
        <v/>
      </c>
      <c r="AX12" s="3" t="str">
        <f aca="false">IF($C12="Summer",ABS(M12),"")</f>
        <v/>
      </c>
      <c r="AY12" s="3" t="str">
        <f aca="false">IF($C12="Summer",ABS(N12),"")</f>
        <v/>
      </c>
      <c r="AZ12" s="3" t="str">
        <f aca="false">IF($C12="Summer",ABS(O12),"")</f>
        <v/>
      </c>
      <c r="BB12" s="3" t="n">
        <f aca="false">IF(AND(H12&gt;0,$C12="Summer"),RANK(AS12,AS$6:AS$24,0),0)</f>
        <v>0</v>
      </c>
      <c r="BC12" s="3" t="n">
        <f aca="false">IF(AND(I12&gt;0,$C12="Summer"),RANK(AT12,AT$6:AT$24,0),0)</f>
        <v>0</v>
      </c>
      <c r="BD12" s="3" t="n">
        <f aca="false">IF(AND(J12&gt;0,$C12="Summer"),RANK(AU12,AU$6:AU$24,0),0)</f>
        <v>0</v>
      </c>
      <c r="BE12" s="3" t="n">
        <f aca="false">IF(AND(K12&gt;0,$C12="Summer"),RANK(AV12,AV$6:AV$24,0),0)</f>
        <v>0</v>
      </c>
      <c r="BF12" s="3" t="n">
        <f aca="false">IF(AND(L12&gt;0,$C12="Summer"),RANK(AW12,AW$6:AW$24,0),0)</f>
        <v>0</v>
      </c>
      <c r="BG12" s="3" t="n">
        <f aca="false">IF(AND(M12&gt;0,$C12="Summer"),RANK(AX12,AX$6:AX$24,0),0)</f>
        <v>0</v>
      </c>
      <c r="BH12" s="3" t="n">
        <f aca="false">IF(AND(N12&gt;0,$C12="Summer"),RANK(AY12,AY$6:AY$24,0),0)</f>
        <v>0</v>
      </c>
      <c r="BI12" s="3" t="n">
        <f aca="false">IF(AND(O12&gt;0,$C12="Summer"),RANK(AZ12,AZ$6:AZ$24,0),0)</f>
        <v>0</v>
      </c>
      <c r="BK12" s="3" t="n">
        <f aca="false">IF($C12="Winter",ABS(H12),"")</f>
        <v>0.002632</v>
      </c>
      <c r="BL12" s="3" t="n">
        <f aca="false">IF($C12="Winter",ABS(I12),"")</f>
        <v>0.0104093</v>
      </c>
      <c r="BM12" s="3" t="n">
        <f aca="false">IF($C12="Winter",ABS(J12),"")</f>
        <v>0.0113679</v>
      </c>
      <c r="BN12" s="3" t="n">
        <f aca="false">IF($C12="Winter",ABS(K12),"")</f>
        <v>0.0154017</v>
      </c>
      <c r="BO12" s="3" t="n">
        <f aca="false">IF($C12="Winter",ABS(L12),"")</f>
        <v>0.0028742</v>
      </c>
      <c r="BP12" s="3" t="n">
        <f aca="false">IF($C12="Winter",ABS(M12),"")</f>
        <v>6.12E-005</v>
      </c>
      <c r="BQ12" s="3" t="n">
        <f aca="false">IF($C12="Winter",ABS(N12),"")</f>
        <v>0.0114291</v>
      </c>
      <c r="BR12" s="3" t="n">
        <f aca="false">IF($C12="Winter",ABS(O12),"")</f>
        <v>0.0132834</v>
      </c>
      <c r="BT12" s="3" t="n">
        <f aca="false">IF(AND(H12&gt;0,$C12="Winter"),RANK(BK12,BK$6:BK$24,0),0)</f>
        <v>9</v>
      </c>
      <c r="BU12" s="3" t="n">
        <f aca="false">IF(AND(I12&gt;0,$C12="Winter"),RANK(BL12,BL$6:BL$24,0),0)</f>
        <v>0</v>
      </c>
      <c r="BV12" s="3" t="n">
        <f aca="false">IF(AND(J12&gt;0,$C12="Winter"),RANK(BM12,BM$6:BM$24,0),0)</f>
        <v>0</v>
      </c>
      <c r="BW12" s="3" t="n">
        <f aca="false">IF(AND(K12&gt;0,$C12="Winter"),RANK(BN12,BN$6:BN$24,0),0)</f>
        <v>0</v>
      </c>
      <c r="BX12" s="3" t="n">
        <f aca="false">IF(AND(L12&gt;0,$C12="Winter"),RANK(BO12,BO$6:BO$24,0),0)</f>
        <v>10</v>
      </c>
      <c r="BY12" s="3" t="n">
        <f aca="false">IF(AND(M12&gt;0,$C12="Winter"),RANK(BP12,BP$6:BP$24,0),0)</f>
        <v>10</v>
      </c>
      <c r="BZ12" s="3" t="n">
        <f aca="false">IF(AND(N12&gt;0,$C12="Winter"),RANK(BQ12,BQ$6:BQ$24,0),0)</f>
        <v>6</v>
      </c>
      <c r="CA12" s="3" t="n">
        <f aca="false">IF(AND(O12&gt;0,$C12="Winter"),RANK(BR12,BR$6:BR$24,0),0)</f>
        <v>4</v>
      </c>
    </row>
    <row r="13" customFormat="false" ht="15" hidden="false" customHeight="false" outlineLevel="0" collapsed="false">
      <c r="A13" s="5" t="s">
        <v>40</v>
      </c>
      <c r="B13" s="5" t="n">
        <v>2000</v>
      </c>
      <c r="C13" s="5" t="s">
        <v>15</v>
      </c>
      <c r="D13" s="6" t="n">
        <v>34235</v>
      </c>
      <c r="E13" s="4" t="s">
        <v>41</v>
      </c>
      <c r="F13" s="6" t="s">
        <v>27</v>
      </c>
      <c r="G13" s="3" t="n">
        <v>5.468279042E-005</v>
      </c>
      <c r="H13" s="3" t="n">
        <v>0.011779</v>
      </c>
      <c r="I13" s="3" t="n">
        <v>0.0079456</v>
      </c>
      <c r="J13" s="3" t="n">
        <v>0.015823</v>
      </c>
      <c r="K13" s="3" t="n">
        <v>0.0364846</v>
      </c>
      <c r="L13" s="3" t="n">
        <v>0.0058269</v>
      </c>
      <c r="M13" s="3" t="n">
        <v>0.0236645</v>
      </c>
      <c r="N13" s="3" t="n">
        <v>0.0078415</v>
      </c>
      <c r="O13" s="3" t="n">
        <v>-0.0021188</v>
      </c>
      <c r="P13" s="3" t="str">
        <f aca="false">CONCATENATE(A13," &amp; ",TEXT(D13,"mm/dd/yyyy")," &amp; ",ROUND(SQRT(G13),4)," &amp; ",ROUND(H13,4)," &amp; ",ROUND(I13,4)," &amp; ",ROUND(J13,4)," &amp; ",ROUND(K13,4)," &amp; ",ROUND(L13,4)," &amp; ",ROUND(M13,4)," &amp; ",ROUND(N13,4)," &amp; ",ROUND(O13,4)," \\ ")</f>
        <v>Australia &amp; 09/23/1993 &amp; 0.0074 &amp; 0.0118 &amp; 0.0079 &amp; 0.0158 &amp; 0.0365 &amp; 0.0058 &amp; 0.0237 &amp; 0.0078 &amp; -0.0021 \\</v>
      </c>
      <c r="Q13" s="3" t="n">
        <v>8</v>
      </c>
      <c r="R13" s="3" t="n">
        <f aca="false">H13/SQRT((R$3-R$2+1)*$G13)</f>
        <v>1.12633632312724</v>
      </c>
      <c r="S13" s="3" t="n">
        <f aca="false">I13/SQRT((S$3-S$2+1)*$G13)</f>
        <v>0.620355642048934</v>
      </c>
      <c r="T13" s="3" t="n">
        <f aca="false">J13/SQRT((T$3-T$2+1)*$G13)</f>
        <v>0.873550202660928</v>
      </c>
      <c r="U13" s="3" t="n">
        <f aca="false">K13/SQRT((U$3-U$2+1)*$G13)</f>
        <v>1.56021430380938</v>
      </c>
      <c r="V13" s="3" t="n">
        <f aca="false">L13/SQRT((V$3-V$2+1)*$G13)</f>
        <v>0.352392964065772</v>
      </c>
      <c r="W13" s="3" t="n">
        <f aca="false">M13/SQRT((W$3-W$2+1)*$G13)</f>
        <v>0.964885224846018</v>
      </c>
      <c r="X13" s="3" t="n">
        <f aca="false">N13/SQRT((X$3-X$2+1)*$G13)</f>
        <v>0.474229766723601</v>
      </c>
      <c r="Y13" s="3" t="n">
        <f aca="false">O13/SQRT((Y$3-Y$2+1)*$G13)</f>
        <v>-0.202604754346038</v>
      </c>
      <c r="AA13" s="3" t="n">
        <f aca="false">ABS(H13)</f>
        <v>0.011779</v>
      </c>
      <c r="AB13" s="3" t="n">
        <f aca="false">ABS(I13)</f>
        <v>0.0079456</v>
      </c>
      <c r="AC13" s="3" t="n">
        <f aca="false">ABS(J13)</f>
        <v>0.015823</v>
      </c>
      <c r="AD13" s="3" t="n">
        <f aca="false">ABS(K13)</f>
        <v>0.0364846</v>
      </c>
      <c r="AE13" s="3" t="n">
        <f aca="false">ABS(L13)</f>
        <v>0.0058269</v>
      </c>
      <c r="AF13" s="3" t="n">
        <f aca="false">ABS(M13)</f>
        <v>0.0236645</v>
      </c>
      <c r="AG13" s="3" t="n">
        <f aca="false">ABS(N13)</f>
        <v>0.0078415</v>
      </c>
      <c r="AH13" s="3" t="n">
        <f aca="false">ABS(O13)</f>
        <v>0.0021188</v>
      </c>
      <c r="AJ13" s="3" t="n">
        <f aca="false">IF(H13&gt;0,RANK(AA13,AA$6:AA$24,0),0)</f>
        <v>9</v>
      </c>
      <c r="AK13" s="3" t="n">
        <f aca="false">IF(I13&gt;0,RANK(AB13,AB$6:AB$24,0),0)</f>
        <v>12</v>
      </c>
      <c r="AL13" s="3" t="n">
        <f aca="false">IF(J13&gt;0,RANK(AC13,AC$6:AC$24,0),0)</f>
        <v>6</v>
      </c>
      <c r="AM13" s="3" t="n">
        <f aca="false">IF(K13&gt;0,RANK(AD13,AD$6:AD$24,0),0)</f>
        <v>5</v>
      </c>
      <c r="AN13" s="3" t="n">
        <f aca="false">IF(L13&gt;0,RANK(AE13,AE$6:AE$24,0),0)</f>
        <v>13</v>
      </c>
      <c r="AO13" s="3" t="n">
        <f aca="false">IF(M13&gt;0,RANK(AF13,AF$6:AF$24,0),0)</f>
        <v>7</v>
      </c>
      <c r="AP13" s="3" t="n">
        <f aca="false">IF(N13&gt;0,RANK(AG13,AG$6:AG$24,0),0)</f>
        <v>15</v>
      </c>
      <c r="AQ13" s="3" t="n">
        <f aca="false">IF(O13&gt;0,RANK(AH13,AH$6:AH$24,0),0)</f>
        <v>0</v>
      </c>
      <c r="AS13" s="3" t="n">
        <f aca="false">IF($C13="Summer",ABS(H13),"")</f>
        <v>0.011779</v>
      </c>
      <c r="AT13" s="3" t="n">
        <f aca="false">IF($C13="Summer",ABS(I13),"")</f>
        <v>0.0079456</v>
      </c>
      <c r="AU13" s="3" t="n">
        <f aca="false">IF($C13="Summer",ABS(J13),"")</f>
        <v>0.015823</v>
      </c>
      <c r="AV13" s="3" t="n">
        <f aca="false">IF($C13="Summer",ABS(K13),"")</f>
        <v>0.0364846</v>
      </c>
      <c r="AW13" s="3" t="n">
        <f aca="false">IF($C13="Summer",ABS(L13),"")</f>
        <v>0.0058269</v>
      </c>
      <c r="AX13" s="3" t="n">
        <f aca="false">IF($C13="Summer",ABS(M13),"")</f>
        <v>0.0236645</v>
      </c>
      <c r="AY13" s="3" t="n">
        <f aca="false">IF($C13="Summer",ABS(N13),"")</f>
        <v>0.0078415</v>
      </c>
      <c r="AZ13" s="3" t="n">
        <f aca="false">IF($C13="Summer",ABS(O13),"")</f>
        <v>0.0021188</v>
      </c>
      <c r="BB13" s="3" t="n">
        <f aca="false">IF(AND(H13&gt;0,$C13="Summer"),RANK(AS13,AS$6:AS$24,0),0)</f>
        <v>6</v>
      </c>
      <c r="BC13" s="3" t="n">
        <f aca="false">IF(AND(I13&gt;0,$C13="Summer"),RANK(AT13,AT$6:AT$24,0),0)</f>
        <v>6</v>
      </c>
      <c r="BD13" s="3" t="n">
        <f aca="false">IF(AND(J13&gt;0,$C13="Summer"),RANK(AU13,AU$6:AU$24,0),0)</f>
        <v>4</v>
      </c>
      <c r="BE13" s="3" t="n">
        <f aca="false">IF(AND(K13&gt;0,$C13="Summer"),RANK(AV13,AV$6:AV$24,0),0)</f>
        <v>4</v>
      </c>
      <c r="BF13" s="3" t="n">
        <f aca="false">IF(AND(L13&gt;0,$C13="Summer"),RANK(AW13,AW$6:AW$24,0),0)</f>
        <v>7</v>
      </c>
      <c r="BG13" s="3" t="n">
        <f aca="false">IF(AND(M13&gt;0,$C13="Summer"),RANK(AX13,AX$6:AX$24,0),0)</f>
        <v>4</v>
      </c>
      <c r="BH13" s="3" t="n">
        <f aca="false">IF(AND(N13&gt;0,$C13="Summer"),RANK(AY13,AY$6:AY$24,0),0)</f>
        <v>8</v>
      </c>
      <c r="BI13" s="3" t="n">
        <f aca="false">IF(AND(O13&gt;0,$C13="Summer"),RANK(AZ13,AZ$6:AZ$24,0),0)</f>
        <v>0</v>
      </c>
      <c r="BK13" s="3" t="str">
        <f aca="false">IF($C13="Winter",ABS(H13),"")</f>
        <v/>
      </c>
      <c r="BL13" s="3" t="str">
        <f aca="false">IF($C13="Winter",ABS(I13),"")</f>
        <v/>
      </c>
      <c r="BM13" s="3" t="str">
        <f aca="false">IF($C13="Winter",ABS(J13),"")</f>
        <v/>
      </c>
      <c r="BN13" s="3" t="str">
        <f aca="false">IF($C13="Winter",ABS(K13),"")</f>
        <v/>
      </c>
      <c r="BO13" s="3" t="str">
        <f aca="false">IF($C13="Winter",ABS(L13),"")</f>
        <v/>
      </c>
      <c r="BP13" s="3" t="str">
        <f aca="false">IF($C13="Winter",ABS(M13),"")</f>
        <v/>
      </c>
      <c r="BQ13" s="3" t="str">
        <f aca="false">IF($C13="Winter",ABS(N13),"")</f>
        <v/>
      </c>
      <c r="BR13" s="3" t="str">
        <f aca="false">IF($C13="Winter",ABS(O13),"")</f>
        <v/>
      </c>
      <c r="BT13" s="3" t="n">
        <f aca="false">IF(AND(H13&gt;0,$C13="Winter"),RANK(BK13,BK$6:BK$24,0),0)</f>
        <v>0</v>
      </c>
      <c r="BU13" s="3" t="n">
        <f aca="false">IF(AND(I13&gt;0,$C13="Winter"),RANK(BL13,BL$6:BL$24,0),0)</f>
        <v>0</v>
      </c>
      <c r="BV13" s="3" t="n">
        <f aca="false">IF(AND(J13&gt;0,$C13="Winter"),RANK(BM13,BM$6:BM$24,0),0)</f>
        <v>0</v>
      </c>
      <c r="BW13" s="3" t="n">
        <f aca="false">IF(AND(K13&gt;0,$C13="Winter"),RANK(BN13,BN$6:BN$24,0),0)</f>
        <v>0</v>
      </c>
      <c r="BX13" s="3" t="n">
        <f aca="false">IF(AND(L13&gt;0,$C13="Winter"),RANK(BO13,BO$6:BO$24,0),0)</f>
        <v>0</v>
      </c>
      <c r="BY13" s="3" t="n">
        <f aca="false">IF(AND(M13&gt;0,$C13="Winter"),RANK(BP13,BP$6:BP$24,0),0)</f>
        <v>0</v>
      </c>
      <c r="BZ13" s="3" t="n">
        <f aca="false">IF(AND(N13&gt;0,$C13="Winter"),RANK(BQ13,BQ$6:BQ$24,0),0)</f>
        <v>0</v>
      </c>
      <c r="CA13" s="3" t="n">
        <f aca="false">IF(AND(O13&gt;0,$C13="Winter"),RANK(BR13,BR$6:BR$24,0),0)</f>
        <v>0</v>
      </c>
    </row>
    <row r="14" customFormat="false" ht="15" hidden="false" customHeight="false" outlineLevel="0" collapsed="false">
      <c r="A14" s="5" t="s">
        <v>36</v>
      </c>
      <c r="B14" s="5" t="n">
        <v>2002</v>
      </c>
      <c r="C14" s="5" t="s">
        <v>16</v>
      </c>
      <c r="D14" s="6" t="n">
        <v>34866</v>
      </c>
      <c r="E14" s="4" t="s">
        <v>37</v>
      </c>
      <c r="F14" s="6" t="s">
        <v>27</v>
      </c>
      <c r="G14" s="3" t="n">
        <v>2.2884642045E-005</v>
      </c>
      <c r="H14" s="3" t="n">
        <v>0.0102468</v>
      </c>
      <c r="I14" s="3" t="n">
        <v>0.0093436</v>
      </c>
      <c r="J14" s="3" t="n">
        <v>0.0100479</v>
      </c>
      <c r="K14" s="3" t="n">
        <v>0.0080228</v>
      </c>
      <c r="L14" s="3" t="n">
        <v>0.0084576</v>
      </c>
      <c r="M14" s="3" t="n">
        <v>0.018151</v>
      </c>
      <c r="N14" s="3" t="n">
        <v>0.008103</v>
      </c>
      <c r="O14" s="3" t="n">
        <v>-0.000886</v>
      </c>
      <c r="P14" s="3" t="str">
        <f aca="false">CONCATENATE(A14," &amp; ",TEXT(D14,"mm/dd/yyyy")," &amp; ",ROUND(SQRT(G14),4)," &amp; ",ROUND(H14,4)," &amp; ",ROUND(I14,4)," &amp; ",ROUND(J14,4)," &amp; ",ROUND(K14,4)," &amp; ",ROUND(L14,4)," &amp; ",ROUND(M14,4)," &amp; ",ROUND(N14,4)," &amp; ",ROUND(O14,4)," \\ ")</f>
        <v>USA &amp; 06/16/1995 &amp; 0.0048 &amp; 0.0102 &amp; 0.0093 &amp; 0.01 &amp; 0.008 &amp; 0.0085 &amp; 0.0182 &amp; 0.0081 &amp; -0.0009 \\</v>
      </c>
      <c r="Q14" s="3" t="n">
        <v>9</v>
      </c>
      <c r="R14" s="3" t="n">
        <f aca="false">H14/SQRT((R$3-R$2+1)*$G14)</f>
        <v>1.51461132544011</v>
      </c>
      <c r="S14" s="3" t="n">
        <f aca="false">I14/SQRT((S$3-S$2+1)*$G14)</f>
        <v>1.12766875874777</v>
      </c>
      <c r="T14" s="3" t="n">
        <f aca="false">J14/SQRT((T$3-T$2+1)*$G14)</f>
        <v>0.857487143185142</v>
      </c>
      <c r="U14" s="3" t="n">
        <f aca="false">K14/SQRT((U$3-U$2+1)*$G14)</f>
        <v>0.530339413474208</v>
      </c>
      <c r="V14" s="3" t="n">
        <f aca="false">L14/SQRT((V$3-V$2+1)*$G14)</f>
        <v>0.790660563127728</v>
      </c>
      <c r="W14" s="3" t="n">
        <f aca="false">M14/SQRT((W$3-W$2+1)*$G14)</f>
        <v>1.14401614195104</v>
      </c>
      <c r="X14" s="3" t="n">
        <f aca="false">N14/SQRT((X$3-X$2+1)*$G14)</f>
        <v>0.757510705522131</v>
      </c>
      <c r="Y14" s="3" t="n">
        <f aca="false">O14/SQRT((Y$3-Y$2+1)*$G14)</f>
        <v>-0.130962411127371</v>
      </c>
      <c r="AA14" s="3" t="n">
        <f aca="false">ABS(H14)</f>
        <v>0.0102468</v>
      </c>
      <c r="AB14" s="3" t="n">
        <f aca="false">ABS(I14)</f>
        <v>0.0093436</v>
      </c>
      <c r="AC14" s="3" t="n">
        <f aca="false">ABS(J14)</f>
        <v>0.0100479</v>
      </c>
      <c r="AD14" s="3" t="n">
        <f aca="false">ABS(K14)</f>
        <v>0.0080228</v>
      </c>
      <c r="AE14" s="3" t="n">
        <f aca="false">ABS(L14)</f>
        <v>0.0084576</v>
      </c>
      <c r="AF14" s="3" t="n">
        <f aca="false">ABS(M14)</f>
        <v>0.018151</v>
      </c>
      <c r="AG14" s="3" t="n">
        <f aca="false">ABS(N14)</f>
        <v>0.008103</v>
      </c>
      <c r="AH14" s="3" t="n">
        <f aca="false">ABS(O14)</f>
        <v>0.000886</v>
      </c>
      <c r="AJ14" s="3" t="n">
        <f aca="false">IF(H14&gt;0,RANK(AA14,AA$6:AA$24,0),0)</f>
        <v>11</v>
      </c>
      <c r="AK14" s="3" t="n">
        <f aca="false">IF(I14&gt;0,RANK(AB14,AB$6:AB$24,0),0)</f>
        <v>11</v>
      </c>
      <c r="AL14" s="3" t="n">
        <f aca="false">IF(J14&gt;0,RANK(AC14,AC$6:AC$24,0),0)</f>
        <v>11</v>
      </c>
      <c r="AM14" s="3" t="n">
        <f aca="false">IF(K14&gt;0,RANK(AD14,AD$6:AD$24,0),0)</f>
        <v>18</v>
      </c>
      <c r="AN14" s="3" t="n">
        <f aca="false">IF(L14&gt;0,RANK(AE14,AE$6:AE$24,0),0)</f>
        <v>11</v>
      </c>
      <c r="AO14" s="3" t="n">
        <f aca="false">IF(M14&gt;0,RANK(AF14,AF$6:AF$24,0),0)</f>
        <v>9</v>
      </c>
      <c r="AP14" s="3" t="n">
        <f aca="false">IF(N14&gt;0,RANK(AG14,AG$6:AG$24,0),0)</f>
        <v>14</v>
      </c>
      <c r="AQ14" s="3" t="n">
        <f aca="false">IF(O14&gt;0,RANK(AH14,AH$6:AH$24,0),0)</f>
        <v>0</v>
      </c>
      <c r="AS14" s="3" t="str">
        <f aca="false">IF($C14="Summer",ABS(H14),"")</f>
        <v/>
      </c>
      <c r="AT14" s="3" t="str">
        <f aca="false">IF($C14="Summer",ABS(I14),"")</f>
        <v/>
      </c>
      <c r="AU14" s="3" t="str">
        <f aca="false">IF($C14="Summer",ABS(J14),"")</f>
        <v/>
      </c>
      <c r="AV14" s="3" t="str">
        <f aca="false">IF($C14="Summer",ABS(K14),"")</f>
        <v/>
      </c>
      <c r="AW14" s="3" t="str">
        <f aca="false">IF($C14="Summer",ABS(L14),"")</f>
        <v/>
      </c>
      <c r="AX14" s="3" t="str">
        <f aca="false">IF($C14="Summer",ABS(M14),"")</f>
        <v/>
      </c>
      <c r="AY14" s="3" t="str">
        <f aca="false">IF($C14="Summer",ABS(N14),"")</f>
        <v/>
      </c>
      <c r="AZ14" s="3" t="str">
        <f aca="false">IF($C14="Summer",ABS(O14),"")</f>
        <v/>
      </c>
      <c r="BB14" s="3" t="n">
        <f aca="false">IF(AND(H14&gt;0,$C14="Summer"),RANK(AS14,AS$6:AS$24,0),0)</f>
        <v>0</v>
      </c>
      <c r="BC14" s="3" t="n">
        <f aca="false">IF(AND(I14&gt;0,$C14="Summer"),RANK(AT14,AT$6:AT$24,0),0)</f>
        <v>0</v>
      </c>
      <c r="BD14" s="3" t="n">
        <f aca="false">IF(AND(J14&gt;0,$C14="Summer"),RANK(AU14,AU$6:AU$24,0),0)</f>
        <v>0</v>
      </c>
      <c r="BE14" s="3" t="n">
        <f aca="false">IF(AND(K14&gt;0,$C14="Summer"),RANK(AV14,AV$6:AV$24,0),0)</f>
        <v>0</v>
      </c>
      <c r="BF14" s="3" t="n">
        <f aca="false">IF(AND(L14&gt;0,$C14="Summer"),RANK(AW14,AW$6:AW$24,0),0)</f>
        <v>0</v>
      </c>
      <c r="BG14" s="3" t="n">
        <f aca="false">IF(AND(M14&gt;0,$C14="Summer"),RANK(AX14,AX$6:AX$24,0),0)</f>
        <v>0</v>
      </c>
      <c r="BH14" s="3" t="n">
        <f aca="false">IF(AND(N14&gt;0,$C14="Summer"),RANK(AY14,AY$6:AY$24,0),0)</f>
        <v>0</v>
      </c>
      <c r="BI14" s="3" t="n">
        <f aca="false">IF(AND(O14&gt;0,$C14="Summer"),RANK(AZ14,AZ$6:AZ$24,0),0)</f>
        <v>0</v>
      </c>
      <c r="BK14" s="3" t="n">
        <f aca="false">IF($C14="Winter",ABS(H14),"")</f>
        <v>0.0102468</v>
      </c>
      <c r="BL14" s="3" t="n">
        <f aca="false">IF($C14="Winter",ABS(I14),"")</f>
        <v>0.0093436</v>
      </c>
      <c r="BM14" s="3" t="n">
        <f aca="false">IF($C14="Winter",ABS(J14),"")</f>
        <v>0.0100479</v>
      </c>
      <c r="BN14" s="3" t="n">
        <f aca="false">IF($C14="Winter",ABS(K14),"")</f>
        <v>0.0080228</v>
      </c>
      <c r="BO14" s="3" t="n">
        <f aca="false">IF($C14="Winter",ABS(L14),"")</f>
        <v>0.0084576</v>
      </c>
      <c r="BP14" s="3" t="n">
        <f aca="false">IF($C14="Winter",ABS(M14),"")</f>
        <v>0.018151</v>
      </c>
      <c r="BQ14" s="3" t="n">
        <f aca="false">IF($C14="Winter",ABS(N14),"")</f>
        <v>0.008103</v>
      </c>
      <c r="BR14" s="3" t="n">
        <f aca="false">IF($C14="Winter",ABS(O14),"")</f>
        <v>0.000886</v>
      </c>
      <c r="BT14" s="3" t="n">
        <f aca="false">IF(AND(H14&gt;0,$C14="Winter"),RANK(BK14,BK$6:BK$24,0),0)</f>
        <v>5</v>
      </c>
      <c r="BU14" s="3" t="n">
        <f aca="false">IF(AND(I14&gt;0,$C14="Winter"),RANK(BL14,BL$6:BL$24,0),0)</f>
        <v>6</v>
      </c>
      <c r="BV14" s="3" t="n">
        <f aca="false">IF(AND(J14&gt;0,$C14="Winter"),RANK(BM14,BM$6:BM$24,0),0)</f>
        <v>6</v>
      </c>
      <c r="BW14" s="3" t="n">
        <f aca="false">IF(AND(K14&gt;0,$C14="Winter"),RANK(BN14,BN$6:BN$24,0),0)</f>
        <v>9</v>
      </c>
      <c r="BX14" s="3" t="n">
        <f aca="false">IF(AND(L14&gt;0,$C14="Winter"),RANK(BO14,BO$6:BO$24,0),0)</f>
        <v>6</v>
      </c>
      <c r="BY14" s="3" t="n">
        <f aca="false">IF(AND(M14&gt;0,$C14="Winter"),RANK(BP14,BP$6:BP$24,0),0)</f>
        <v>4</v>
      </c>
      <c r="BZ14" s="3" t="n">
        <f aca="false">IF(AND(N14&gt;0,$C14="Winter"),RANK(BQ14,BQ$6:BQ$24,0),0)</f>
        <v>7</v>
      </c>
      <c r="CA14" s="3" t="n">
        <f aca="false">IF(AND(O14&gt;0,$C14="Winter"),RANK(BR14,BR$6:BR$24,0),0)</f>
        <v>0</v>
      </c>
    </row>
    <row r="15" customFormat="false" ht="15" hidden="false" customHeight="false" outlineLevel="0" collapsed="false">
      <c r="A15" s="5" t="s">
        <v>42</v>
      </c>
      <c r="B15" s="5" t="n">
        <v>2004</v>
      </c>
      <c r="C15" s="5" t="s">
        <v>15</v>
      </c>
      <c r="D15" s="6" t="n">
        <v>35678</v>
      </c>
      <c r="E15" s="4" t="s">
        <v>43</v>
      </c>
      <c r="F15" s="6" t="s">
        <v>27</v>
      </c>
      <c r="G15" s="3" t="n">
        <v>0.0003099303045</v>
      </c>
      <c r="H15" s="3" t="n">
        <v>0.0741573</v>
      </c>
      <c r="I15" s="3" t="n">
        <v>0.0860856</v>
      </c>
      <c r="J15" s="3" t="n">
        <v>0.0614198</v>
      </c>
      <c r="K15" s="3" t="n">
        <v>0.0663276</v>
      </c>
      <c r="L15" s="3" t="n">
        <v>0.0756338</v>
      </c>
      <c r="M15" s="3" t="n">
        <v>0.0427776</v>
      </c>
      <c r="N15" s="3" t="n">
        <v>-0.0186422</v>
      </c>
      <c r="O15" s="3" t="n">
        <v>-0.0104518</v>
      </c>
      <c r="P15" s="3" t="str">
        <f aca="false">CONCATENATE(A15," &amp; ",TEXT(D15,"mm/dd/yyyy")," &amp; ",ROUND(SQRT(G15),4)," &amp; ",ROUND(H15,4)," &amp; ",ROUND(I15,4)," &amp; ",ROUND(J15,4)," &amp; ",ROUND(K15,4)," &amp; ",ROUND(L15,4)," &amp; ",ROUND(M15,4)," &amp; ",ROUND(N15,4)," &amp; ",ROUND(O15,4)," \\ ")</f>
        <v>Greece &amp; 09/05/1997 &amp; 0.0176 &amp; 0.0742 &amp; 0.0861 &amp; 0.0614 &amp; 0.0663 &amp; 0.0756 &amp; 0.0428 &amp; -0.0186 &amp; -0.0105 \\</v>
      </c>
      <c r="Q15" s="3" t="n">
        <v>10</v>
      </c>
      <c r="R15" s="3" t="n">
        <f aca="false">H15/SQRT((R$3-R$2+1)*$G15)</f>
        <v>2.97856368237137</v>
      </c>
      <c r="S15" s="3" t="n">
        <f aca="false">I15/SQRT((S$3-S$2+1)*$G15)</f>
        <v>2.82317540535453</v>
      </c>
      <c r="T15" s="3" t="n">
        <f aca="false">J15/SQRT((T$3-T$2+1)*$G15)</f>
        <v>1.42429762877347</v>
      </c>
      <c r="U15" s="3" t="n">
        <f aca="false">K15/SQRT((U$3-U$2+1)*$G15)</f>
        <v>1.19141279981054</v>
      </c>
      <c r="V15" s="3" t="n">
        <f aca="false">L15/SQRT((V$3-V$2+1)*$G15)</f>
        <v>1.92131643245084</v>
      </c>
      <c r="W15" s="3" t="n">
        <f aca="false">M15/SQRT((W$3-W$2+1)*$G15)</f>
        <v>0.732635656020706</v>
      </c>
      <c r="X15" s="3" t="n">
        <f aca="false">N15/SQRT((X$3-X$2+1)*$G15)</f>
        <v>-0.473565591006073</v>
      </c>
      <c r="Y15" s="3" t="n">
        <f aca="false">O15/SQRT((Y$3-Y$2+1)*$G15)</f>
        <v>-0.419801582519982</v>
      </c>
      <c r="AA15" s="3" t="n">
        <f aca="false">ABS(H15)</f>
        <v>0.0741573</v>
      </c>
      <c r="AB15" s="3" t="n">
        <f aca="false">ABS(I15)</f>
        <v>0.0860856</v>
      </c>
      <c r="AC15" s="3" t="n">
        <f aca="false">ABS(J15)</f>
        <v>0.0614198</v>
      </c>
      <c r="AD15" s="3" t="n">
        <f aca="false">ABS(K15)</f>
        <v>0.0663276</v>
      </c>
      <c r="AE15" s="3" t="n">
        <f aca="false">ABS(L15)</f>
        <v>0.0756338</v>
      </c>
      <c r="AF15" s="3" t="n">
        <f aca="false">ABS(M15)</f>
        <v>0.0427776</v>
      </c>
      <c r="AG15" s="3" t="n">
        <f aca="false">ABS(N15)</f>
        <v>0.0186422</v>
      </c>
      <c r="AH15" s="3" t="n">
        <f aca="false">ABS(O15)</f>
        <v>0.0104518</v>
      </c>
      <c r="AJ15" s="3" t="n">
        <f aca="false">IF(H15&gt;0,RANK(AA15,AA$6:AA$24,0),0)</f>
        <v>1</v>
      </c>
      <c r="AK15" s="3" t="n">
        <f aca="false">IF(I15&gt;0,RANK(AB15,AB$6:AB$24,0),0)</f>
        <v>1</v>
      </c>
      <c r="AL15" s="3" t="n">
        <f aca="false">IF(J15&gt;0,RANK(AC15,AC$6:AC$24,0),0)</f>
        <v>1</v>
      </c>
      <c r="AM15" s="3" t="n">
        <f aca="false">IF(K15&gt;0,RANK(AD15,AD$6:AD$24,0),0)</f>
        <v>2</v>
      </c>
      <c r="AN15" s="3" t="n">
        <f aca="false">IF(L15&gt;0,RANK(AE15,AE$6:AE$24,0),0)</f>
        <v>1</v>
      </c>
      <c r="AO15" s="3" t="n">
        <f aca="false">IF(M15&gt;0,RANK(AF15,AF$6:AF$24,0),0)</f>
        <v>4</v>
      </c>
      <c r="AP15" s="3" t="n">
        <f aca="false">IF(N15&gt;0,RANK(AG15,AG$6:AG$24,0),0)</f>
        <v>0</v>
      </c>
      <c r="AQ15" s="3" t="n">
        <f aca="false">IF(O15&gt;0,RANK(AH15,AH$6:AH$24,0),0)</f>
        <v>0</v>
      </c>
      <c r="AS15" s="3" t="n">
        <f aca="false">IF($C15="Summer",ABS(H15),"")</f>
        <v>0.0741573</v>
      </c>
      <c r="AT15" s="3" t="n">
        <f aca="false">IF($C15="Summer",ABS(I15),"")</f>
        <v>0.0860856</v>
      </c>
      <c r="AU15" s="3" t="n">
        <f aca="false">IF($C15="Summer",ABS(J15),"")</f>
        <v>0.0614198</v>
      </c>
      <c r="AV15" s="3" t="n">
        <f aca="false">IF($C15="Summer",ABS(K15),"")</f>
        <v>0.0663276</v>
      </c>
      <c r="AW15" s="3" t="n">
        <f aca="false">IF($C15="Summer",ABS(L15),"")</f>
        <v>0.0756338</v>
      </c>
      <c r="AX15" s="3" t="n">
        <f aca="false">IF($C15="Summer",ABS(M15),"")</f>
        <v>0.0427776</v>
      </c>
      <c r="AY15" s="3" t="n">
        <f aca="false">IF($C15="Summer",ABS(N15),"")</f>
        <v>0.0186422</v>
      </c>
      <c r="AZ15" s="3" t="n">
        <f aca="false">IF($C15="Summer",ABS(O15),"")</f>
        <v>0.0104518</v>
      </c>
      <c r="BB15" s="3" t="n">
        <f aca="false">IF(AND(H15&gt;0,$C15="Summer"),RANK(AS15,AS$6:AS$24,0),0)</f>
        <v>1</v>
      </c>
      <c r="BC15" s="3" t="n">
        <f aca="false">IF(AND(I15&gt;0,$C15="Summer"),RANK(AT15,AT$6:AT$24,0),0)</f>
        <v>1</v>
      </c>
      <c r="BD15" s="3" t="n">
        <f aca="false">IF(AND(J15&gt;0,$C15="Summer"),RANK(AU15,AU$6:AU$24,0),0)</f>
        <v>1</v>
      </c>
      <c r="BE15" s="3" t="n">
        <f aca="false">IF(AND(K15&gt;0,$C15="Summer"),RANK(AV15,AV$6:AV$24,0),0)</f>
        <v>2</v>
      </c>
      <c r="BF15" s="3" t="n">
        <f aca="false">IF(AND(L15&gt;0,$C15="Summer"),RANK(AW15,AW$6:AW$24,0),0)</f>
        <v>1</v>
      </c>
      <c r="BG15" s="3" t="n">
        <f aca="false">IF(AND(M15&gt;0,$C15="Summer"),RANK(AX15,AX$6:AX$24,0),0)</f>
        <v>2</v>
      </c>
      <c r="BH15" s="3" t="n">
        <f aca="false">IF(AND(N15&gt;0,$C15="Summer"),RANK(AY15,AY$6:AY$24,0),0)</f>
        <v>0</v>
      </c>
      <c r="BI15" s="3" t="n">
        <f aca="false">IF(AND(O15&gt;0,$C15="Summer"),RANK(AZ15,AZ$6:AZ$24,0),0)</f>
        <v>0</v>
      </c>
      <c r="BK15" s="3" t="str">
        <f aca="false">IF($C15="Winter",ABS(H15),"")</f>
        <v/>
      </c>
      <c r="BL15" s="3" t="str">
        <f aca="false">IF($C15="Winter",ABS(I15),"")</f>
        <v/>
      </c>
      <c r="BM15" s="3" t="str">
        <f aca="false">IF($C15="Winter",ABS(J15),"")</f>
        <v/>
      </c>
      <c r="BN15" s="3" t="str">
        <f aca="false">IF($C15="Winter",ABS(K15),"")</f>
        <v/>
      </c>
      <c r="BO15" s="3" t="str">
        <f aca="false">IF($C15="Winter",ABS(L15),"")</f>
        <v/>
      </c>
      <c r="BP15" s="3" t="str">
        <f aca="false">IF($C15="Winter",ABS(M15),"")</f>
        <v/>
      </c>
      <c r="BQ15" s="3" t="str">
        <f aca="false">IF($C15="Winter",ABS(N15),"")</f>
        <v/>
      </c>
      <c r="BR15" s="3" t="str">
        <f aca="false">IF($C15="Winter",ABS(O15),"")</f>
        <v/>
      </c>
      <c r="BT15" s="3" t="n">
        <f aca="false">IF(AND(H15&gt;0,$C15="Winter"),RANK(BK15,BK$6:BK$24,0),0)</f>
        <v>0</v>
      </c>
      <c r="BU15" s="3" t="n">
        <f aca="false">IF(AND(I15&gt;0,$C15="Winter"),RANK(BL15,BL$6:BL$24,0),0)</f>
        <v>0</v>
      </c>
      <c r="BV15" s="3" t="n">
        <f aca="false">IF(AND(J15&gt;0,$C15="Winter"),RANK(BM15,BM$6:BM$24,0),0)</f>
        <v>0</v>
      </c>
      <c r="BW15" s="3" t="n">
        <f aca="false">IF(AND(K15&gt;0,$C15="Winter"),RANK(BN15,BN$6:BN$24,0),0)</f>
        <v>0</v>
      </c>
      <c r="BX15" s="3" t="n">
        <f aca="false">IF(AND(L15&gt;0,$C15="Winter"),RANK(BO15,BO$6:BO$24,0),0)</f>
        <v>0</v>
      </c>
      <c r="BY15" s="3" t="n">
        <f aca="false">IF(AND(M15&gt;0,$C15="Winter"),RANK(BP15,BP$6:BP$24,0),0)</f>
        <v>0</v>
      </c>
      <c r="BZ15" s="3" t="n">
        <f aca="false">IF(AND(N15&gt;0,$C15="Winter"),RANK(BQ15,BQ$6:BQ$24,0),0)</f>
        <v>0</v>
      </c>
      <c r="CA15" s="3" t="n">
        <f aca="false">IF(AND(O15&gt;0,$C15="Winter"),RANK(BR15,BR$6:BR$24,0),0)</f>
        <v>0</v>
      </c>
    </row>
    <row r="16" customFormat="false" ht="15" hidden="false" customHeight="false" outlineLevel="0" collapsed="false">
      <c r="A16" s="5" t="s">
        <v>44</v>
      </c>
      <c r="B16" s="5" t="n">
        <v>2006</v>
      </c>
      <c r="C16" s="5" t="s">
        <v>16</v>
      </c>
      <c r="D16" s="6" t="n">
        <v>36330</v>
      </c>
      <c r="E16" s="4" t="s">
        <v>45</v>
      </c>
      <c r="F16" s="6" t="s">
        <v>27</v>
      </c>
      <c r="G16" s="3" t="n">
        <v>0.000238503720125</v>
      </c>
      <c r="H16" s="3" t="n">
        <v>-0.0022779</v>
      </c>
      <c r="I16" s="3" t="n">
        <v>0.0072064</v>
      </c>
      <c r="J16" s="3" t="n">
        <v>-0.002183</v>
      </c>
      <c r="K16" s="3" t="n">
        <v>-0.031874</v>
      </c>
      <c r="L16" s="3" t="n">
        <v>0.0056449</v>
      </c>
      <c r="M16" s="3" t="n">
        <v>-0.013998</v>
      </c>
      <c r="N16" s="3" t="n">
        <v>-0.011815</v>
      </c>
      <c r="O16" s="3" t="n">
        <v>-0.0015616</v>
      </c>
      <c r="P16" s="3" t="str">
        <f aca="false">CONCATENATE(A16," &amp; ",TEXT(D16,"mm/dd/yyyy")," &amp; ",ROUND(SQRT(G16),4)," &amp; ",ROUND(H16,4)," &amp; ",ROUND(I16,4)," &amp; ",ROUND(J16,4)," &amp; ",ROUND(K16,4)," &amp; ",ROUND(L16,4)," &amp; ",ROUND(M16,4)," &amp; ",ROUND(N16,4)," &amp; ",ROUND(O16,4)," \\ ")</f>
        <v>Italy &amp; 06/19/1999 &amp; 0.0154 &amp; -0.0023 &amp; 0.0072 &amp; -0.0022 &amp; -0.0319 &amp; 0.0056 &amp; -0.014 &amp; -0.0118 &amp; -0.0016 \\</v>
      </c>
      <c r="Q16" s="3" t="n">
        <v>11</v>
      </c>
      <c r="R16" s="3" t="n">
        <f aca="false">H16/SQRT((R$3-R$2+1)*$G16)</f>
        <v>-0.104297062796181</v>
      </c>
      <c r="S16" s="3" t="n">
        <f aca="false">I16/SQRT((S$3-S$2+1)*$G16)</f>
        <v>0.269407795645593</v>
      </c>
      <c r="T16" s="3" t="n">
        <f aca="false">J16/SQRT((T$3-T$2+1)*$G16)</f>
        <v>-0.0577072703299354</v>
      </c>
      <c r="U16" s="3" t="n">
        <f aca="false">K16/SQRT((U$3-U$2+1)*$G16)</f>
        <v>-0.652662995030593</v>
      </c>
      <c r="V16" s="3" t="n">
        <f aca="false">L16/SQRT((V$3-V$2+1)*$G16)</f>
        <v>0.16346458335555</v>
      </c>
      <c r="W16" s="3" t="n">
        <f aca="false">M16/SQRT((W$3-W$2+1)*$G16)</f>
        <v>-0.273288947372618</v>
      </c>
      <c r="X16" s="3" t="n">
        <f aca="false">N16/SQRT((X$3-X$2+1)*$G16)</f>
        <v>-0.342137868225447</v>
      </c>
      <c r="Y16" s="3" t="n">
        <f aca="false">O16/SQRT((Y$3-Y$2+1)*$G16)</f>
        <v>-0.0715001945926146</v>
      </c>
      <c r="AA16" s="3" t="n">
        <f aca="false">ABS(H16)</f>
        <v>0.0022779</v>
      </c>
      <c r="AB16" s="3" t="n">
        <f aca="false">ABS(I16)</f>
        <v>0.0072064</v>
      </c>
      <c r="AC16" s="3" t="n">
        <f aca="false">ABS(J16)</f>
        <v>0.002183</v>
      </c>
      <c r="AD16" s="3" t="n">
        <f aca="false">ABS(K16)</f>
        <v>0.031874</v>
      </c>
      <c r="AE16" s="3" t="n">
        <f aca="false">ABS(L16)</f>
        <v>0.0056449</v>
      </c>
      <c r="AF16" s="3" t="n">
        <f aca="false">ABS(M16)</f>
        <v>0.013998</v>
      </c>
      <c r="AG16" s="3" t="n">
        <f aca="false">ABS(N16)</f>
        <v>0.011815</v>
      </c>
      <c r="AH16" s="3" t="n">
        <f aca="false">ABS(O16)</f>
        <v>0.0015616</v>
      </c>
      <c r="AJ16" s="3" t="n">
        <f aca="false">IF(H16&gt;0,RANK(AA16,AA$6:AA$24,0),0)</f>
        <v>0</v>
      </c>
      <c r="AK16" s="3" t="n">
        <f aca="false">IF(I16&gt;0,RANK(AB16,AB$6:AB$24,0),0)</f>
        <v>15</v>
      </c>
      <c r="AL16" s="3" t="n">
        <f aca="false">IF(J16&gt;0,RANK(AC16,AC$6:AC$24,0),0)</f>
        <v>0</v>
      </c>
      <c r="AM16" s="3" t="n">
        <f aca="false">IF(K16&gt;0,RANK(AD16,AD$6:AD$24,0),0)</f>
        <v>0</v>
      </c>
      <c r="AN16" s="3" t="n">
        <f aca="false">IF(L16&gt;0,RANK(AE16,AE$6:AE$24,0),0)</f>
        <v>14</v>
      </c>
      <c r="AO16" s="3" t="n">
        <f aca="false">IF(M16&gt;0,RANK(AF16,AF$6:AF$24,0),0)</f>
        <v>0</v>
      </c>
      <c r="AP16" s="3" t="n">
        <f aca="false">IF(N16&gt;0,RANK(AG16,AG$6:AG$24,0),0)</f>
        <v>0</v>
      </c>
      <c r="AQ16" s="3" t="n">
        <f aca="false">IF(O16&gt;0,RANK(AH16,AH$6:AH$24,0),0)</f>
        <v>0</v>
      </c>
      <c r="AS16" s="3" t="str">
        <f aca="false">IF($C16="Summer",ABS(H16),"")</f>
        <v/>
      </c>
      <c r="AT16" s="3" t="str">
        <f aca="false">IF($C16="Summer",ABS(I16),"")</f>
        <v/>
      </c>
      <c r="AU16" s="3" t="str">
        <f aca="false">IF($C16="Summer",ABS(J16),"")</f>
        <v/>
      </c>
      <c r="AV16" s="3" t="str">
        <f aca="false">IF($C16="Summer",ABS(K16),"")</f>
        <v/>
      </c>
      <c r="AW16" s="3" t="str">
        <f aca="false">IF($C16="Summer",ABS(L16),"")</f>
        <v/>
      </c>
      <c r="AX16" s="3" t="str">
        <f aca="false">IF($C16="Summer",ABS(M16),"")</f>
        <v/>
      </c>
      <c r="AY16" s="3" t="str">
        <f aca="false">IF($C16="Summer",ABS(N16),"")</f>
        <v/>
      </c>
      <c r="AZ16" s="3" t="str">
        <f aca="false">IF($C16="Summer",ABS(O16),"")</f>
        <v/>
      </c>
      <c r="BB16" s="3" t="n">
        <f aca="false">IF(AND(H16&gt;0,$C16="Summer"),RANK(AS16,AS$6:AS$24,0),0)</f>
        <v>0</v>
      </c>
      <c r="BC16" s="3" t="n">
        <f aca="false">IF(AND(I16&gt;0,$C16="Summer"),RANK(AT16,AT$6:AT$24,0),0)</f>
        <v>0</v>
      </c>
      <c r="BD16" s="3" t="n">
        <f aca="false">IF(AND(J16&gt;0,$C16="Summer"),RANK(AU16,AU$6:AU$24,0),0)</f>
        <v>0</v>
      </c>
      <c r="BE16" s="3" t="n">
        <f aca="false">IF(AND(K16&gt;0,$C16="Summer"),RANK(AV16,AV$6:AV$24,0),0)</f>
        <v>0</v>
      </c>
      <c r="BF16" s="3" t="n">
        <f aca="false">IF(AND(L16&gt;0,$C16="Summer"),RANK(AW16,AW$6:AW$24,0),0)</f>
        <v>0</v>
      </c>
      <c r="BG16" s="3" t="n">
        <f aca="false">IF(AND(M16&gt;0,$C16="Summer"),RANK(AX16,AX$6:AX$24,0),0)</f>
        <v>0</v>
      </c>
      <c r="BH16" s="3" t="n">
        <f aca="false">IF(AND(N16&gt;0,$C16="Summer"),RANK(AY16,AY$6:AY$24,0),0)</f>
        <v>0</v>
      </c>
      <c r="BI16" s="3" t="n">
        <f aca="false">IF(AND(O16&gt;0,$C16="Summer"),RANK(AZ16,AZ$6:AZ$24,0),0)</f>
        <v>0</v>
      </c>
      <c r="BK16" s="3" t="n">
        <f aca="false">IF($C16="Winter",ABS(H16),"")</f>
        <v>0.0022779</v>
      </c>
      <c r="BL16" s="3" t="n">
        <f aca="false">IF($C16="Winter",ABS(I16),"")</f>
        <v>0.0072064</v>
      </c>
      <c r="BM16" s="3" t="n">
        <f aca="false">IF($C16="Winter",ABS(J16),"")</f>
        <v>0.002183</v>
      </c>
      <c r="BN16" s="3" t="n">
        <f aca="false">IF($C16="Winter",ABS(K16),"")</f>
        <v>0.031874</v>
      </c>
      <c r="BO16" s="3" t="n">
        <f aca="false">IF($C16="Winter",ABS(L16),"")</f>
        <v>0.0056449</v>
      </c>
      <c r="BP16" s="3" t="n">
        <f aca="false">IF($C16="Winter",ABS(M16),"")</f>
        <v>0.013998</v>
      </c>
      <c r="BQ16" s="3" t="n">
        <f aca="false">IF($C16="Winter",ABS(N16),"")</f>
        <v>0.011815</v>
      </c>
      <c r="BR16" s="3" t="n">
        <f aca="false">IF($C16="Winter",ABS(O16),"")</f>
        <v>0.0015616</v>
      </c>
      <c r="BT16" s="3" t="n">
        <f aca="false">IF(AND(H16&gt;0,$C16="Winter"),RANK(BK16,BK$6:BK$24,0),0)</f>
        <v>0</v>
      </c>
      <c r="BU16" s="3" t="n">
        <f aca="false">IF(AND(I16&gt;0,$C16="Winter"),RANK(BL16,BL$6:BL$24,0),0)</f>
        <v>8</v>
      </c>
      <c r="BV16" s="3" t="n">
        <f aca="false">IF(AND(J16&gt;0,$C16="Winter"),RANK(BM16,BM$6:BM$24,0),0)</f>
        <v>0</v>
      </c>
      <c r="BW16" s="3" t="n">
        <f aca="false">IF(AND(K16&gt;0,$C16="Winter"),RANK(BN16,BN$6:BN$24,0),0)</f>
        <v>0</v>
      </c>
      <c r="BX16" s="3" t="n">
        <f aca="false">IF(AND(L16&gt;0,$C16="Winter"),RANK(BO16,BO$6:BO$24,0),0)</f>
        <v>7</v>
      </c>
      <c r="BY16" s="3" t="n">
        <f aca="false">IF(AND(M16&gt;0,$C16="Winter"),RANK(BP16,BP$6:BP$24,0),0)</f>
        <v>0</v>
      </c>
      <c r="BZ16" s="3" t="n">
        <f aca="false">IF(AND(N16&gt;0,$C16="Winter"),RANK(BQ16,BQ$6:BQ$24,0),0)</f>
        <v>0</v>
      </c>
      <c r="CA16" s="3" t="n">
        <f aca="false">IF(AND(O16&gt;0,$C16="Winter"),RANK(BR16,BR$6:BR$24,0),0)</f>
        <v>0</v>
      </c>
    </row>
    <row r="17" customFormat="false" ht="15" hidden="false" customHeight="false" outlineLevel="0" collapsed="false">
      <c r="A17" s="5" t="s">
        <v>46</v>
      </c>
      <c r="B17" s="5" t="n">
        <v>2008</v>
      </c>
      <c r="C17" s="5" t="s">
        <v>15</v>
      </c>
      <c r="D17" s="6" t="n">
        <v>37085</v>
      </c>
      <c r="E17" s="4" t="s">
        <v>47</v>
      </c>
      <c r="F17" s="6" t="s">
        <v>27</v>
      </c>
      <c r="G17" s="3" t="n">
        <v>7.9131974045E-005</v>
      </c>
      <c r="H17" s="3" t="n">
        <v>-0.0096114</v>
      </c>
      <c r="I17" s="3" t="n">
        <v>-0.0123175</v>
      </c>
      <c r="J17" s="3" t="n">
        <v>0.00493</v>
      </c>
      <c r="K17" s="3" t="n">
        <v>-0.0368535</v>
      </c>
      <c r="L17" s="3" t="n">
        <v>-0.0232312</v>
      </c>
      <c r="M17" s="3" t="n">
        <v>-0.0044178</v>
      </c>
      <c r="N17" s="3" t="n">
        <v>-0.0093477</v>
      </c>
      <c r="O17" s="3" t="n">
        <v>-0.0109137</v>
      </c>
      <c r="P17" s="3" t="str">
        <f aca="false">CONCATENATE(A17," &amp; ",TEXT(D17,"mm/dd/yyyy")," &amp; ",ROUND(SQRT(G17),4)," &amp; ",ROUND(H17,4)," &amp; ",ROUND(I17,4)," &amp; ",ROUND(J17,4)," &amp; ",ROUND(K17,4)," &amp; ",ROUND(L17,4)," &amp; ",ROUND(M17,4)," &amp; ",ROUND(N17,4)," &amp; ",ROUND(O17,4)," \\ ")</f>
        <v>China &amp; 07/13/2001 &amp; 0.0089 &amp; -0.0096 &amp; -0.0123 &amp; 0.0049 &amp; -0.0369 &amp; -0.0232 &amp; -0.0044 &amp; -0.0093 &amp; -0.0109 \\</v>
      </c>
      <c r="Q17" s="3" t="n">
        <v>12</v>
      </c>
      <c r="R17" s="3" t="n">
        <f aca="false">H17/SQRT((R$3-R$2+1)*$G17)</f>
        <v>-0.764004038059506</v>
      </c>
      <c r="S17" s="3" t="n">
        <f aca="false">I17/SQRT((S$3-S$2+1)*$G17)</f>
        <v>-0.799440127467331</v>
      </c>
      <c r="T17" s="3" t="n">
        <f aca="false">J17/SQRT((T$3-T$2+1)*$G17)</f>
        <v>0.226253493724701</v>
      </c>
      <c r="U17" s="3" t="n">
        <f aca="false">K17/SQRT((U$3-U$2+1)*$G17)</f>
        <v>-1.31009485002406</v>
      </c>
      <c r="V17" s="3" t="n">
        <f aca="false">L17/SQRT((V$3-V$2+1)*$G17)</f>
        <v>-1.16791340077587</v>
      </c>
      <c r="W17" s="3" t="n">
        <f aca="false">M17/SQRT((W$3-W$2+1)*$G17)</f>
        <v>-0.149738579320973</v>
      </c>
      <c r="X17" s="3" t="n">
        <f aca="false">N17/SQRT((X$3-X$2+1)*$G17)</f>
        <v>-0.469941462190185</v>
      </c>
      <c r="Y17" s="3" t="n">
        <f aca="false">O17/SQRT((Y$3-Y$2+1)*$G17)</f>
        <v>-0.867523032042161</v>
      </c>
      <c r="AA17" s="3" t="n">
        <f aca="false">ABS(H17)</f>
        <v>0.0096114</v>
      </c>
      <c r="AB17" s="3" t="n">
        <f aca="false">ABS(I17)</f>
        <v>0.0123175</v>
      </c>
      <c r="AC17" s="3" t="n">
        <f aca="false">ABS(J17)</f>
        <v>0.00493</v>
      </c>
      <c r="AD17" s="3" t="n">
        <f aca="false">ABS(K17)</f>
        <v>0.0368535</v>
      </c>
      <c r="AE17" s="3" t="n">
        <f aca="false">ABS(L17)</f>
        <v>0.0232312</v>
      </c>
      <c r="AF17" s="3" t="n">
        <f aca="false">ABS(M17)</f>
        <v>0.0044178</v>
      </c>
      <c r="AG17" s="3" t="n">
        <f aca="false">ABS(N17)</f>
        <v>0.0093477</v>
      </c>
      <c r="AH17" s="3" t="n">
        <f aca="false">ABS(O17)</f>
        <v>0.0109137</v>
      </c>
      <c r="AJ17" s="3" t="n">
        <f aca="false">IF(H17&gt;0,RANK(AA17,AA$6:AA$24,0),0)</f>
        <v>0</v>
      </c>
      <c r="AK17" s="3" t="n">
        <f aca="false">IF(I17&gt;0,RANK(AB17,AB$6:AB$24,0),0)</f>
        <v>0</v>
      </c>
      <c r="AL17" s="3" t="n">
        <f aca="false">IF(J17&gt;0,RANK(AC17,AC$6:AC$24,0),0)</f>
        <v>14</v>
      </c>
      <c r="AM17" s="3" t="n">
        <f aca="false">IF(K17&gt;0,RANK(AD17,AD$6:AD$24,0),0)</f>
        <v>0</v>
      </c>
      <c r="AN17" s="3" t="n">
        <f aca="false">IF(L17&gt;0,RANK(AE17,AE$6:AE$24,0),0)</f>
        <v>0</v>
      </c>
      <c r="AO17" s="3" t="n">
        <f aca="false">IF(M17&gt;0,RANK(AF17,AF$6:AF$24,0),0)</f>
        <v>0</v>
      </c>
      <c r="AP17" s="3" t="n">
        <f aca="false">IF(N17&gt;0,RANK(AG17,AG$6:AG$24,0),0)</f>
        <v>0</v>
      </c>
      <c r="AQ17" s="3" t="n">
        <f aca="false">IF(O17&gt;0,RANK(AH17,AH$6:AH$24,0),0)</f>
        <v>0</v>
      </c>
      <c r="AS17" s="3" t="n">
        <f aca="false">IF($C17="Summer",ABS(H17),"")</f>
        <v>0.0096114</v>
      </c>
      <c r="AT17" s="3" t="n">
        <f aca="false">IF($C17="Summer",ABS(I17),"")</f>
        <v>0.0123175</v>
      </c>
      <c r="AU17" s="3" t="n">
        <f aca="false">IF($C17="Summer",ABS(J17),"")</f>
        <v>0.00493</v>
      </c>
      <c r="AV17" s="3" t="n">
        <f aca="false">IF($C17="Summer",ABS(K17),"")</f>
        <v>0.0368535</v>
      </c>
      <c r="AW17" s="3" t="n">
        <f aca="false">IF($C17="Summer",ABS(L17),"")</f>
        <v>0.0232312</v>
      </c>
      <c r="AX17" s="3" t="n">
        <f aca="false">IF($C17="Summer",ABS(M17),"")</f>
        <v>0.0044178</v>
      </c>
      <c r="AY17" s="3" t="n">
        <f aca="false">IF($C17="Summer",ABS(N17),"")</f>
        <v>0.0093477</v>
      </c>
      <c r="AZ17" s="3" t="n">
        <f aca="false">IF($C17="Summer",ABS(O17),"")</f>
        <v>0.0109137</v>
      </c>
      <c r="BB17" s="3" t="n">
        <f aca="false">IF(AND(H17&gt;0,$C17="Summer"),RANK(AS17,AS$6:AS$24,0),0)</f>
        <v>0</v>
      </c>
      <c r="BC17" s="3" t="n">
        <f aca="false">IF(AND(I17&gt;0,$C17="Summer"),RANK(AT17,AT$6:AT$24,0),0)</f>
        <v>0</v>
      </c>
      <c r="BD17" s="3" t="n">
        <f aca="false">IF(AND(J17&gt;0,$C17="Summer"),RANK(AU17,AU$6:AU$24,0),0)</f>
        <v>6</v>
      </c>
      <c r="BE17" s="3" t="n">
        <f aca="false">IF(AND(K17&gt;0,$C17="Summer"),RANK(AV17,AV$6:AV$24,0),0)</f>
        <v>0</v>
      </c>
      <c r="BF17" s="3" t="n">
        <f aca="false">IF(AND(L17&gt;0,$C17="Summer"),RANK(AW17,AW$6:AW$24,0),0)</f>
        <v>0</v>
      </c>
      <c r="BG17" s="3" t="n">
        <f aca="false">IF(AND(M17&gt;0,$C17="Summer"),RANK(AX17,AX$6:AX$24,0),0)</f>
        <v>0</v>
      </c>
      <c r="BH17" s="3" t="n">
        <f aca="false">IF(AND(N17&gt;0,$C17="Summer"),RANK(AY17,AY$6:AY$24,0),0)</f>
        <v>0</v>
      </c>
      <c r="BI17" s="3" t="n">
        <f aca="false">IF(AND(O17&gt;0,$C17="Summer"),RANK(AZ17,AZ$6:AZ$24,0),0)</f>
        <v>0</v>
      </c>
      <c r="BK17" s="3" t="str">
        <f aca="false">IF($C17="Winter",ABS(H17),"")</f>
        <v/>
      </c>
      <c r="BL17" s="3" t="str">
        <f aca="false">IF($C17="Winter",ABS(I17),"")</f>
        <v/>
      </c>
      <c r="BM17" s="3" t="str">
        <f aca="false">IF($C17="Winter",ABS(J17),"")</f>
        <v/>
      </c>
      <c r="BN17" s="3" t="str">
        <f aca="false">IF($C17="Winter",ABS(K17),"")</f>
        <v/>
      </c>
      <c r="BO17" s="3" t="str">
        <f aca="false">IF($C17="Winter",ABS(L17),"")</f>
        <v/>
      </c>
      <c r="BP17" s="3" t="str">
        <f aca="false">IF($C17="Winter",ABS(M17),"")</f>
        <v/>
      </c>
      <c r="BQ17" s="3" t="str">
        <f aca="false">IF($C17="Winter",ABS(N17),"")</f>
        <v/>
      </c>
      <c r="BR17" s="3" t="str">
        <f aca="false">IF($C17="Winter",ABS(O17),"")</f>
        <v/>
      </c>
      <c r="BT17" s="3" t="n">
        <f aca="false">IF(AND(H17&gt;0,$C17="Winter"),RANK(BK17,BK$6:BK$24,0),0)</f>
        <v>0</v>
      </c>
      <c r="BU17" s="3" t="n">
        <f aca="false">IF(AND(I17&gt;0,$C17="Winter"),RANK(BL17,BL$6:BL$24,0),0)</f>
        <v>0</v>
      </c>
      <c r="BV17" s="3" t="n">
        <f aca="false">IF(AND(J17&gt;0,$C17="Winter"),RANK(BM17,BM$6:BM$24,0),0)</f>
        <v>0</v>
      </c>
      <c r="BW17" s="3" t="n">
        <f aca="false">IF(AND(K17&gt;0,$C17="Winter"),RANK(BN17,BN$6:BN$24,0),0)</f>
        <v>0</v>
      </c>
      <c r="BX17" s="3" t="n">
        <f aca="false">IF(AND(L17&gt;0,$C17="Winter"),RANK(BO17,BO$6:BO$24,0),0)</f>
        <v>0</v>
      </c>
      <c r="BY17" s="3" t="n">
        <f aca="false">IF(AND(M17&gt;0,$C17="Winter"),RANK(BP17,BP$6:BP$24,0),0)</f>
        <v>0</v>
      </c>
      <c r="BZ17" s="3" t="n">
        <f aca="false">IF(AND(N17&gt;0,$C17="Winter"),RANK(BQ17,BQ$6:BQ$24,0),0)</f>
        <v>0</v>
      </c>
      <c r="CA17" s="3" t="n">
        <f aca="false">IF(AND(O17&gt;0,$C17="Winter"),RANK(BR17,BR$6:BR$24,0),0)</f>
        <v>0</v>
      </c>
    </row>
    <row r="18" customFormat="false" ht="15" hidden="false" customHeight="false" outlineLevel="0" collapsed="false">
      <c r="A18" s="5" t="s">
        <v>25</v>
      </c>
      <c r="B18" s="5" t="n">
        <v>2010</v>
      </c>
      <c r="C18" s="5" t="s">
        <v>16</v>
      </c>
      <c r="D18" s="6" t="n">
        <v>37804</v>
      </c>
      <c r="E18" s="4" t="s">
        <v>26</v>
      </c>
      <c r="F18" s="6" t="s">
        <v>27</v>
      </c>
      <c r="G18" s="3" t="n">
        <v>4.052340338E-005</v>
      </c>
      <c r="H18" s="3" t="n">
        <v>-0.0053797</v>
      </c>
      <c r="I18" s="3" t="n">
        <v>-0.003789</v>
      </c>
      <c r="J18" s="3" t="n">
        <v>0.0049094</v>
      </c>
      <c r="K18" s="3" t="n">
        <v>0.0057215</v>
      </c>
      <c r="L18" s="3" t="n">
        <v>-0.0036357</v>
      </c>
      <c r="M18" s="3" t="n">
        <v>0.0057116</v>
      </c>
      <c r="N18" s="3" t="n">
        <v>0.0008022</v>
      </c>
      <c r="O18" s="3" t="n">
        <v>0.0001532</v>
      </c>
      <c r="P18" s="3" t="str">
        <f aca="false">CONCATENATE(A18," &amp; ",TEXT(D18,"mm/dd/yyyy")," &amp; ",ROUND(SQRT(G18),4)," &amp; ",ROUND(H18,4)," &amp; ",ROUND(I18,4)," &amp; ",ROUND(J18,4)," &amp; ",ROUND(K18,4)," &amp; ",ROUND(L18,4)," &amp; ",ROUND(M18,4)," &amp; ",ROUND(N18,4)," &amp; ",ROUND(O18,4)," \\ ")</f>
        <v>Canada &amp; 07/02/2003 &amp; 0.0064 &amp; -0.0054 &amp; -0.0038 &amp; 0.0049 &amp; 0.0057 &amp; -0.0036 &amp; 0.0057 &amp; 0.0008 &amp; 0.0002 \\</v>
      </c>
      <c r="Q18" s="3" t="n">
        <v>13</v>
      </c>
      <c r="R18" s="3" t="n">
        <f aca="false">H18/SQRT((R$3-R$2+1)*$G18)</f>
        <v>-0.597571812587475</v>
      </c>
      <c r="S18" s="3" t="n">
        <f aca="false">I18/SQRT((S$3-S$2+1)*$G18)</f>
        <v>-0.343645785121538</v>
      </c>
      <c r="T18" s="3" t="n">
        <f aca="false">J18/SQRT((T$3-T$2+1)*$G18)</f>
        <v>0.314847200981888</v>
      </c>
      <c r="U18" s="3" t="n">
        <f aca="false">K18/SQRT((U$3-U$2+1)*$G18)</f>
        <v>0.284221512302336</v>
      </c>
      <c r="V18" s="3" t="n">
        <f aca="false">L18/SQRT((V$3-V$2+1)*$G18)</f>
        <v>-0.255417165909275</v>
      </c>
      <c r="W18" s="3" t="n">
        <f aca="false">M18/SQRT((W$3-W$2+1)*$G18)</f>
        <v>0.270525672924867</v>
      </c>
      <c r="X18" s="3" t="n">
        <f aca="false">N18/SQRT((X$3-X$2+1)*$G18)</f>
        <v>0.0563565889629012</v>
      </c>
      <c r="Y18" s="3" t="n">
        <f aca="false">O18/SQRT((Y$3-Y$2+1)*$G18)</f>
        <v>0.0170173061115678</v>
      </c>
      <c r="AA18" s="3" t="n">
        <f aca="false">ABS(H18)</f>
        <v>0.0053797</v>
      </c>
      <c r="AB18" s="3" t="n">
        <f aca="false">ABS(I18)</f>
        <v>0.003789</v>
      </c>
      <c r="AC18" s="3" t="n">
        <f aca="false">ABS(J18)</f>
        <v>0.0049094</v>
      </c>
      <c r="AD18" s="3" t="n">
        <f aca="false">ABS(K18)</f>
        <v>0.0057215</v>
      </c>
      <c r="AE18" s="3" t="n">
        <f aca="false">ABS(L18)</f>
        <v>0.0036357</v>
      </c>
      <c r="AF18" s="3" t="n">
        <f aca="false">ABS(M18)</f>
        <v>0.0057116</v>
      </c>
      <c r="AG18" s="3" t="n">
        <f aca="false">ABS(N18)</f>
        <v>0.0008022</v>
      </c>
      <c r="AH18" s="3" t="n">
        <f aca="false">ABS(O18)</f>
        <v>0.0001532</v>
      </c>
      <c r="AJ18" s="3" t="n">
        <f aca="false">IF(H18&gt;0,RANK(AA18,AA$6:AA$24,0),0)</f>
        <v>0</v>
      </c>
      <c r="AK18" s="3" t="n">
        <f aca="false">IF(I18&gt;0,RANK(AB18,AB$6:AB$24,0),0)</f>
        <v>0</v>
      </c>
      <c r="AL18" s="3" t="n">
        <f aca="false">IF(J18&gt;0,RANK(AC18,AC$6:AC$24,0),0)</f>
        <v>15</v>
      </c>
      <c r="AM18" s="3" t="n">
        <f aca="false">IF(K18&gt;0,RANK(AD18,AD$6:AD$24,0),0)</f>
        <v>19</v>
      </c>
      <c r="AN18" s="3" t="n">
        <f aca="false">IF(L18&gt;0,RANK(AE18,AE$6:AE$24,0),0)</f>
        <v>0</v>
      </c>
      <c r="AO18" s="3" t="n">
        <f aca="false">IF(M18&gt;0,RANK(AF18,AF$6:AF$24,0),0)</f>
        <v>16</v>
      </c>
      <c r="AP18" s="3" t="n">
        <f aca="false">IF(N18&gt;0,RANK(AG18,AG$6:AG$24,0),0)</f>
        <v>19</v>
      </c>
      <c r="AQ18" s="3" t="n">
        <f aca="false">IF(O18&gt;0,RANK(AH18,AH$6:AH$24,0),0)</f>
        <v>19</v>
      </c>
      <c r="AS18" s="3" t="str">
        <f aca="false">IF($C18="Summer",ABS(H18),"")</f>
        <v/>
      </c>
      <c r="AT18" s="3" t="str">
        <f aca="false">IF($C18="Summer",ABS(I18),"")</f>
        <v/>
      </c>
      <c r="AU18" s="3" t="str">
        <f aca="false">IF($C18="Summer",ABS(J18),"")</f>
        <v/>
      </c>
      <c r="AV18" s="3" t="str">
        <f aca="false">IF($C18="Summer",ABS(K18),"")</f>
        <v/>
      </c>
      <c r="AW18" s="3" t="str">
        <f aca="false">IF($C18="Summer",ABS(L18),"")</f>
        <v/>
      </c>
      <c r="AX18" s="3" t="str">
        <f aca="false">IF($C18="Summer",ABS(M18),"")</f>
        <v/>
      </c>
      <c r="AY18" s="3" t="str">
        <f aca="false">IF($C18="Summer",ABS(N18),"")</f>
        <v/>
      </c>
      <c r="AZ18" s="3" t="str">
        <f aca="false">IF($C18="Summer",ABS(O18),"")</f>
        <v/>
      </c>
      <c r="BB18" s="3" t="n">
        <f aca="false">IF(AND(H18&gt;0,$C18="Summer"),RANK(AS18,AS$6:AS$24,0),0)</f>
        <v>0</v>
      </c>
      <c r="BC18" s="3" t="n">
        <f aca="false">IF(AND(I18&gt;0,$C18="Summer"),RANK(AT18,AT$6:AT$24,0),0)</f>
        <v>0</v>
      </c>
      <c r="BD18" s="3" t="n">
        <f aca="false">IF(AND(J18&gt;0,$C18="Summer"),RANK(AU18,AU$6:AU$24,0),0)</f>
        <v>0</v>
      </c>
      <c r="BE18" s="3" t="n">
        <f aca="false">IF(AND(K18&gt;0,$C18="Summer"),RANK(AV18,AV$6:AV$24,0),0)</f>
        <v>0</v>
      </c>
      <c r="BF18" s="3" t="n">
        <f aca="false">IF(AND(L18&gt;0,$C18="Summer"),RANK(AW18,AW$6:AW$24,0),0)</f>
        <v>0</v>
      </c>
      <c r="BG18" s="3" t="n">
        <f aca="false">IF(AND(M18&gt;0,$C18="Summer"),RANK(AX18,AX$6:AX$24,0),0)</f>
        <v>0</v>
      </c>
      <c r="BH18" s="3" t="n">
        <f aca="false">IF(AND(N18&gt;0,$C18="Summer"),RANK(AY18,AY$6:AY$24,0),0)</f>
        <v>0</v>
      </c>
      <c r="BI18" s="3" t="n">
        <f aca="false">IF(AND(O18&gt;0,$C18="Summer"),RANK(AZ18,AZ$6:AZ$24,0),0)</f>
        <v>0</v>
      </c>
      <c r="BK18" s="3" t="n">
        <f aca="false">IF($C18="Winter",ABS(H18),"")</f>
        <v>0.0053797</v>
      </c>
      <c r="BL18" s="3" t="n">
        <f aca="false">IF($C18="Winter",ABS(I18),"")</f>
        <v>0.003789</v>
      </c>
      <c r="BM18" s="3" t="n">
        <f aca="false">IF($C18="Winter",ABS(J18),"")</f>
        <v>0.0049094</v>
      </c>
      <c r="BN18" s="3" t="n">
        <f aca="false">IF($C18="Winter",ABS(K18),"")</f>
        <v>0.0057215</v>
      </c>
      <c r="BO18" s="3" t="n">
        <f aca="false">IF($C18="Winter",ABS(L18),"")</f>
        <v>0.0036357</v>
      </c>
      <c r="BP18" s="3" t="n">
        <f aca="false">IF($C18="Winter",ABS(M18),"")</f>
        <v>0.0057116</v>
      </c>
      <c r="BQ18" s="3" t="n">
        <f aca="false">IF($C18="Winter",ABS(N18),"")</f>
        <v>0.0008022</v>
      </c>
      <c r="BR18" s="3" t="n">
        <f aca="false">IF($C18="Winter",ABS(O18),"")</f>
        <v>0.0001532</v>
      </c>
      <c r="BT18" s="3" t="n">
        <f aca="false">IF(AND(H18&gt;0,$C18="Winter"),RANK(BK18,BK$6:BK$24,0),0)</f>
        <v>0</v>
      </c>
      <c r="BU18" s="3" t="n">
        <f aca="false">IF(AND(I18&gt;0,$C18="Winter"),RANK(BL18,BL$6:BL$24,0),0)</f>
        <v>0</v>
      </c>
      <c r="BV18" s="3" t="n">
        <f aca="false">IF(AND(J18&gt;0,$C18="Winter"),RANK(BM18,BM$6:BM$24,0),0)</f>
        <v>9</v>
      </c>
      <c r="BW18" s="3" t="n">
        <f aca="false">IF(AND(K18&gt;0,$C18="Winter"),RANK(BN18,BN$6:BN$24,0),0)</f>
        <v>10</v>
      </c>
      <c r="BX18" s="3" t="n">
        <f aca="false">IF(AND(L18&gt;0,$C18="Winter"),RANK(BO18,BO$6:BO$24,0),0)</f>
        <v>0</v>
      </c>
      <c r="BY18" s="3" t="n">
        <f aca="false">IF(AND(M18&gt;0,$C18="Winter"),RANK(BP18,BP$6:BP$24,0),0)</f>
        <v>9</v>
      </c>
      <c r="BZ18" s="3" t="n">
        <f aca="false">IF(AND(N18&gt;0,$C18="Winter"),RANK(BQ18,BQ$6:BQ$24,0),0)</f>
        <v>10</v>
      </c>
      <c r="CA18" s="3" t="n">
        <f aca="false">IF(AND(O18&gt;0,$C18="Winter"),RANK(BR18,BR$6:BR$24,0),0)</f>
        <v>10</v>
      </c>
    </row>
    <row r="19" customFormat="false" ht="15" hidden="false" customHeight="false" outlineLevel="0" collapsed="false">
      <c r="A19" s="5" t="s">
        <v>48</v>
      </c>
      <c r="B19" s="5" t="n">
        <v>2012</v>
      </c>
      <c r="C19" s="5" t="s">
        <v>15</v>
      </c>
      <c r="D19" s="6" t="n">
        <v>38539</v>
      </c>
      <c r="E19" s="4" t="s">
        <v>49</v>
      </c>
      <c r="F19" s="6" t="s">
        <v>27</v>
      </c>
      <c r="G19" s="3" t="n">
        <v>2.078706242E-005</v>
      </c>
      <c r="H19" s="3" t="n">
        <v>-0.0032653</v>
      </c>
      <c r="I19" s="3" t="n">
        <v>0.0050602</v>
      </c>
      <c r="J19" s="3" t="n">
        <v>-0.0001698</v>
      </c>
      <c r="K19" s="3" t="n">
        <v>-0.0105669</v>
      </c>
      <c r="L19" s="3" t="n">
        <v>0.0081636</v>
      </c>
      <c r="M19" s="3" t="n">
        <v>0.0189557</v>
      </c>
      <c r="N19" s="3" t="n">
        <v>0.0191255</v>
      </c>
      <c r="O19" s="3" t="n">
        <v>0.0031034</v>
      </c>
      <c r="P19" s="3" t="str">
        <f aca="false">CONCATENATE(A19," &amp; ",TEXT(D19,"mm/dd/yyyy")," &amp; ",ROUND(SQRT(G19),4)," &amp; ",ROUND(H19,4)," &amp; ",ROUND(I19,4)," &amp; ",ROUND(J19,4)," &amp; ",ROUND(K19,4)," &amp; ",ROUND(L19,4)," &amp; ",ROUND(M19,4)," &amp; ",ROUND(N19,4)," &amp; ",ROUND(O19,4)," \\ ")</f>
        <v>UK &amp; 07/06/2005 &amp; 0.0046 &amp; -0.0033 &amp; 0.0051 &amp; -0.0002 &amp; -0.0106 &amp; 0.0082 &amp; 0.019 &amp; 0.0191 &amp; 0.0031 \\</v>
      </c>
      <c r="Q19" s="3" t="n">
        <v>14</v>
      </c>
      <c r="R19" s="3" t="n">
        <f aca="false">H19/SQRT((R$3-R$2+1)*$G19)</f>
        <v>-0.506420794689662</v>
      </c>
      <c r="S19" s="3" t="n">
        <f aca="false">I19/SQRT((S$3-S$2+1)*$G19)</f>
        <v>0.640782282144371</v>
      </c>
      <c r="T19" s="3" t="n">
        <f aca="false">J19/SQRT((T$3-T$2+1)*$G19)</f>
        <v>-0.0152042674568688</v>
      </c>
      <c r="U19" s="3" t="n">
        <f aca="false">K19/SQRT((U$3-U$2+1)*$G19)</f>
        <v>-0.732910658253746</v>
      </c>
      <c r="V19" s="3" t="n">
        <f aca="false">L19/SQRT((V$3-V$2+1)*$G19)</f>
        <v>0.800755913848152</v>
      </c>
      <c r="W19" s="3" t="n">
        <f aca="false">M19/SQRT((W$3-W$2+1)*$G19)</f>
        <v>1.25356519092467</v>
      </c>
      <c r="X19" s="3" t="n">
        <f aca="false">N19/SQRT((X$3-X$2+1)*$G19)</f>
        <v>1.8759930949952</v>
      </c>
      <c r="Y19" s="3" t="n">
        <f aca="false">O19/SQRT((Y$3-Y$2+1)*$G19)</f>
        <v>0.481311455069946</v>
      </c>
      <c r="AA19" s="3" t="n">
        <f aca="false">ABS(H19)</f>
        <v>0.0032653</v>
      </c>
      <c r="AB19" s="3" t="n">
        <f aca="false">ABS(I19)</f>
        <v>0.0050602</v>
      </c>
      <c r="AC19" s="3" t="n">
        <f aca="false">ABS(J19)</f>
        <v>0.0001698</v>
      </c>
      <c r="AD19" s="3" t="n">
        <f aca="false">ABS(K19)</f>
        <v>0.0105669</v>
      </c>
      <c r="AE19" s="3" t="n">
        <f aca="false">ABS(L19)</f>
        <v>0.0081636</v>
      </c>
      <c r="AF19" s="3" t="n">
        <f aca="false">ABS(M19)</f>
        <v>0.0189557</v>
      </c>
      <c r="AG19" s="3" t="n">
        <f aca="false">ABS(N19)</f>
        <v>0.0191255</v>
      </c>
      <c r="AH19" s="3" t="n">
        <f aca="false">ABS(O19)</f>
        <v>0.0031034</v>
      </c>
      <c r="AJ19" s="3" t="n">
        <f aca="false">IF(H19&gt;0,RANK(AA19,AA$6:AA$24,0),0)</f>
        <v>0</v>
      </c>
      <c r="AK19" s="3" t="n">
        <f aca="false">IF(I19&gt;0,RANK(AB19,AB$6:AB$24,0),0)</f>
        <v>16</v>
      </c>
      <c r="AL19" s="3" t="n">
        <f aca="false">IF(J19&gt;0,RANK(AC19,AC$6:AC$24,0),0)</f>
        <v>0</v>
      </c>
      <c r="AM19" s="3" t="n">
        <f aca="false">IF(K19&gt;0,RANK(AD19,AD$6:AD$24,0),0)</f>
        <v>0</v>
      </c>
      <c r="AN19" s="3" t="n">
        <f aca="false">IF(L19&gt;0,RANK(AE19,AE$6:AE$24,0),0)</f>
        <v>12</v>
      </c>
      <c r="AO19" s="3" t="n">
        <f aca="false">IF(M19&gt;0,RANK(AF19,AF$6:AF$24,0),0)</f>
        <v>8</v>
      </c>
      <c r="AP19" s="3" t="n">
        <f aca="false">IF(N19&gt;0,RANK(AG19,AG$6:AG$24,0),0)</f>
        <v>6</v>
      </c>
      <c r="AQ19" s="3" t="n">
        <f aca="false">IF(O19&gt;0,RANK(AH19,AH$6:AH$24,0),0)</f>
        <v>13</v>
      </c>
      <c r="AS19" s="3" t="n">
        <f aca="false">IF($C19="Summer",ABS(H19),"")</f>
        <v>0.0032653</v>
      </c>
      <c r="AT19" s="3" t="n">
        <f aca="false">IF($C19="Summer",ABS(I19),"")</f>
        <v>0.0050602</v>
      </c>
      <c r="AU19" s="3" t="n">
        <f aca="false">IF($C19="Summer",ABS(J19),"")</f>
        <v>0.0001698</v>
      </c>
      <c r="AV19" s="3" t="n">
        <f aca="false">IF($C19="Summer",ABS(K19),"")</f>
        <v>0.0105669</v>
      </c>
      <c r="AW19" s="3" t="n">
        <f aca="false">IF($C19="Summer",ABS(L19),"")</f>
        <v>0.0081636</v>
      </c>
      <c r="AX19" s="3" t="n">
        <f aca="false">IF($C19="Summer",ABS(M19),"")</f>
        <v>0.0189557</v>
      </c>
      <c r="AY19" s="3" t="n">
        <f aca="false">IF($C19="Summer",ABS(N19),"")</f>
        <v>0.0191255</v>
      </c>
      <c r="AZ19" s="3" t="n">
        <f aca="false">IF($C19="Summer",ABS(O19),"")</f>
        <v>0.0031034</v>
      </c>
      <c r="BB19" s="3" t="n">
        <f aca="false">IF(AND(H19&gt;0,$C19="Summer"),RANK(AS19,AS$6:AS$24,0),0)</f>
        <v>0</v>
      </c>
      <c r="BC19" s="3" t="n">
        <f aca="false">IF(AND(I19&gt;0,$C19="Summer"),RANK(AT19,AT$6:AT$24,0),0)</f>
        <v>8</v>
      </c>
      <c r="BD19" s="3" t="n">
        <f aca="false">IF(AND(J19&gt;0,$C19="Summer"),RANK(AU19,AU$6:AU$24,0),0)</f>
        <v>0</v>
      </c>
      <c r="BE19" s="3" t="n">
        <f aca="false">IF(AND(K19&gt;0,$C19="Summer"),RANK(AV19,AV$6:AV$24,0),0)</f>
        <v>0</v>
      </c>
      <c r="BF19" s="3" t="n">
        <f aca="false">IF(AND(L19&gt;0,$C19="Summer"),RANK(AW19,AW$6:AW$24,0),0)</f>
        <v>6</v>
      </c>
      <c r="BG19" s="3" t="n">
        <f aca="false">IF(AND(M19&gt;0,$C19="Summer"),RANK(AX19,AX$6:AX$24,0),0)</f>
        <v>5</v>
      </c>
      <c r="BH19" s="3" t="n">
        <f aca="false">IF(AND(N19&gt;0,$C19="Summer"),RANK(AY19,AY$6:AY$24,0),0)</f>
        <v>3</v>
      </c>
      <c r="BI19" s="3" t="n">
        <f aca="false">IF(AND(O19&gt;0,$C19="Summer"),RANK(AZ19,AZ$6:AZ$24,0),0)</f>
        <v>7</v>
      </c>
      <c r="BK19" s="3" t="str">
        <f aca="false">IF($C19="Winter",ABS(H19),"")</f>
        <v/>
      </c>
      <c r="BL19" s="3" t="str">
        <f aca="false">IF($C19="Winter",ABS(I19),"")</f>
        <v/>
      </c>
      <c r="BM19" s="3" t="str">
        <f aca="false">IF($C19="Winter",ABS(J19),"")</f>
        <v/>
      </c>
      <c r="BN19" s="3" t="str">
        <f aca="false">IF($C19="Winter",ABS(K19),"")</f>
        <v/>
      </c>
      <c r="BO19" s="3" t="str">
        <f aca="false">IF($C19="Winter",ABS(L19),"")</f>
        <v/>
      </c>
      <c r="BP19" s="3" t="str">
        <f aca="false">IF($C19="Winter",ABS(M19),"")</f>
        <v/>
      </c>
      <c r="BQ19" s="3" t="str">
        <f aca="false">IF($C19="Winter",ABS(N19),"")</f>
        <v/>
      </c>
      <c r="BR19" s="3" t="str">
        <f aca="false">IF($C19="Winter",ABS(O19),"")</f>
        <v/>
      </c>
      <c r="BT19" s="3" t="n">
        <f aca="false">IF(AND(H19&gt;0,$C19="Winter"),RANK(BK19,BK$6:BK$24,0),0)</f>
        <v>0</v>
      </c>
      <c r="BU19" s="3" t="n">
        <f aca="false">IF(AND(I19&gt;0,$C19="Winter"),RANK(BL19,BL$6:BL$24,0),0)</f>
        <v>0</v>
      </c>
      <c r="BV19" s="3" t="n">
        <f aca="false">IF(AND(J19&gt;0,$C19="Winter"),RANK(BM19,BM$6:BM$24,0),0)</f>
        <v>0</v>
      </c>
      <c r="BW19" s="3" t="n">
        <f aca="false">IF(AND(K19&gt;0,$C19="Winter"),RANK(BN19,BN$6:BN$24,0),0)</f>
        <v>0</v>
      </c>
      <c r="BX19" s="3" t="n">
        <f aca="false">IF(AND(L19&gt;0,$C19="Winter"),RANK(BO19,BO$6:BO$24,0),0)</f>
        <v>0</v>
      </c>
      <c r="BY19" s="3" t="n">
        <f aca="false">IF(AND(M19&gt;0,$C19="Winter"),RANK(BP19,BP$6:BP$24,0),0)</f>
        <v>0</v>
      </c>
      <c r="BZ19" s="3" t="n">
        <f aca="false">IF(AND(N19&gt;0,$C19="Winter"),RANK(BQ19,BQ$6:BQ$24,0),0)</f>
        <v>0</v>
      </c>
      <c r="CA19" s="3" t="n">
        <f aca="false">IF(AND(O19&gt;0,$C19="Winter"),RANK(BR19,BR$6:BR$24,0),0)</f>
        <v>0</v>
      </c>
    </row>
    <row r="20" customFormat="false" ht="15" hidden="false" customHeight="false" outlineLevel="0" collapsed="false">
      <c r="A20" s="5" t="s">
        <v>50</v>
      </c>
      <c r="B20" s="5" t="n">
        <v>2014</v>
      </c>
      <c r="C20" s="5" t="s">
        <v>16</v>
      </c>
      <c r="D20" s="6" t="n">
        <v>39267</v>
      </c>
      <c r="E20" s="4" t="s">
        <v>51</v>
      </c>
      <c r="F20" s="6" t="s">
        <v>27</v>
      </c>
      <c r="G20" s="3" t="n">
        <v>0.000183208082</v>
      </c>
      <c r="H20" s="3" t="n">
        <v>0.0117779</v>
      </c>
      <c r="I20" s="3" t="n">
        <v>0.012205</v>
      </c>
      <c r="J20" s="3" t="n">
        <v>0.0197839</v>
      </c>
      <c r="K20" s="3" t="n">
        <v>0.0321752</v>
      </c>
      <c r="L20" s="3" t="n">
        <v>0.0167178</v>
      </c>
      <c r="M20" s="3" t="n">
        <v>0.016159</v>
      </c>
      <c r="N20" s="3" t="n">
        <v>-0.0036249</v>
      </c>
      <c r="O20" s="3" t="n">
        <v>0.0045128</v>
      </c>
      <c r="P20" s="3" t="str">
        <f aca="false">CONCATENATE(A20," &amp; ",TEXT(D20,"mm/dd/yyyy")," &amp; ",ROUND(SQRT(G20),4)," &amp; ",ROUND(H20,4)," &amp; ",ROUND(I20,4)," &amp; ",ROUND(J20,4)," &amp; ",ROUND(K20,4)," &amp; ",ROUND(L20,4)," &amp; ",ROUND(M20,4)," &amp; ",ROUND(N20,4)," &amp; ",ROUND(O20,4)," \\ ")</f>
        <v>Russia &amp; 07/04/2007 &amp; 0.0135 &amp; 0.0118 &amp; 0.0122 &amp; 0.0198 &amp; 0.0322 &amp; 0.0167 &amp; 0.0162 &amp; -0.0036 &amp; 0.0045 \\</v>
      </c>
      <c r="Q20" s="3" t="n">
        <v>15</v>
      </c>
      <c r="R20" s="3" t="n">
        <f aca="false">H20/SQRT((R$3-R$2+1)*$G20)</f>
        <v>0.615290983178351</v>
      </c>
      <c r="S20" s="3" t="n">
        <f aca="false">I20/SQRT((S$3-S$2+1)*$G20)</f>
        <v>0.520600813406274</v>
      </c>
      <c r="T20" s="3" t="n">
        <f aca="false">J20/SQRT((T$3-T$2+1)*$G20)</f>
        <v>0.596710897012885</v>
      </c>
      <c r="U20" s="3" t="n">
        <f aca="false">K20/SQRT((U$3-U$2+1)*$G20)</f>
        <v>0.751707599933667</v>
      </c>
      <c r="V20" s="3" t="n">
        <f aca="false">L20/SQRT((V$3-V$2+1)*$G20)</f>
        <v>0.552359476200637</v>
      </c>
      <c r="W20" s="3" t="n">
        <f aca="false">M20/SQRT((W$3-W$2+1)*$G20)</f>
        <v>0.359953022211922</v>
      </c>
      <c r="X20" s="3" t="n">
        <f aca="false">N20/SQRT((X$3-X$2+1)*$G20)</f>
        <v>-0.119767425455484</v>
      </c>
      <c r="Y20" s="3" t="n">
        <f aca="false">O20/SQRT((Y$3-Y$2+1)*$G20)</f>
        <v>0.235753839724167</v>
      </c>
      <c r="AA20" s="3" t="n">
        <f aca="false">ABS(H20)</f>
        <v>0.0117779</v>
      </c>
      <c r="AB20" s="3" t="n">
        <f aca="false">ABS(I20)</f>
        <v>0.012205</v>
      </c>
      <c r="AC20" s="3" t="n">
        <f aca="false">ABS(J20)</f>
        <v>0.0197839</v>
      </c>
      <c r="AD20" s="3" t="n">
        <f aca="false">ABS(K20)</f>
        <v>0.0321752</v>
      </c>
      <c r="AE20" s="3" t="n">
        <f aca="false">ABS(L20)</f>
        <v>0.0167178</v>
      </c>
      <c r="AF20" s="3" t="n">
        <f aca="false">ABS(M20)</f>
        <v>0.016159</v>
      </c>
      <c r="AG20" s="3" t="n">
        <f aca="false">ABS(N20)</f>
        <v>0.0036249</v>
      </c>
      <c r="AH20" s="3" t="n">
        <f aca="false">ABS(O20)</f>
        <v>0.0045128</v>
      </c>
      <c r="AJ20" s="3" t="n">
        <f aca="false">IF(H20&gt;0,RANK(AA20,AA$6:AA$24,0),0)</f>
        <v>10</v>
      </c>
      <c r="AK20" s="3" t="n">
        <f aca="false">IF(I20&gt;0,RANK(AB20,AB$6:AB$24,0),0)</f>
        <v>8</v>
      </c>
      <c r="AL20" s="3" t="n">
        <f aca="false">IF(J20&gt;0,RANK(AC20,AC$6:AC$24,0),0)</f>
        <v>5</v>
      </c>
      <c r="AM20" s="3" t="n">
        <f aca="false">IF(K20&gt;0,RANK(AD20,AD$6:AD$24,0),0)</f>
        <v>7</v>
      </c>
      <c r="AN20" s="3" t="n">
        <f aca="false">IF(L20&gt;0,RANK(AE20,AE$6:AE$24,0),0)</f>
        <v>9</v>
      </c>
      <c r="AO20" s="3" t="n">
        <f aca="false">IF(M20&gt;0,RANK(AF20,AF$6:AF$24,0),0)</f>
        <v>11</v>
      </c>
      <c r="AP20" s="3" t="n">
        <f aca="false">IF(N20&gt;0,RANK(AG20,AG$6:AG$24,0),0)</f>
        <v>0</v>
      </c>
      <c r="AQ20" s="3" t="n">
        <f aca="false">IF(O20&gt;0,RANK(AH20,AH$6:AH$24,0),0)</f>
        <v>12</v>
      </c>
      <c r="AS20" s="3" t="str">
        <f aca="false">IF($C20="Summer",ABS(H20),"")</f>
        <v/>
      </c>
      <c r="AT20" s="3" t="str">
        <f aca="false">IF($C20="Summer",ABS(I20),"")</f>
        <v/>
      </c>
      <c r="AU20" s="3" t="str">
        <f aca="false">IF($C20="Summer",ABS(J20),"")</f>
        <v/>
      </c>
      <c r="AV20" s="3" t="str">
        <f aca="false">IF($C20="Summer",ABS(K20),"")</f>
        <v/>
      </c>
      <c r="AW20" s="3" t="str">
        <f aca="false">IF($C20="Summer",ABS(L20),"")</f>
        <v/>
      </c>
      <c r="AX20" s="3" t="str">
        <f aca="false">IF($C20="Summer",ABS(M20),"")</f>
        <v/>
      </c>
      <c r="AY20" s="3" t="str">
        <f aca="false">IF($C20="Summer",ABS(N20),"")</f>
        <v/>
      </c>
      <c r="AZ20" s="3" t="str">
        <f aca="false">IF($C20="Summer",ABS(O20),"")</f>
        <v/>
      </c>
      <c r="BB20" s="3" t="n">
        <f aca="false">IF(AND(H20&gt;0,$C20="Summer"),RANK(AS20,AS$6:AS$24,0),0)</f>
        <v>0</v>
      </c>
      <c r="BC20" s="3" t="n">
        <f aca="false">IF(AND(I20&gt;0,$C20="Summer"),RANK(AT20,AT$6:AT$24,0),0)</f>
        <v>0</v>
      </c>
      <c r="BD20" s="3" t="n">
        <f aca="false">IF(AND(J20&gt;0,$C20="Summer"),RANK(AU20,AU$6:AU$24,0),0)</f>
        <v>0</v>
      </c>
      <c r="BE20" s="3" t="n">
        <f aca="false">IF(AND(K20&gt;0,$C20="Summer"),RANK(AV20,AV$6:AV$24,0),0)</f>
        <v>0</v>
      </c>
      <c r="BF20" s="3" t="n">
        <f aca="false">IF(AND(L20&gt;0,$C20="Summer"),RANK(AW20,AW$6:AW$24,0),0)</f>
        <v>0</v>
      </c>
      <c r="BG20" s="3" t="n">
        <f aca="false">IF(AND(M20&gt;0,$C20="Summer"),RANK(AX20,AX$6:AX$24,0),0)</f>
        <v>0</v>
      </c>
      <c r="BH20" s="3" t="n">
        <f aca="false">IF(AND(N20&gt;0,$C20="Summer"),RANK(AY20,AY$6:AY$24,0),0)</f>
        <v>0</v>
      </c>
      <c r="BI20" s="3" t="n">
        <f aca="false">IF(AND(O20&gt;0,$C20="Summer"),RANK(AZ20,AZ$6:AZ$24,0),0)</f>
        <v>0</v>
      </c>
      <c r="BK20" s="3" t="n">
        <f aca="false">IF($C20="Winter",ABS(H20),"")</f>
        <v>0.0117779</v>
      </c>
      <c r="BL20" s="3" t="n">
        <f aca="false">IF($C20="Winter",ABS(I20),"")</f>
        <v>0.012205</v>
      </c>
      <c r="BM20" s="3" t="n">
        <f aca="false">IF($C20="Winter",ABS(J20),"")</f>
        <v>0.0197839</v>
      </c>
      <c r="BN20" s="3" t="n">
        <f aca="false">IF($C20="Winter",ABS(K20),"")</f>
        <v>0.0321752</v>
      </c>
      <c r="BO20" s="3" t="n">
        <f aca="false">IF($C20="Winter",ABS(L20),"")</f>
        <v>0.0167178</v>
      </c>
      <c r="BP20" s="3" t="n">
        <f aca="false">IF($C20="Winter",ABS(M20),"")</f>
        <v>0.016159</v>
      </c>
      <c r="BQ20" s="3" t="n">
        <f aca="false">IF($C20="Winter",ABS(N20),"")</f>
        <v>0.0036249</v>
      </c>
      <c r="BR20" s="3" t="n">
        <f aca="false">IF($C20="Winter",ABS(O20),"")</f>
        <v>0.0045128</v>
      </c>
      <c r="BT20" s="3" t="n">
        <f aca="false">IF(AND(H20&gt;0,$C20="Winter"),RANK(BK20,BK$6:BK$24,0),0)</f>
        <v>4</v>
      </c>
      <c r="BU20" s="3" t="n">
        <f aca="false">IF(AND(I20&gt;0,$C20="Winter"),RANK(BL20,BL$6:BL$24,0),0)</f>
        <v>3</v>
      </c>
      <c r="BV20" s="3" t="n">
        <f aca="false">IF(AND(J20&gt;0,$C20="Winter"),RANK(BM20,BM$6:BM$24,0),0)</f>
        <v>2</v>
      </c>
      <c r="BW20" s="3" t="n">
        <f aca="false">IF(AND(K20&gt;0,$C20="Winter"),RANK(BN20,BN$6:BN$24,0),0)</f>
        <v>2</v>
      </c>
      <c r="BX20" s="3" t="n">
        <f aca="false">IF(AND(L20&gt;0,$C20="Winter"),RANK(BO20,BO$6:BO$24,0),0)</f>
        <v>5</v>
      </c>
      <c r="BY20" s="3" t="n">
        <f aca="false">IF(AND(M20&gt;0,$C20="Winter"),RANK(BP20,BP$6:BP$24,0),0)</f>
        <v>6</v>
      </c>
      <c r="BZ20" s="3" t="n">
        <f aca="false">IF(AND(N20&gt;0,$C20="Winter"),RANK(BQ20,BQ$6:BQ$24,0),0)</f>
        <v>0</v>
      </c>
      <c r="CA20" s="3" t="n">
        <f aca="false">IF(AND(O20&gt;0,$C20="Winter"),RANK(BR20,BR$6:BR$24,0),0)</f>
        <v>6</v>
      </c>
    </row>
    <row r="21" customFormat="false" ht="15" hidden="false" customHeight="false" outlineLevel="0" collapsed="false">
      <c r="A21" s="5" t="s">
        <v>52</v>
      </c>
      <c r="B21" s="5" t="n">
        <v>2016</v>
      </c>
      <c r="C21" s="5" t="s">
        <v>15</v>
      </c>
      <c r="D21" s="6" t="n">
        <v>40088</v>
      </c>
      <c r="E21" s="4" t="s">
        <v>53</v>
      </c>
      <c r="F21" s="6"/>
      <c r="G21" s="3" t="n">
        <v>0.00032496691922</v>
      </c>
      <c r="H21" s="3" t="n">
        <v>0.0317028</v>
      </c>
      <c r="I21" s="3" t="n">
        <v>0.0126399</v>
      </c>
      <c r="J21" s="3" t="n">
        <v>0.0131715</v>
      </c>
      <c r="K21" s="3" t="n">
        <v>0.0314595</v>
      </c>
      <c r="L21" s="3" t="n">
        <v>0.0219376</v>
      </c>
      <c r="M21" s="3" t="n">
        <v>0.0362319</v>
      </c>
      <c r="N21" s="3" t="n">
        <v>0.0230604</v>
      </c>
      <c r="O21" s="3" t="n">
        <v>0.0092977</v>
      </c>
      <c r="P21" s="3" t="str">
        <f aca="false">CONCATENATE(A21," &amp; ",TEXT(D21,"mm/dd/yyyy")," &amp; ",ROUND(SQRT(G21),4)," &amp; ",ROUND(H21,4)," &amp; ",ROUND(I21,4)," &amp; ",ROUND(J21,4)," &amp; ",ROUND(K21,4)," &amp; ",ROUND(L21,4)," &amp; ",ROUND(M21,4)," &amp; ",ROUND(N21,4)," &amp; ",ROUND(O21,4)," \\ ")</f>
        <v>Brazil &amp; 10/02/2009 &amp; 0.018 &amp; 0.0317 &amp; 0.0126 &amp; 0.0132 &amp; 0.0315 &amp; 0.0219 &amp; 0.0362 &amp; 0.0231 &amp; 0.0093 \\</v>
      </c>
      <c r="Q21" s="3" t="n">
        <v>16</v>
      </c>
      <c r="R21" s="3" t="n">
        <f aca="false">H21/SQRT((R$3-R$2+1)*$G21)</f>
        <v>1.2435494120139</v>
      </c>
      <c r="S21" s="3" t="n">
        <f aca="false">I21/SQRT((S$3-S$2+1)*$G21)</f>
        <v>0.404821373560174</v>
      </c>
      <c r="T21" s="3" t="n">
        <f aca="false">J21/SQRT((T$3-T$2+1)*$G21)</f>
        <v>0.2982909205623</v>
      </c>
      <c r="U21" s="3" t="n">
        <f aca="false">K21/SQRT((U$3-U$2+1)*$G21)</f>
        <v>0.551864222188569</v>
      </c>
      <c r="V21" s="3" t="n">
        <f aca="false">L21/SQRT((V$3-V$2+1)*$G21)</f>
        <v>0.544232577314561</v>
      </c>
      <c r="W21" s="3" t="n">
        <f aca="false">M21/SQRT((W$3-W$2+1)*$G21)</f>
        <v>0.606003580080242</v>
      </c>
      <c r="X21" s="3" t="n">
        <f aca="false">N21/SQRT((X$3-X$2+1)*$G21)</f>
        <v>0.572087234971223</v>
      </c>
      <c r="Y21" s="3" t="n">
        <f aca="false">O21/SQRT((Y$3-Y$2+1)*$G21)</f>
        <v>0.364704359491327</v>
      </c>
      <c r="AA21" s="3" t="n">
        <f aca="false">ABS(H21)</f>
        <v>0.0317028</v>
      </c>
      <c r="AB21" s="3" t="n">
        <f aca="false">ABS(I21)</f>
        <v>0.0126399</v>
      </c>
      <c r="AC21" s="3" t="n">
        <f aca="false">ABS(J21)</f>
        <v>0.0131715</v>
      </c>
      <c r="AD21" s="3" t="n">
        <f aca="false">ABS(K21)</f>
        <v>0.0314595</v>
      </c>
      <c r="AE21" s="3" t="n">
        <f aca="false">ABS(L21)</f>
        <v>0.0219376</v>
      </c>
      <c r="AF21" s="3" t="n">
        <f aca="false">ABS(M21)</f>
        <v>0.0362319</v>
      </c>
      <c r="AG21" s="3" t="n">
        <f aca="false">ABS(N21)</f>
        <v>0.0230604</v>
      </c>
      <c r="AH21" s="3" t="n">
        <f aca="false">ABS(O21)</f>
        <v>0.0092977</v>
      </c>
      <c r="AJ21" s="3" t="n">
        <f aca="false">IF(H21&gt;0,RANK(AA21,AA$6:AA$24,0),0)</f>
        <v>3</v>
      </c>
      <c r="AK21" s="3" t="n">
        <f aca="false">IF(I21&gt;0,RANK(AB21,AB$6:AB$24,0),0)</f>
        <v>6</v>
      </c>
      <c r="AL21" s="3" t="n">
        <f aca="false">IF(J21&gt;0,RANK(AC21,AC$6:AC$24,0),0)</f>
        <v>7</v>
      </c>
      <c r="AM21" s="3" t="n">
        <f aca="false">IF(K21&gt;0,RANK(AD21,AD$6:AD$24,0),0)</f>
        <v>9</v>
      </c>
      <c r="AN21" s="3" t="n">
        <f aca="false">IF(L21&gt;0,RANK(AE21,AE$6:AE$24,0),0)</f>
        <v>8</v>
      </c>
      <c r="AO21" s="3" t="n">
        <f aca="false">IF(M21&gt;0,RANK(AF21,AF$6:AF$24,0),0)</f>
        <v>5</v>
      </c>
      <c r="AP21" s="3" t="n">
        <f aca="false">IF(N21&gt;0,RANK(AG21,AG$6:AG$24,0),0)</f>
        <v>5</v>
      </c>
      <c r="AQ21" s="3" t="n">
        <f aca="false">IF(O21&gt;0,RANK(AH21,AH$6:AH$24,0),0)</f>
        <v>10</v>
      </c>
      <c r="AS21" s="3" t="n">
        <f aca="false">IF($C21="Summer",ABS(H21),"")</f>
        <v>0.0317028</v>
      </c>
      <c r="AT21" s="3" t="n">
        <f aca="false">IF($C21="Summer",ABS(I21),"")</f>
        <v>0.0126399</v>
      </c>
      <c r="AU21" s="3" t="n">
        <f aca="false">IF($C21="Summer",ABS(J21),"")</f>
        <v>0.0131715</v>
      </c>
      <c r="AV21" s="3" t="n">
        <f aca="false">IF($C21="Summer",ABS(K21),"")</f>
        <v>0.0314595</v>
      </c>
      <c r="AW21" s="3" t="n">
        <f aca="false">IF($C21="Summer",ABS(L21),"")</f>
        <v>0.0219376</v>
      </c>
      <c r="AX21" s="3" t="n">
        <f aca="false">IF($C21="Summer",ABS(M21),"")</f>
        <v>0.0362319</v>
      </c>
      <c r="AY21" s="3" t="n">
        <f aca="false">IF($C21="Summer",ABS(N21),"")</f>
        <v>0.0230604</v>
      </c>
      <c r="AZ21" s="3" t="n">
        <f aca="false">IF($C21="Summer",ABS(O21),"")</f>
        <v>0.0092977</v>
      </c>
      <c r="BB21" s="3" t="n">
        <f aca="false">IF(AND(H21&gt;0,$C21="Summer"),RANK(AS21,AS$6:AS$24,0),0)</f>
        <v>2</v>
      </c>
      <c r="BC21" s="3" t="n">
        <f aca="false">IF(AND(I21&gt;0,$C21="Summer"),RANK(AT21,AT$6:AT$24,0),0)</f>
        <v>4</v>
      </c>
      <c r="BD21" s="3" t="n">
        <f aca="false">IF(AND(J21&gt;0,$C21="Summer"),RANK(AU21,AU$6:AU$24,0),0)</f>
        <v>5</v>
      </c>
      <c r="BE21" s="3" t="n">
        <f aca="false">IF(AND(K21&gt;0,$C21="Summer"),RANK(AV21,AV$6:AV$24,0),0)</f>
        <v>6</v>
      </c>
      <c r="BF21" s="3" t="n">
        <f aca="false">IF(AND(L21&gt;0,$C21="Summer"),RANK(AW21,AW$6:AW$24,0),0)</f>
        <v>4</v>
      </c>
      <c r="BG21" s="3" t="n">
        <f aca="false">IF(AND(M21&gt;0,$C21="Summer"),RANK(AX21,AX$6:AX$24,0),0)</f>
        <v>3</v>
      </c>
      <c r="BH21" s="3" t="n">
        <f aca="false">IF(AND(N21&gt;0,$C21="Summer"),RANK(AY21,AY$6:AY$24,0),0)</f>
        <v>2</v>
      </c>
      <c r="BI21" s="3" t="n">
        <f aca="false">IF(AND(O21&gt;0,$C21="Summer"),RANK(AZ21,AZ$6:AZ$24,0),0)</f>
        <v>5</v>
      </c>
      <c r="BK21" s="3" t="str">
        <f aca="false">IF($C21="Winter",ABS(H21),"")</f>
        <v/>
      </c>
      <c r="BL21" s="3" t="str">
        <f aca="false">IF($C21="Winter",ABS(I21),"")</f>
        <v/>
      </c>
      <c r="BM21" s="3" t="str">
        <f aca="false">IF($C21="Winter",ABS(J21),"")</f>
        <v/>
      </c>
      <c r="BN21" s="3" t="str">
        <f aca="false">IF($C21="Winter",ABS(K21),"")</f>
        <v/>
      </c>
      <c r="BO21" s="3" t="str">
        <f aca="false">IF($C21="Winter",ABS(L21),"")</f>
        <v/>
      </c>
      <c r="BP21" s="3" t="str">
        <f aca="false">IF($C21="Winter",ABS(M21),"")</f>
        <v/>
      </c>
      <c r="BQ21" s="3" t="str">
        <f aca="false">IF($C21="Winter",ABS(N21),"")</f>
        <v/>
      </c>
      <c r="BR21" s="3" t="str">
        <f aca="false">IF($C21="Winter",ABS(O21),"")</f>
        <v/>
      </c>
      <c r="BT21" s="3" t="n">
        <f aca="false">IF(AND(H21&gt;0,$C21="Winter"),RANK(BK21,BK$6:BK$24,0),0)</f>
        <v>0</v>
      </c>
      <c r="BU21" s="3" t="n">
        <f aca="false">IF(AND(I21&gt;0,$C21="Winter"),RANK(BL21,BL$6:BL$24,0),0)</f>
        <v>0</v>
      </c>
      <c r="BV21" s="3" t="n">
        <f aca="false">IF(AND(J21&gt;0,$C21="Winter"),RANK(BM21,BM$6:BM$24,0),0)</f>
        <v>0</v>
      </c>
      <c r="BW21" s="3" t="n">
        <f aca="false">IF(AND(K21&gt;0,$C21="Winter"),RANK(BN21,BN$6:BN$24,0),0)</f>
        <v>0</v>
      </c>
      <c r="BX21" s="3" t="n">
        <f aca="false">IF(AND(L21&gt;0,$C21="Winter"),RANK(BO21,BO$6:BO$24,0),0)</f>
        <v>0</v>
      </c>
      <c r="BY21" s="3" t="n">
        <f aca="false">IF(AND(M21&gt;0,$C21="Winter"),RANK(BP21,BP$6:BP$24,0),0)</f>
        <v>0</v>
      </c>
      <c r="BZ21" s="3" t="n">
        <f aca="false">IF(AND(N21&gt;0,$C21="Winter"),RANK(BQ21,BQ$6:BQ$24,0),0)</f>
        <v>0</v>
      </c>
      <c r="CA21" s="3" t="n">
        <f aca="false">IF(AND(O21&gt;0,$C21="Winter"),RANK(BR21,BR$6:BR$24,0),0)</f>
        <v>0</v>
      </c>
    </row>
    <row r="22" customFormat="false" ht="15" hidden="false" customHeight="false" outlineLevel="0" collapsed="false">
      <c r="A22" s="5" t="s">
        <v>28</v>
      </c>
      <c r="B22" s="5" t="n">
        <v>2018</v>
      </c>
      <c r="C22" s="5" t="s">
        <v>16</v>
      </c>
      <c r="D22" s="6" t="n">
        <v>40730</v>
      </c>
      <c r="E22" s="4" t="s">
        <v>29</v>
      </c>
      <c r="F22" s="6"/>
      <c r="G22" s="3" t="n">
        <v>6.5520338645E-005</v>
      </c>
      <c r="H22" s="3" t="n">
        <v>0.0053933</v>
      </c>
      <c r="I22" s="3" t="n">
        <v>0.0075606</v>
      </c>
      <c r="J22" s="3" t="n">
        <v>-0.01062</v>
      </c>
      <c r="K22" s="3" t="n">
        <v>-0.0116501</v>
      </c>
      <c r="L22" s="3" t="n">
        <v>0.0224334</v>
      </c>
      <c r="M22" s="3" t="n">
        <v>0.0171825</v>
      </c>
      <c r="N22" s="3" t="n">
        <v>0.0278025</v>
      </c>
      <c r="O22" s="3" t="n">
        <v>0.0148727</v>
      </c>
      <c r="P22" s="3" t="str">
        <f aca="false">CONCATENATE(A22," &amp; ",TEXT(D22,"mm/dd/yyyy")," &amp; ",ROUND(SQRT(G22),4)," &amp; ",ROUND(H22,4)," &amp; ",ROUND(I22,4)," &amp; ",ROUND(J22,4)," &amp; ",ROUND(K22,4)," &amp; ",ROUND(L22,4)," &amp; ",ROUND(M22,4)," &amp; ",ROUND(N22,4)," &amp; ",ROUND(O22,4)," \\ ")</f>
        <v>South Korea &amp; 07/06/2011 &amp; 0.0081 &amp; 0.0054 &amp; 0.0076 &amp; -0.0106 &amp; -0.0117 &amp; 0.0224 &amp; 0.0172 &amp; 0.0278 &amp; 0.0149 \\</v>
      </c>
      <c r="Q22" s="3" t="n">
        <v>17</v>
      </c>
      <c r="R22" s="3" t="n">
        <f aca="false">H22/SQRT((R$3-R$2+1)*$G22)</f>
        <v>0.471141666593869</v>
      </c>
      <c r="S22" s="3" t="n">
        <f aca="false">I22/SQRT((S$3-S$2+1)*$G22)</f>
        <v>0.539271622982028</v>
      </c>
      <c r="T22" s="3" t="n">
        <f aca="false">J22/SQRT((T$3-T$2+1)*$G22)</f>
        <v>-0.535624982204872</v>
      </c>
      <c r="U22" s="3" t="n">
        <f aca="false">K22/SQRT((U$3-U$2+1)*$G22)</f>
        <v>-0.455136417227998</v>
      </c>
      <c r="V22" s="3" t="n">
        <f aca="false">L22/SQRT((V$3-V$2+1)*$G22)</f>
        <v>1.23943007803799</v>
      </c>
      <c r="W22" s="3" t="n">
        <f aca="false">M22/SQRT((W$3-W$2+1)*$G22)</f>
        <v>0.64003237598041</v>
      </c>
      <c r="X22" s="3" t="n">
        <f aca="false">N22/SQRT((X$3-X$2+1)*$G22)</f>
        <v>1.53606919792146</v>
      </c>
      <c r="Y22" s="3" t="n">
        <f aca="false">O22/SQRT((Y$3-Y$2+1)*$G22)</f>
        <v>1.29923213334149</v>
      </c>
      <c r="AA22" s="3" t="n">
        <f aca="false">ABS(H22)</f>
        <v>0.0053933</v>
      </c>
      <c r="AB22" s="3" t="n">
        <f aca="false">ABS(I22)</f>
        <v>0.0075606</v>
      </c>
      <c r="AC22" s="3" t="n">
        <f aca="false">ABS(J22)</f>
        <v>0.01062</v>
      </c>
      <c r="AD22" s="3" t="n">
        <f aca="false">ABS(K22)</f>
        <v>0.0116501</v>
      </c>
      <c r="AE22" s="3" t="n">
        <f aca="false">ABS(L22)</f>
        <v>0.0224334</v>
      </c>
      <c r="AF22" s="3" t="n">
        <f aca="false">ABS(M22)</f>
        <v>0.0171825</v>
      </c>
      <c r="AG22" s="3" t="n">
        <f aca="false">ABS(N22)</f>
        <v>0.0278025</v>
      </c>
      <c r="AH22" s="3" t="n">
        <f aca="false">ABS(O22)</f>
        <v>0.0148727</v>
      </c>
      <c r="AJ22" s="3" t="n">
        <f aca="false">IF(H22&gt;0,RANK(AA22,AA$6:AA$24,0),0)</f>
        <v>14</v>
      </c>
      <c r="AK22" s="3" t="n">
        <f aca="false">IF(I22&gt;0,RANK(AB22,AB$6:AB$24,0),0)</f>
        <v>13</v>
      </c>
      <c r="AL22" s="3" t="n">
        <f aca="false">IF(J22&gt;0,RANK(AC22,AC$6:AC$24,0),0)</f>
        <v>0</v>
      </c>
      <c r="AM22" s="3" t="n">
        <f aca="false">IF(K22&gt;0,RANK(AD22,AD$6:AD$24,0),0)</f>
        <v>0</v>
      </c>
      <c r="AN22" s="3" t="n">
        <f aca="false">IF(L22&gt;0,RANK(AE22,AE$6:AE$24,0),0)</f>
        <v>7</v>
      </c>
      <c r="AO22" s="3" t="n">
        <f aca="false">IF(M22&gt;0,RANK(AF22,AF$6:AF$24,0),0)</f>
        <v>10</v>
      </c>
      <c r="AP22" s="3" t="n">
        <f aca="false">IF(N22&gt;0,RANK(AG22,AG$6:AG$24,0),0)</f>
        <v>4</v>
      </c>
      <c r="AQ22" s="3" t="n">
        <f aca="false">IF(O22&gt;0,RANK(AH22,AH$6:AH$24,0),0)</f>
        <v>5</v>
      </c>
      <c r="AS22" s="3" t="str">
        <f aca="false">IF($C22="Summer",ABS(H22),"")</f>
        <v/>
      </c>
      <c r="AT22" s="3" t="str">
        <f aca="false">IF($C22="Summer",ABS(I22),"")</f>
        <v/>
      </c>
      <c r="AU22" s="3" t="str">
        <f aca="false">IF($C22="Summer",ABS(J22),"")</f>
        <v/>
      </c>
      <c r="AV22" s="3" t="str">
        <f aca="false">IF($C22="Summer",ABS(K22),"")</f>
        <v/>
      </c>
      <c r="AW22" s="3" t="str">
        <f aca="false">IF($C22="Summer",ABS(L22),"")</f>
        <v/>
      </c>
      <c r="AX22" s="3" t="str">
        <f aca="false">IF($C22="Summer",ABS(M22),"")</f>
        <v/>
      </c>
      <c r="AY22" s="3" t="str">
        <f aca="false">IF($C22="Summer",ABS(N22),"")</f>
        <v/>
      </c>
      <c r="AZ22" s="3" t="str">
        <f aca="false">IF($C22="Summer",ABS(O22),"")</f>
        <v/>
      </c>
      <c r="BB22" s="3" t="n">
        <f aca="false">IF(AND(H22&gt;0,$C22="Summer"),RANK(AS22,AS$6:AS$24,0),0)</f>
        <v>0</v>
      </c>
      <c r="BC22" s="3" t="n">
        <f aca="false">IF(AND(I22&gt;0,$C22="Summer"),RANK(AT22,AT$6:AT$24,0),0)</f>
        <v>0</v>
      </c>
      <c r="BD22" s="3" t="n">
        <f aca="false">IF(AND(J22&gt;0,$C22="Summer"),RANK(AU22,AU$6:AU$24,0),0)</f>
        <v>0</v>
      </c>
      <c r="BE22" s="3" t="n">
        <f aca="false">IF(AND(K22&gt;0,$C22="Summer"),RANK(AV22,AV$6:AV$24,0),0)</f>
        <v>0</v>
      </c>
      <c r="BF22" s="3" t="n">
        <f aca="false">IF(AND(L22&gt;0,$C22="Summer"),RANK(AW22,AW$6:AW$24,0),0)</f>
        <v>0</v>
      </c>
      <c r="BG22" s="3" t="n">
        <f aca="false">IF(AND(M22&gt;0,$C22="Summer"),RANK(AX22,AX$6:AX$24,0),0)</f>
        <v>0</v>
      </c>
      <c r="BH22" s="3" t="n">
        <f aca="false">IF(AND(N22&gt;0,$C22="Summer"),RANK(AY22,AY$6:AY$24,0),0)</f>
        <v>0</v>
      </c>
      <c r="BI22" s="3" t="n">
        <f aca="false">IF(AND(O22&gt;0,$C22="Summer"),RANK(AZ22,AZ$6:AZ$24,0),0)</f>
        <v>0</v>
      </c>
      <c r="BK22" s="3" t="n">
        <f aca="false">IF($C22="Winter",ABS(H22),"")</f>
        <v>0.0053933</v>
      </c>
      <c r="BL22" s="3" t="n">
        <f aca="false">IF($C22="Winter",ABS(I22),"")</f>
        <v>0.0075606</v>
      </c>
      <c r="BM22" s="3" t="n">
        <f aca="false">IF($C22="Winter",ABS(J22),"")</f>
        <v>0.01062</v>
      </c>
      <c r="BN22" s="3" t="n">
        <f aca="false">IF($C22="Winter",ABS(K22),"")</f>
        <v>0.0116501</v>
      </c>
      <c r="BO22" s="3" t="n">
        <f aca="false">IF($C22="Winter",ABS(L22),"")</f>
        <v>0.0224334</v>
      </c>
      <c r="BP22" s="3" t="n">
        <f aca="false">IF($C22="Winter",ABS(M22),"")</f>
        <v>0.0171825</v>
      </c>
      <c r="BQ22" s="3" t="n">
        <f aca="false">IF($C22="Winter",ABS(N22),"")</f>
        <v>0.0278025</v>
      </c>
      <c r="BR22" s="3" t="n">
        <f aca="false">IF($C22="Winter",ABS(O22),"")</f>
        <v>0.0148727</v>
      </c>
      <c r="BT22" s="3" t="n">
        <f aca="false">IF(AND(H22&gt;0,$C22="Winter"),RANK(BK22,BK$6:BK$24,0),0)</f>
        <v>6</v>
      </c>
      <c r="BU22" s="3" t="n">
        <f aca="false">IF(AND(I22&gt;0,$C22="Winter"),RANK(BL22,BL$6:BL$24,0),0)</f>
        <v>7</v>
      </c>
      <c r="BV22" s="3" t="n">
        <f aca="false">IF(AND(J22&gt;0,$C22="Winter"),RANK(BM22,BM$6:BM$24,0),0)</f>
        <v>0</v>
      </c>
      <c r="BW22" s="3" t="n">
        <f aca="false">IF(AND(K22&gt;0,$C22="Winter"),RANK(BN22,BN$6:BN$24,0),0)</f>
        <v>0</v>
      </c>
      <c r="BX22" s="3" t="n">
        <f aca="false">IF(AND(L22&gt;0,$C22="Winter"),RANK(BO22,BO$6:BO$24,0),0)</f>
        <v>4</v>
      </c>
      <c r="BY22" s="3" t="n">
        <f aca="false">IF(AND(M22&gt;0,$C22="Winter"),RANK(BP22,BP$6:BP$24,0),0)</f>
        <v>5</v>
      </c>
      <c r="BZ22" s="3" t="n">
        <f aca="false">IF(AND(N22&gt;0,$C22="Winter"),RANK(BQ22,BQ$6:BQ$24,0),0)</f>
        <v>3</v>
      </c>
      <c r="CA22" s="3" t="n">
        <f aca="false">IF(AND(O22&gt;0,$C22="Winter"),RANK(BR22,BR$6:BR$24,0),0)</f>
        <v>3</v>
      </c>
    </row>
    <row r="23" customFormat="false" ht="15" hidden="false" customHeight="false" outlineLevel="0" collapsed="false">
      <c r="A23" s="5" t="s">
        <v>38</v>
      </c>
      <c r="B23" s="5" t="n">
        <v>2020</v>
      </c>
      <c r="C23" s="5" t="s">
        <v>15</v>
      </c>
      <c r="D23" s="6" t="n">
        <v>41524</v>
      </c>
      <c r="E23" s="4" t="s">
        <v>39</v>
      </c>
      <c r="F23" s="6"/>
      <c r="G23" s="3" t="n">
        <v>0.000259867562645</v>
      </c>
      <c r="H23" s="3" t="n">
        <v>0.0235935</v>
      </c>
      <c r="I23" s="3" t="n">
        <v>0.0186599</v>
      </c>
      <c r="J23" s="3" t="n">
        <v>0.0048637</v>
      </c>
      <c r="K23" s="3" t="n">
        <v>0.0212791</v>
      </c>
      <c r="L23" s="3" t="n">
        <v>-0.0022304</v>
      </c>
      <c r="M23" s="3" t="n">
        <v>0.0152971</v>
      </c>
      <c r="N23" s="3" t="n">
        <v>0.0104334</v>
      </c>
      <c r="O23" s="3" t="n">
        <v>-0.0208903</v>
      </c>
      <c r="P23" s="3" t="str">
        <f aca="false">CONCATENATE(A23," &amp; ",TEXT(D23,"mm/dd/yyyy")," &amp; ",ROUND(SQRT(G23),4)," &amp; ",ROUND(H23,4)," &amp; ",ROUND(I23,4)," &amp; ",ROUND(J23,4)," &amp; ",ROUND(K23,4)," &amp; ",ROUND(L23,4)," &amp; ",ROUND(M23,4)," &amp; ",ROUND(N23,4)," &amp; ",ROUND(O23,4)," \\ ")</f>
        <v>Japan &amp; 09/07/2013 &amp; 0.0161 &amp; 0.0236 &amp; 0.0187 &amp; 0.0049 &amp; 0.0213 &amp; -0.0022 &amp; 0.0153 &amp; 0.0104 &amp; -0.0209 \\</v>
      </c>
      <c r="Q23" s="3" t="n">
        <v>18</v>
      </c>
      <c r="R23" s="3" t="n">
        <f aca="false">H23/SQRT((R$3-R$2+1)*$G23)</f>
        <v>1.03490703009514</v>
      </c>
      <c r="S23" s="3" t="n">
        <f aca="false">I23/SQRT((S$3-S$2+1)*$G23)</f>
        <v>0.668301826519924</v>
      </c>
      <c r="T23" s="3" t="n">
        <f aca="false">J23/SQRT((T$3-T$2+1)*$G23)</f>
        <v>0.123172886048048</v>
      </c>
      <c r="U23" s="3" t="n">
        <f aca="false">K23/SQRT((U$3-U$2+1)*$G23)</f>
        <v>0.417423811174073</v>
      </c>
      <c r="V23" s="3" t="n">
        <f aca="false">L23/SQRT((V$3-V$2+1)*$G23)</f>
        <v>-0.0618759268982358</v>
      </c>
      <c r="W23" s="3" t="n">
        <f aca="false">M23/SQRT((W$3-W$2+1)*$G23)</f>
        <v>0.286112430478812</v>
      </c>
      <c r="X23" s="3" t="n">
        <f aca="false">N23/SQRT((X$3-X$2+1)*$G23)</f>
        <v>0.289444178488187</v>
      </c>
      <c r="Y23" s="3" t="n">
        <f aca="false">O23/SQRT((Y$3-Y$2+1)*$G23)</f>
        <v>-0.91633366523816</v>
      </c>
      <c r="AA23" s="3" t="n">
        <f aca="false">ABS(H23)</f>
        <v>0.0235935</v>
      </c>
      <c r="AB23" s="3" t="n">
        <f aca="false">ABS(I23)</f>
        <v>0.0186599</v>
      </c>
      <c r="AC23" s="3" t="n">
        <f aca="false">ABS(J23)</f>
        <v>0.0048637</v>
      </c>
      <c r="AD23" s="3" t="n">
        <f aca="false">ABS(K23)</f>
        <v>0.0212791</v>
      </c>
      <c r="AE23" s="3" t="n">
        <f aca="false">ABS(L23)</f>
        <v>0.0022304</v>
      </c>
      <c r="AF23" s="3" t="n">
        <f aca="false">ABS(M23)</f>
        <v>0.0152971</v>
      </c>
      <c r="AG23" s="3" t="n">
        <f aca="false">ABS(N23)</f>
        <v>0.0104334</v>
      </c>
      <c r="AH23" s="3" t="n">
        <f aca="false">ABS(O23)</f>
        <v>0.0208903</v>
      </c>
      <c r="AJ23" s="3" t="n">
        <f aca="false">IF(H23&gt;0,RANK(AA23,AA$6:AA$24,0),0)</f>
        <v>7</v>
      </c>
      <c r="AK23" s="3" t="n">
        <f aca="false">IF(I23&gt;0,RANK(AB23,AB$6:AB$24,0),0)</f>
        <v>5</v>
      </c>
      <c r="AL23" s="3" t="n">
        <f aca="false">IF(J23&gt;0,RANK(AC23,AC$6:AC$24,0),0)</f>
        <v>16</v>
      </c>
      <c r="AM23" s="3" t="n">
        <f aca="false">IF(K23&gt;0,RANK(AD23,AD$6:AD$24,0),0)</f>
        <v>11</v>
      </c>
      <c r="AN23" s="3" t="n">
        <f aca="false">IF(L23&gt;0,RANK(AE23,AE$6:AE$24,0),0)</f>
        <v>0</v>
      </c>
      <c r="AO23" s="3" t="n">
        <f aca="false">IF(M23&gt;0,RANK(AF23,AF$6:AF$24,0),0)</f>
        <v>12</v>
      </c>
      <c r="AP23" s="3" t="n">
        <f aca="false">IF(N23&gt;0,RANK(AG23,AG$6:AG$24,0),0)</f>
        <v>12</v>
      </c>
      <c r="AQ23" s="3" t="n">
        <f aca="false">IF(O23&gt;0,RANK(AH23,AH$6:AH$24,0),0)</f>
        <v>0</v>
      </c>
      <c r="AS23" s="3" t="n">
        <f aca="false">IF($C23="Summer",ABS(H23),"")</f>
        <v>0.0235935</v>
      </c>
      <c r="AT23" s="3" t="n">
        <f aca="false">IF($C23="Summer",ABS(I23),"")</f>
        <v>0.0186599</v>
      </c>
      <c r="AU23" s="3" t="n">
        <f aca="false">IF($C23="Summer",ABS(J23),"")</f>
        <v>0.0048637</v>
      </c>
      <c r="AV23" s="3" t="n">
        <f aca="false">IF($C23="Summer",ABS(K23),"")</f>
        <v>0.0212791</v>
      </c>
      <c r="AW23" s="3" t="n">
        <f aca="false">IF($C23="Summer",ABS(L23),"")</f>
        <v>0.0022304</v>
      </c>
      <c r="AX23" s="3" t="n">
        <f aca="false">IF($C23="Summer",ABS(M23),"")</f>
        <v>0.0152971</v>
      </c>
      <c r="AY23" s="3" t="n">
        <f aca="false">IF($C23="Summer",ABS(N23),"")</f>
        <v>0.0104334</v>
      </c>
      <c r="AZ23" s="3" t="n">
        <f aca="false">IF($C23="Summer",ABS(O23),"")</f>
        <v>0.0208903</v>
      </c>
      <c r="BB23" s="3" t="n">
        <f aca="false">IF(AND(H23&gt;0,$C23="Summer"),RANK(AS23,AS$6:AS$24,0),0)</f>
        <v>4</v>
      </c>
      <c r="BC23" s="3" t="n">
        <f aca="false">IF(AND(I23&gt;0,$C23="Summer"),RANK(AT23,AT$6:AT$24,0),0)</f>
        <v>3</v>
      </c>
      <c r="BD23" s="3" t="n">
        <f aca="false">IF(AND(J23&gt;0,$C23="Summer"),RANK(AU23,AU$6:AU$24,0),0)</f>
        <v>7</v>
      </c>
      <c r="BE23" s="3" t="n">
        <f aca="false">IF(AND(K23&gt;0,$C23="Summer"),RANK(AV23,AV$6:AV$24,0),0)</f>
        <v>7</v>
      </c>
      <c r="BF23" s="3" t="n">
        <f aca="false">IF(AND(L23&gt;0,$C23="Summer"),RANK(AW23,AW$6:AW$24,0),0)</f>
        <v>0</v>
      </c>
      <c r="BG23" s="3" t="n">
        <f aca="false">IF(AND(M23&gt;0,$C23="Summer"),RANK(AX23,AX$6:AX$24,0),0)</f>
        <v>6</v>
      </c>
      <c r="BH23" s="3" t="n">
        <f aca="false">IF(AND(N23&gt;0,$C23="Summer"),RANK(AY23,AY$6:AY$24,0),0)</f>
        <v>6</v>
      </c>
      <c r="BI23" s="3" t="n">
        <f aca="false">IF(AND(O23&gt;0,$C23="Summer"),RANK(AZ23,AZ$6:AZ$24,0),0)</f>
        <v>0</v>
      </c>
      <c r="BK23" s="3" t="str">
        <f aca="false">IF($C23="Winter",ABS(H23),"")</f>
        <v/>
      </c>
      <c r="BL23" s="3" t="str">
        <f aca="false">IF($C23="Winter",ABS(I23),"")</f>
        <v/>
      </c>
      <c r="BM23" s="3" t="str">
        <f aca="false">IF($C23="Winter",ABS(J23),"")</f>
        <v/>
      </c>
      <c r="BN23" s="3" t="str">
        <f aca="false">IF($C23="Winter",ABS(K23),"")</f>
        <v/>
      </c>
      <c r="BO23" s="3" t="str">
        <f aca="false">IF($C23="Winter",ABS(L23),"")</f>
        <v/>
      </c>
      <c r="BP23" s="3" t="str">
        <f aca="false">IF($C23="Winter",ABS(M23),"")</f>
        <v/>
      </c>
      <c r="BQ23" s="3" t="str">
        <f aca="false">IF($C23="Winter",ABS(N23),"")</f>
        <v/>
      </c>
      <c r="BR23" s="3" t="str">
        <f aca="false">IF($C23="Winter",ABS(O23),"")</f>
        <v/>
      </c>
      <c r="BT23" s="3" t="n">
        <f aca="false">IF(AND(H23&gt;0,$C23="Winter"),RANK(BK23,BK$6:BK$24,0),0)</f>
        <v>0</v>
      </c>
      <c r="BU23" s="3" t="n">
        <f aca="false">IF(AND(I23&gt;0,$C23="Winter"),RANK(BL23,BL$6:BL$24,0),0)</f>
        <v>0</v>
      </c>
      <c r="BV23" s="3" t="n">
        <f aca="false">IF(AND(J23&gt;0,$C23="Winter"),RANK(BM23,BM$6:BM$24,0),0)</f>
        <v>0</v>
      </c>
      <c r="BW23" s="3" t="n">
        <f aca="false">IF(AND(K23&gt;0,$C23="Winter"),RANK(BN23,BN$6:BN$24,0),0)</f>
        <v>0</v>
      </c>
      <c r="BX23" s="3" t="n">
        <f aca="false">IF(AND(L23&gt;0,$C23="Winter"),RANK(BO23,BO$6:BO$24,0),0)</f>
        <v>0</v>
      </c>
      <c r="BY23" s="3" t="n">
        <f aca="false">IF(AND(M23&gt;0,$C23="Winter"),RANK(BP23,BP$6:BP$24,0),0)</f>
        <v>0</v>
      </c>
      <c r="BZ23" s="3" t="n">
        <f aca="false">IF(AND(N23&gt;0,$C23="Winter"),RANK(BQ23,BQ$6:BQ$24,0),0)</f>
        <v>0</v>
      </c>
      <c r="CA23" s="3" t="n">
        <f aca="false">IF(AND(O23&gt;0,$C23="Winter"),RANK(BR23,BR$6:BR$24,0),0)</f>
        <v>0</v>
      </c>
    </row>
    <row r="24" customFormat="false" ht="15" hidden="false" customHeight="false" outlineLevel="0" collapsed="false">
      <c r="A24" s="5" t="s">
        <v>46</v>
      </c>
      <c r="B24" s="5" t="n">
        <v>2022</v>
      </c>
      <c r="C24" s="5" t="s">
        <v>16</v>
      </c>
      <c r="D24" s="6" t="n">
        <v>42216</v>
      </c>
      <c r="E24" s="4" t="s">
        <v>47</v>
      </c>
      <c r="F24" s="6"/>
      <c r="G24" s="3" t="n">
        <v>0.000282399495125</v>
      </c>
      <c r="H24" s="3" t="n">
        <v>-0.0305892</v>
      </c>
      <c r="I24" s="3" t="n">
        <v>0.001871</v>
      </c>
      <c r="J24" s="3" t="n">
        <v>-0.0123484</v>
      </c>
      <c r="K24" s="3" t="n">
        <v>0.0270209</v>
      </c>
      <c r="L24" s="3" t="n">
        <v>0.0046485</v>
      </c>
      <c r="M24" s="3" t="n">
        <v>-0.1387069</v>
      </c>
      <c r="N24" s="3" t="n">
        <v>-0.1263585</v>
      </c>
      <c r="O24" s="3" t="n">
        <v>0.0027775</v>
      </c>
      <c r="P24" s="3" t="str">
        <f aca="false">CONCATENATE(A24," &amp; ",TEXT(D24,"mm/dd/yyyy")," &amp; ",ROUND(SQRT(G24),4)," &amp; ",ROUND(H24,4)," &amp; ",ROUND(I24,4)," &amp; ",ROUND(J24,4)," &amp; ",ROUND(K24,4)," &amp; ",ROUND(L24,4)," &amp; ",ROUND(M24,4)," &amp; ",ROUND(N24,4)," &amp; ",ROUND(O24,4)," \\ ")</f>
        <v>China &amp; 07/31/2015 &amp; 0.0168 &amp; -0.0306 &amp; 0.0019 &amp; -0.0123 &amp; 0.027 &amp; 0.0046 &amp; -0.1387 &amp; -0.1264 &amp; 0.0028 \\</v>
      </c>
      <c r="Q24" s="3" t="n">
        <v>19</v>
      </c>
      <c r="R24" s="3" t="n">
        <f aca="false">H24/SQRT((R$3-R$2+1)*$G24)</f>
        <v>-1.28712629652227</v>
      </c>
      <c r="S24" s="3" t="n">
        <f aca="false">I24/SQRT((S$3-S$2+1)*$G24)</f>
        <v>0.0642807895022522</v>
      </c>
      <c r="T24" s="3" t="n">
        <f aca="false">J24/SQRT((T$3-T$2+1)*$G24)</f>
        <v>-0.2999874635106</v>
      </c>
      <c r="U24" s="3" t="n">
        <f aca="false">K24/SQRT((U$3-U$2+1)*$G24)</f>
        <v>0.508472947871697</v>
      </c>
      <c r="V24" s="3" t="n">
        <f aca="false">L24/SQRT((V$3-V$2+1)*$G24)</f>
        <v>0.123707455793421</v>
      </c>
      <c r="W24" s="3" t="n">
        <f aca="false">M24/SQRT((W$3-W$2+1)*$G24)</f>
        <v>-2.48868405406712</v>
      </c>
      <c r="X24" s="3" t="n">
        <f aca="false">N24/SQRT((X$3-X$2+1)*$G24)</f>
        <v>-3.3626951818593</v>
      </c>
      <c r="Y24" s="3" t="n">
        <f aca="false">O24/SQRT((Y$3-Y$2+1)*$G24)</f>
        <v>0.116871094654015</v>
      </c>
      <c r="AA24" s="3" t="n">
        <f aca="false">ABS(H24)</f>
        <v>0.0305892</v>
      </c>
      <c r="AB24" s="3" t="n">
        <f aca="false">ABS(I24)</f>
        <v>0.001871</v>
      </c>
      <c r="AC24" s="3" t="n">
        <f aca="false">ABS(J24)</f>
        <v>0.0123484</v>
      </c>
      <c r="AD24" s="3" t="n">
        <f aca="false">ABS(K24)</f>
        <v>0.0270209</v>
      </c>
      <c r="AE24" s="3" t="n">
        <f aca="false">ABS(L24)</f>
        <v>0.0046485</v>
      </c>
      <c r="AF24" s="3" t="n">
        <f aca="false">ABS(M24)</f>
        <v>0.1387069</v>
      </c>
      <c r="AG24" s="3" t="n">
        <f aca="false">ABS(N24)</f>
        <v>0.1263585</v>
      </c>
      <c r="AH24" s="3" t="n">
        <f aca="false">ABS(O24)</f>
        <v>0.0027775</v>
      </c>
      <c r="AJ24" s="3" t="n">
        <f aca="false">IF(H24&gt;0,RANK(AA24,AA$6:AA$24,0),0)</f>
        <v>0</v>
      </c>
      <c r="AK24" s="3" t="n">
        <f aca="false">IF(I24&gt;0,RANK(AB24,AB$6:AB$24,0),0)</f>
        <v>19</v>
      </c>
      <c r="AL24" s="3" t="n">
        <f aca="false">IF(J24&gt;0,RANK(AC24,AC$6:AC$24,0),0)</f>
        <v>0</v>
      </c>
      <c r="AM24" s="3" t="n">
        <f aca="false">IF(K24&gt;0,RANK(AD24,AD$6:AD$24,0),0)</f>
        <v>10</v>
      </c>
      <c r="AN24" s="3" t="n">
        <f aca="false">IF(L24&gt;0,RANK(AE24,AE$6:AE$24,0),0)</f>
        <v>16</v>
      </c>
      <c r="AO24" s="3" t="n">
        <f aca="false">IF(M24&gt;0,RANK(AF24,AF$6:AF$24,0),0)</f>
        <v>0</v>
      </c>
      <c r="AP24" s="3" t="n">
        <f aca="false">IF(N24&gt;0,RANK(AG24,AG$6:AG$24,0),0)</f>
        <v>0</v>
      </c>
      <c r="AQ24" s="3" t="n">
        <f aca="false">IF(O24&gt;0,RANK(AH24,AH$6:AH$24,0),0)</f>
        <v>14</v>
      </c>
      <c r="AS24" s="3" t="str">
        <f aca="false">IF(C24="Summer",ABS(H24),"")</f>
        <v/>
      </c>
      <c r="AT24" s="3" t="str">
        <f aca="false">IF(D24="Summer",ABS(I24),"")</f>
        <v/>
      </c>
      <c r="AU24" s="3" t="str">
        <f aca="false">IF(E24="Summer",ABS(J24),"")</f>
        <v/>
      </c>
      <c r="AV24" s="3" t="str">
        <f aca="false">IF(F24="Summer",ABS(K24),"")</f>
        <v/>
      </c>
      <c r="AW24" s="3" t="str">
        <f aca="false">IF(G24="Summer",ABS(L24),"")</f>
        <v/>
      </c>
      <c r="AX24" s="3" t="str">
        <f aca="false">IF(H24="Summer",ABS(M24),"")</f>
        <v/>
      </c>
      <c r="AY24" s="3" t="str">
        <f aca="false">IF(I24="Summer",ABS(N24),"")</f>
        <v/>
      </c>
      <c r="AZ24" s="3" t="str">
        <f aca="false">IF(J24="Summer",ABS(O24),"")</f>
        <v/>
      </c>
      <c r="BB24" s="3" t="n">
        <f aca="false">IF(AND(H24&gt;0,$C24="Summer"),RANK(AS24,AS$6:AS$24,0),0)</f>
        <v>0</v>
      </c>
      <c r="BC24" s="3" t="n">
        <f aca="false">IF(AND(I24&gt;0,$C24="Summer"),RANK(AT24,AT$6:AT$24,0),0)</f>
        <v>0</v>
      </c>
      <c r="BD24" s="3" t="n">
        <f aca="false">IF(AND(J24&gt;0,$C24="Summer"),RANK(AU24,AU$6:AU$24,0),0)</f>
        <v>0</v>
      </c>
      <c r="BE24" s="3" t="n">
        <f aca="false">IF(AND(K24&gt;0,$C24="Summer"),RANK(AV24,AV$6:AV$24,0),0)</f>
        <v>0</v>
      </c>
      <c r="BF24" s="3" t="n">
        <f aca="false">IF(AND(L24&gt;0,$C24="Summer"),RANK(AW24,AW$6:AW$24,0),0)</f>
        <v>0</v>
      </c>
      <c r="BG24" s="3" t="n">
        <f aca="false">IF(AND(M24&gt;0,$C24="Summer"),RANK(AX24,AX$6:AX$24,0),0)</f>
        <v>0</v>
      </c>
      <c r="BH24" s="3" t="n">
        <f aca="false">IF(AND(N24&gt;0,$C24="Summer"),RANK(AY24,AY$6:AY$24,0),0)</f>
        <v>0</v>
      </c>
      <c r="BI24" s="3" t="n">
        <f aca="false">IF(AND(O24&gt;0,$C24="Summer"),RANK(AZ24,AZ$6:AZ$24,0),0)</f>
        <v>0</v>
      </c>
      <c r="BK24" s="3" t="n">
        <f aca="false">IF($C24="Winter",ABS(H24),"")</f>
        <v>0.0305892</v>
      </c>
      <c r="BL24" s="3" t="n">
        <f aca="false">IF($C24="Winter",ABS(I24),"")</f>
        <v>0.001871</v>
      </c>
      <c r="BM24" s="3" t="n">
        <f aca="false">IF($C24="Winter",ABS(J24),"")</f>
        <v>0.0123484</v>
      </c>
      <c r="BN24" s="3" t="n">
        <f aca="false">IF($C24="Winter",ABS(K24),"")</f>
        <v>0.0270209</v>
      </c>
      <c r="BO24" s="3" t="n">
        <f aca="false">IF($C24="Winter",ABS(L24),"")</f>
        <v>0.0046485</v>
      </c>
      <c r="BP24" s="3" t="n">
        <f aca="false">IF($C24="Winter",ABS(M24),"")</f>
        <v>0.1387069</v>
      </c>
      <c r="BQ24" s="3" t="n">
        <f aca="false">IF($C24="Winter",ABS(N24),"")</f>
        <v>0.1263585</v>
      </c>
      <c r="BR24" s="3" t="n">
        <f aca="false">IF($C24="Winter",ABS(O24),"")</f>
        <v>0.0027775</v>
      </c>
      <c r="BT24" s="3" t="n">
        <f aca="false">IF(AND(H24&gt;0,$C24="Winter"),RANK(BK24,BK$6:BK$24,0),0)</f>
        <v>0</v>
      </c>
      <c r="BU24" s="3" t="n">
        <f aca="false">IF(AND(I24&gt;0,$C24="Winter"),RANK(BL24,BL$6:BL$24,0),0)</f>
        <v>10</v>
      </c>
      <c r="BV24" s="3" t="n">
        <f aca="false">IF(AND(J24&gt;0,$C24="Winter"),RANK(BM24,BM$6:BM$24,0),0)</f>
        <v>0</v>
      </c>
      <c r="BW24" s="3" t="n">
        <f aca="false">IF(AND(K24&gt;0,$C24="Winter"),RANK(BN24,BN$6:BN$24,0),0)</f>
        <v>4</v>
      </c>
      <c r="BX24" s="3" t="n">
        <f aca="false">IF(AND(L24&gt;0,$C24="Winter"),RANK(BO24,BO$6:BO$24,0),0)</f>
        <v>8</v>
      </c>
      <c r="BY24" s="3" t="n">
        <f aca="false">IF(AND(M24&gt;0,$C24="Winter"),RANK(BP24,BP$6:BP$24,0),0)</f>
        <v>0</v>
      </c>
      <c r="BZ24" s="3" t="n">
        <f aca="false">IF(AND(N24&gt;0,$C24="Winter"),RANK(BQ24,BQ$6:BQ$24,0),0)</f>
        <v>0</v>
      </c>
      <c r="CA24" s="3" t="n">
        <f aca="false">IF(AND(O24&gt;0,$C24="Winter"),RANK(BR24,BR$6:BR$24,0),0)</f>
        <v>7</v>
      </c>
    </row>
    <row r="25" customFormat="false" ht="15" hidden="false" customHeight="false" outlineLevel="0" collapsed="false">
      <c r="A25" s="5"/>
      <c r="B25" s="5"/>
      <c r="C25" s="5"/>
      <c r="D25" s="6"/>
      <c r="E25" s="6"/>
      <c r="F25" s="6"/>
      <c r="G25" s="0"/>
      <c r="H25" s="0"/>
      <c r="I25" s="0"/>
      <c r="J25" s="0"/>
      <c r="K25" s="0"/>
      <c r="L25" s="0"/>
      <c r="M25" s="0"/>
      <c r="N25" s="0"/>
      <c r="O25" s="0"/>
    </row>
    <row r="26" customFormat="false" ht="15" hidden="false" customHeight="false" outlineLevel="0" collapsed="false">
      <c r="A26" s="5"/>
      <c r="B26" s="5"/>
      <c r="C26" s="5"/>
      <c r="D26" s="6"/>
      <c r="E26" s="6"/>
      <c r="F26" s="6"/>
      <c r="G26" s="0"/>
      <c r="H26" s="0"/>
      <c r="I26" s="0"/>
      <c r="J26" s="0"/>
      <c r="K26" s="0"/>
      <c r="L26" s="0"/>
      <c r="M26" s="0"/>
      <c r="N26" s="0"/>
      <c r="O26" s="0"/>
    </row>
    <row r="27" customFormat="false" ht="13.8" hidden="false" customHeight="false" outlineLevel="0" collapsed="false">
      <c r="F27" s="0"/>
      <c r="G27" s="3" t="s">
        <v>54</v>
      </c>
      <c r="H27" s="0"/>
      <c r="I27" s="0"/>
      <c r="J27" s="0"/>
      <c r="K27" s="0"/>
      <c r="L27" s="0"/>
      <c r="M27" s="0"/>
      <c r="N27" s="0"/>
      <c r="O27" s="0"/>
    </row>
    <row r="28" customFormat="false" ht="13.8" hidden="false" customHeight="false" outlineLevel="0" collapsed="false">
      <c r="F28" s="0"/>
      <c r="G28" s="3" t="s">
        <v>55</v>
      </c>
      <c r="H28" s="3" t="s">
        <v>6</v>
      </c>
      <c r="I28" s="3" t="s">
        <v>7</v>
      </c>
      <c r="J28" s="3" t="s">
        <v>8</v>
      </c>
      <c r="K28" s="3" t="s">
        <v>9</v>
      </c>
      <c r="L28" s="3" t="s">
        <v>10</v>
      </c>
      <c r="M28" s="3" t="s">
        <v>11</v>
      </c>
      <c r="N28" s="3" t="s">
        <v>12</v>
      </c>
      <c r="O28" s="3" t="s">
        <v>13</v>
      </c>
    </row>
    <row r="29" customFormat="false" ht="13.8" hidden="false" customHeight="false" outlineLevel="0" collapsed="false">
      <c r="F29" s="0"/>
      <c r="G29" s="3" t="s">
        <v>56</v>
      </c>
      <c r="H29" s="3" t="n">
        <f aca="false">AVERAGE(H$6:H$24)</f>
        <v>0.00445816315789474</v>
      </c>
      <c r="I29" s="3" t="n">
        <f aca="false">AVERAGE(I$6:I$24)</f>
        <v>0.00713909473684211</v>
      </c>
      <c r="J29" s="3" t="n">
        <f aca="false">AVERAGE(J$6:J$24)</f>
        <v>0.00753517894736842</v>
      </c>
      <c r="K29" s="3" t="n">
        <f aca="false">AVERAGE(K$6:K$24)</f>
        <v>0.00202947894736842</v>
      </c>
      <c r="L29" s="3" t="n">
        <f aca="false">AVERAGE(L$6:L$24)</f>
        <v>0.00681081578947368</v>
      </c>
      <c r="M29" s="3" t="n">
        <f aca="false">AVERAGE(M$6:M$24)</f>
        <v>-0.0014726</v>
      </c>
      <c r="N29" s="3" t="n">
        <f aca="false">AVERAGE(N$6:N$24)</f>
        <v>-0.00900777894736842</v>
      </c>
      <c r="O29" s="3" t="n">
        <f aca="false">AVERAGE(O$6:O$24)</f>
        <v>-0.000328305263157894</v>
      </c>
    </row>
    <row r="30" customFormat="false" ht="13.8" hidden="false" customHeight="false" outlineLevel="0" collapsed="false">
      <c r="F30" s="0"/>
      <c r="G30" s="3" t="s">
        <v>57</v>
      </c>
      <c r="H30" s="3" t="n">
        <f aca="false">SQRT(SUM($G$6:$G$24)*(H$3-H$2+1))/COUNT(G$6:G$24)</f>
        <v>0.00416724786881112</v>
      </c>
      <c r="I30" s="3" t="n">
        <f aca="false">SQRT(SUM($G$6:$G$24)*(I$3-I$2+1))/COUNT(H$6:H$24)</f>
        <v>0.00510381545514395</v>
      </c>
      <c r="J30" s="3" t="n">
        <f aca="false">SQRT(SUM($G$6:$G$24)*(J$3-J$2+1))/COUNT(I$6:I$24)</f>
        <v>0.00721788503651398</v>
      </c>
      <c r="K30" s="3" t="n">
        <f aca="false">SQRT(SUM($G$6:$G$24)*(K$3-K$2+1))/COUNT(J$6:J$24)</f>
        <v>0.00931824951375279</v>
      </c>
      <c r="L30" s="3" t="n">
        <f aca="false">SQRT(SUM($G$6:$G$24)*(L$3-L$2+1))/COUNT(K$6:K$24)</f>
        <v>0.00658899741996284</v>
      </c>
      <c r="M30" s="3" t="n">
        <f aca="false">SQRT(SUM($G$6:$G$24)*(M$3-M$2+1))/COUNT(L$6:L$24)</f>
        <v>0.00977306253948114</v>
      </c>
      <c r="N30" s="3" t="n">
        <f aca="false">SQRT(SUM($G$6:$G$24)*(N$3-N$2+1))/COUNT(M$6:M$24)</f>
        <v>0.00658899741996284</v>
      </c>
      <c r="O30" s="3" t="n">
        <f aca="false">SQRT(SUM($G$6:$G$24)*(O$3-O$2+1))/COUNT(N$6:N$24)</f>
        <v>0.00416724786881112</v>
      </c>
    </row>
    <row r="31" customFormat="false" ht="13.8" hidden="false" customHeight="false" outlineLevel="0" collapsed="false">
      <c r="F31" s="0"/>
      <c r="G31" s="3" t="s">
        <v>58</v>
      </c>
      <c r="H31" s="3" t="n">
        <f aca="false">H29/H30</f>
        <v>1.06980993169639</v>
      </c>
      <c r="I31" s="3" t="n">
        <f aca="false">I29/I30</f>
        <v>1.39877603326094</v>
      </c>
      <c r="J31" s="3" t="n">
        <f aca="false">J29/J30</f>
        <v>1.04395940213086</v>
      </c>
      <c r="K31" s="3" t="n">
        <f aca="false">K29/K30</f>
        <v>0.217796158427945</v>
      </c>
      <c r="L31" s="3" t="n">
        <f aca="false">L29/L30</f>
        <v>1.03366496530091</v>
      </c>
      <c r="M31" s="3" t="n">
        <f aca="false">M29/M30</f>
        <v>-0.15067948189741</v>
      </c>
      <c r="N31" s="3" t="n">
        <f aca="false">N29/N30</f>
        <v>-1.36709401647014</v>
      </c>
      <c r="O31" s="3" t="n">
        <f aca="false">O29/O30</f>
        <v>-0.0787822739355212</v>
      </c>
    </row>
    <row r="32" customFormat="false" ht="13.8" hidden="false" customHeight="false" outlineLevel="0" collapsed="false">
      <c r="F32" s="0"/>
      <c r="G32" s="0"/>
      <c r="H32" s="0"/>
      <c r="I32" s="0"/>
      <c r="J32" s="0"/>
      <c r="K32" s="0"/>
      <c r="L32" s="0"/>
      <c r="M32" s="0"/>
      <c r="N32" s="0"/>
      <c r="O32" s="0"/>
    </row>
    <row r="33" customFormat="false" ht="13.8" hidden="false" customHeight="false" outlineLevel="0" collapsed="false">
      <c r="F33" s="0"/>
      <c r="G33" s="3" t="s">
        <v>59</v>
      </c>
      <c r="H33" s="0"/>
      <c r="I33" s="0"/>
      <c r="J33" s="0"/>
      <c r="K33" s="0"/>
      <c r="L33" s="0"/>
      <c r="M33" s="0"/>
      <c r="N33" s="0"/>
      <c r="O33" s="0"/>
    </row>
    <row r="34" customFormat="false" ht="13.8" hidden="false" customHeight="false" outlineLevel="0" collapsed="false">
      <c r="F34" s="0"/>
      <c r="G34" s="3" t="s">
        <v>55</v>
      </c>
      <c r="H34" s="3" t="s">
        <v>6</v>
      </c>
      <c r="I34" s="3" t="s">
        <v>7</v>
      </c>
      <c r="J34" s="3" t="s">
        <v>8</v>
      </c>
      <c r="K34" s="3" t="s">
        <v>9</v>
      </c>
      <c r="L34" s="3" t="s">
        <v>10</v>
      </c>
      <c r="M34" s="3" t="s">
        <v>11</v>
      </c>
      <c r="N34" s="3" t="s">
        <v>12</v>
      </c>
      <c r="O34" s="3" t="s">
        <v>13</v>
      </c>
    </row>
    <row r="35" customFormat="false" ht="13.8" hidden="false" customHeight="false" outlineLevel="0" collapsed="false">
      <c r="F35" s="0"/>
      <c r="G35" s="3" t="s">
        <v>56</v>
      </c>
      <c r="H35" s="3" t="n">
        <f aca="false">SUMIF($C$6:$C$24,"Summer",H$6:H$24)/COUNTIF($C$6:$C$24,"Summer")</f>
        <v>0.0106194111111111</v>
      </c>
      <c r="I35" s="3" t="n">
        <f aca="false">SUMIF($C$6:$C$24,"Summer",I$6:I$24)/COUNTIF($C$6:$C$24,"Summer")</f>
        <v>0.0113284</v>
      </c>
      <c r="J35" s="3" t="n">
        <f aca="false">SUMIF($C$6:$C$24,"Summer",J$6:J$24)/COUNTIF($C$6:$C$24,"Summer")</f>
        <v>0.011617</v>
      </c>
      <c r="K35" s="3" t="n">
        <f aca="false">SUMIF($C$6:$C$24,"Summer",K$6:K$24)/COUNTIF($C$6:$C$24,"Summer")</f>
        <v>0.00109865555555555</v>
      </c>
      <c r="L35" s="3" t="n">
        <f aca="false">SUMIF($C$6:$C$24,"Summer",L$6:L$24)/COUNTIF($C$6:$C$24,"Summer")</f>
        <v>0.00490582222222222</v>
      </c>
      <c r="M35" s="3" t="n">
        <f aca="false">SUMIF($C$6:$C$24,"Summer",M$6:M$24)/COUNTIF($C$6:$C$24,"Summer")</f>
        <v>0.00629706666666667</v>
      </c>
      <c r="N35" s="3" t="n">
        <f aca="false">SUMIF($C$6:$C$24,"Summer",N$6:N$24)/COUNTIF($C$6:$C$24,"Summer")</f>
        <v>-0.00531992222222222</v>
      </c>
      <c r="O35" s="3" t="n">
        <f aca="false">SUMIF($C$6:$C$24,"Summer",O$6:O$24)/COUNTIF($C$6:$C$24,"Summer")</f>
        <v>-0.00642258888888889</v>
      </c>
    </row>
    <row r="36" customFormat="false" ht="13.8" hidden="false" customHeight="false" outlineLevel="0" collapsed="false">
      <c r="F36" s="0"/>
      <c r="G36" s="3" t="s">
        <v>57</v>
      </c>
      <c r="H36" s="3" t="n">
        <f aca="false">SQRT((H$3-H$2+1)*SUMIF($C$6:$C$24,"Summer",$G$6:$G$24))/COUNTIF($C$6:$C$24,"Summer")</f>
        <v>0.00604193521778626</v>
      </c>
      <c r="I36" s="3" t="n">
        <f aca="false">SQRT((I$3-I$2+1)*SUMIF($C$6:$C$24,"Summer",$G$6:$G$24))/COUNTIF($C$6:$C$24,"Summer")</f>
        <v>0.00739982917126395</v>
      </c>
      <c r="J36" s="3" t="n">
        <f aca="false">SQRT((J$3-J$2+1)*SUMIF($C$6:$C$24,"Summer",$G$6:$G$24))/COUNTIF($C$6:$C$24,"Summer")</f>
        <v>0.0104649387732455</v>
      </c>
      <c r="K36" s="3" t="n">
        <f aca="false">SQRT((K$3-K$2+1)*SUMIF($C$6:$C$24,"Summer",$G$6:$G$24))/COUNTIF($C$6:$C$24,"Summer")</f>
        <v>0.0135101778626201</v>
      </c>
      <c r="L36" s="3" t="n">
        <f aca="false">SQRT((L$3-L$2+1)*SUMIF($C$6:$C$24,"Summer",$G$6:$G$24))/COUNTIF($C$6:$C$24,"Summer")</f>
        <v>0.00955313838169503</v>
      </c>
      <c r="M36" s="3" t="n">
        <f aca="false">SQRT((M$3-M$2+1)*SUMIF($C$6:$C$24,"Summer",$G$6:$G$24))/COUNTIF($C$6:$C$24,"Summer")</f>
        <v>0.0141695940826684</v>
      </c>
      <c r="N36" s="3" t="n">
        <f aca="false">SQRT((N$3-N$2+1)*SUMIF($C$6:$C$24,"Summer",$G$6:$G$24))/COUNTIF($C$6:$C$24,"Summer")</f>
        <v>0.00955313838169503</v>
      </c>
      <c r="O36" s="3" t="n">
        <f aca="false">SQRT((O$3-O$2+1)*SUMIF($C$6:$C$24,"Summer",$G$6:$G$24))/COUNTIF($C$6:$C$24,"Summer")</f>
        <v>0.00604193521778626</v>
      </c>
    </row>
    <row r="37" customFormat="false" ht="13.8" hidden="false" customHeight="false" outlineLevel="0" collapsed="false">
      <c r="F37" s="0"/>
      <c r="G37" s="3" t="s">
        <v>58</v>
      </c>
      <c r="H37" s="3" t="n">
        <f aca="false">H35/H36</f>
        <v>1.75761750636612</v>
      </c>
      <c r="I37" s="3" t="n">
        <f aca="false">I35/I36</f>
        <v>1.53090020564151</v>
      </c>
      <c r="J37" s="3" t="n">
        <f aca="false">J35/J36</f>
        <v>1.11008771782782</v>
      </c>
      <c r="K37" s="3" t="n">
        <f aca="false">K35/K36</f>
        <v>0.0813205841349663</v>
      </c>
      <c r="L37" s="3" t="n">
        <f aca="false">L35/L36</f>
        <v>0.513529902552481</v>
      </c>
      <c r="M37" s="3" t="n">
        <f aca="false">M35/M36</f>
        <v>0.444406990766866</v>
      </c>
      <c r="N37" s="3" t="n">
        <f aca="false">N35/N36</f>
        <v>-0.556876914126549</v>
      </c>
      <c r="O37" s="3" t="n">
        <f aca="false">O35/O36</f>
        <v>-1.0630019451354</v>
      </c>
    </row>
    <row r="38" customFormat="false" ht="13.8" hidden="false" customHeight="false" outlineLevel="0" collapsed="false">
      <c r="F38" s="0"/>
      <c r="G38" s="0"/>
      <c r="H38" s="0"/>
      <c r="I38" s="0"/>
      <c r="J38" s="0"/>
      <c r="K38" s="0"/>
      <c r="L38" s="0"/>
      <c r="M38" s="0"/>
      <c r="N38" s="0"/>
      <c r="O38" s="0"/>
    </row>
    <row r="39" customFormat="false" ht="13.8" hidden="false" customHeight="false" outlineLevel="0" collapsed="false">
      <c r="F39" s="0"/>
      <c r="G39" s="3" t="s">
        <v>60</v>
      </c>
      <c r="H39" s="0"/>
      <c r="I39" s="0"/>
      <c r="J39" s="0"/>
      <c r="K39" s="0"/>
      <c r="L39" s="0"/>
      <c r="M39" s="0"/>
      <c r="N39" s="0"/>
      <c r="O39" s="0"/>
    </row>
    <row r="40" customFormat="false" ht="13.8" hidden="false" customHeight="false" outlineLevel="0" collapsed="false">
      <c r="F40" s="0"/>
      <c r="G40" s="3" t="s">
        <v>55</v>
      </c>
      <c r="H40" s="3" t="s">
        <v>6</v>
      </c>
      <c r="I40" s="3" t="s">
        <v>7</v>
      </c>
      <c r="J40" s="3" t="s">
        <v>8</v>
      </c>
      <c r="K40" s="3" t="s">
        <v>9</v>
      </c>
      <c r="L40" s="3" t="s">
        <v>10</v>
      </c>
      <c r="M40" s="3" t="s">
        <v>11</v>
      </c>
      <c r="N40" s="3" t="s">
        <v>12</v>
      </c>
      <c r="O40" s="3" t="s">
        <v>13</v>
      </c>
    </row>
    <row r="41" customFormat="false" ht="13.8" hidden="false" customHeight="false" outlineLevel="0" collapsed="false">
      <c r="F41" s="0"/>
      <c r="G41" s="3" t="s">
        <v>56</v>
      </c>
      <c r="H41" s="3" t="n">
        <f aca="false">SUMIF($C$6:$C$24,"Winter",H$6:H$24)/COUNTIF($C$6:$C$24,"Winter")</f>
        <v>-0.00108696</v>
      </c>
      <c r="I41" s="3" t="n">
        <f aca="false">SUMIF($C$6:$C$24,"Winter",I$6:I$24)/COUNTIF($C$6:$C$24,"Winter")</f>
        <v>0.00336872</v>
      </c>
      <c r="J41" s="3" t="n">
        <f aca="false">SUMIF($C$6:$C$24,"Winter",J$6:J$24)/COUNTIF($C$6:$C$24,"Winter")</f>
        <v>0.00386154</v>
      </c>
      <c r="K41" s="3" t="n">
        <f aca="false">SUMIF($C$6:$C$24,"Winter",K$6:K$24)/COUNTIF($C$6:$C$24,"Winter")</f>
        <v>0.00286722</v>
      </c>
      <c r="L41" s="3" t="n">
        <f aca="false">SUMIF($C$6:$C$24,"Winter",L$6:L$24)/COUNTIF($C$6:$C$24,"Winter")</f>
        <v>0.00852531</v>
      </c>
      <c r="M41" s="3" t="n">
        <f aca="false">SUMIF($C$6:$C$24,"Winter",M$6:M$24)/COUNTIF($C$6:$C$24,"Winter")</f>
        <v>-0.0084653</v>
      </c>
      <c r="N41" s="3" t="n">
        <f aca="false">SUMIF($C$6:$C$24,"Winter",N$6:N$24)/COUNTIF($C$6:$C$24,"Winter")</f>
        <v>-0.01232685</v>
      </c>
      <c r="O41" s="3" t="n">
        <f aca="false">SUMIF($C$6:$C$24,"Winter",O$6:O$24)/COUNTIF($C$6:$C$24,"Winter")</f>
        <v>0.00515655</v>
      </c>
    </row>
    <row r="42" customFormat="false" ht="13.8" hidden="false" customHeight="false" outlineLevel="0" collapsed="false">
      <c r="F42" s="0"/>
      <c r="G42" s="3" t="s">
        <v>57</v>
      </c>
      <c r="H42" s="3" t="n">
        <f aca="false">SQRT((H$3-H$2+1)*SUMIF($C$6:$C$24,"Winter",$G$6:$G$24))/COUNTIF($C$6:$C$24,"Winter")</f>
        <v>0.00575517698041511</v>
      </c>
      <c r="I42" s="3" t="n">
        <f aca="false">SQRT((I$3-I$2+1)*SUMIF($C$6:$C$24,"Winter",$G$6:$G$24))/COUNTIF($C$6:$C$24,"Winter")</f>
        <v>0.00704862349071434</v>
      </c>
      <c r="J42" s="3" t="n">
        <f aca="false">SQRT((J$3-J$2+1)*SUMIF($C$6:$C$24,"Winter",$G$6:$G$24))/COUNTIF($C$6:$C$24,"Winter")</f>
        <v>0.00996825893662981</v>
      </c>
      <c r="K42" s="3" t="n">
        <f aca="false">SQRT((K$3-K$2+1)*SUMIF($C$6:$C$24,"Winter",$G$6:$G$24))/COUNTIF($C$6:$C$24,"Winter")</f>
        <v>0.0128689669507502</v>
      </c>
      <c r="L42" s="3" t="n">
        <f aca="false">SQRT((L$3-L$2+1)*SUMIF($C$6:$C$24,"Winter",$G$6:$G$24))/COUNTIF($C$6:$C$24,"Winter")</f>
        <v>0.00909973379774101</v>
      </c>
      <c r="M42" s="3" t="n">
        <f aca="false">SQRT((M$3-M$2+1)*SUMIF($C$6:$C$24,"Winter",$G$6:$G$24))/COUNTIF($C$6:$C$24,"Winter")</f>
        <v>0.013497086404756</v>
      </c>
      <c r="N42" s="3" t="n">
        <f aca="false">SQRT((N$3-N$2+1)*SUMIF($C$6:$C$24,"Winter",$G$6:$G$24))/COUNTIF($C$6:$C$24,"Winter")</f>
        <v>0.00909973379774101</v>
      </c>
      <c r="O42" s="3" t="n">
        <f aca="false">SQRT((O$3-O$2+1)*SUMIF($C$6:$C$24,"Winter",$G$6:$G$24))/COUNTIF($C$6:$C$24,"Winter")</f>
        <v>0.00575517698041511</v>
      </c>
    </row>
    <row r="43" customFormat="false" ht="13.8" hidden="false" customHeight="false" outlineLevel="0" collapsed="false">
      <c r="F43" s="0"/>
      <c r="G43" s="3" t="s">
        <v>58</v>
      </c>
      <c r="H43" s="3" t="n">
        <f aca="false">H41/H42</f>
        <v>-0.18886647686056</v>
      </c>
      <c r="I43" s="3" t="n">
        <f aca="false">I41/I42</f>
        <v>0.477925938935149</v>
      </c>
      <c r="J43" s="3" t="n">
        <f aca="false">J41/J42</f>
        <v>0.387383596729236</v>
      </c>
      <c r="K43" s="3" t="n">
        <f aca="false">K41/K42</f>
        <v>0.222801100583514</v>
      </c>
      <c r="L43" s="3" t="n">
        <f aca="false">L41/L42</f>
        <v>0.936874659137434</v>
      </c>
      <c r="M43" s="3" t="n">
        <f aca="false">M41/M42</f>
        <v>-0.627194621575294</v>
      </c>
      <c r="N43" s="3" t="n">
        <f aca="false">N41/N42</f>
        <v>-1.35463852833367</v>
      </c>
      <c r="O43" s="3" t="n">
        <f aca="false">O41/O42</f>
        <v>0.895984609604146</v>
      </c>
    </row>
    <row r="44" customFormat="false" ht="13.8" hidden="false" customHeight="false" outlineLevel="0" collapsed="false">
      <c r="F44" s="0"/>
      <c r="G44" s="0"/>
      <c r="H44" s="0"/>
      <c r="I44" s="0"/>
      <c r="J44" s="0"/>
      <c r="K44" s="0"/>
      <c r="L44" s="0"/>
      <c r="M44" s="0"/>
      <c r="N44" s="0"/>
      <c r="O44" s="0"/>
    </row>
    <row r="45" customFormat="false" ht="13.8" hidden="false" customHeight="false" outlineLevel="0" collapsed="false">
      <c r="F45" s="0"/>
      <c r="G45" s="0"/>
      <c r="H45" s="0"/>
      <c r="I45" s="0"/>
      <c r="J45" s="0"/>
      <c r="K45" s="0"/>
      <c r="L45" s="0"/>
      <c r="M45" s="0"/>
      <c r="N45" s="0"/>
      <c r="O45" s="0"/>
    </row>
    <row r="46" customFormat="false" ht="13.8" hidden="false" customHeight="false" outlineLevel="0" collapsed="false">
      <c r="F46" s="0"/>
      <c r="G46" s="0"/>
      <c r="H46" s="0"/>
      <c r="I46" s="0"/>
      <c r="J46" s="0"/>
      <c r="K46" s="0"/>
      <c r="L46" s="0"/>
      <c r="M46" s="0"/>
      <c r="N46" s="0"/>
      <c r="O46" s="0"/>
    </row>
    <row r="47" customFormat="false" ht="13.8" hidden="false" customHeight="false" outlineLevel="0" collapsed="false">
      <c r="F47" s="0"/>
      <c r="G47" s="3" t="s">
        <v>61</v>
      </c>
      <c r="H47" s="0"/>
      <c r="I47" s="0"/>
      <c r="J47" s="0"/>
      <c r="K47" s="0"/>
      <c r="L47" s="0"/>
      <c r="M47" s="0"/>
      <c r="N47" s="0"/>
      <c r="O47" s="0"/>
    </row>
    <row r="48" customFormat="false" ht="13.8" hidden="false" customHeight="false" outlineLevel="0" collapsed="false">
      <c r="F48" s="0"/>
      <c r="G48" s="3" t="s">
        <v>62</v>
      </c>
      <c r="H48" s="0"/>
      <c r="I48" s="0"/>
      <c r="J48" s="0"/>
      <c r="K48" s="0"/>
      <c r="L48" s="0"/>
      <c r="M48" s="0"/>
      <c r="N48" s="0"/>
      <c r="O48" s="0"/>
    </row>
    <row r="49" customFormat="false" ht="13.8" hidden="false" customHeight="false" outlineLevel="0" collapsed="false">
      <c r="F49" s="0"/>
      <c r="G49" s="3" t="s">
        <v>5</v>
      </c>
      <c r="H49" s="3" t="s">
        <v>6</v>
      </c>
      <c r="I49" s="3" t="s">
        <v>7</v>
      </c>
      <c r="J49" s="3" t="s">
        <v>8</v>
      </c>
      <c r="K49" s="3" t="s">
        <v>9</v>
      </c>
      <c r="L49" s="3" t="s">
        <v>10</v>
      </c>
      <c r="M49" s="3" t="s">
        <v>11</v>
      </c>
      <c r="N49" s="3" t="s">
        <v>12</v>
      </c>
      <c r="O49" s="3" t="s">
        <v>13</v>
      </c>
    </row>
    <row r="50" customFormat="false" ht="13.8" hidden="false" customHeight="false" outlineLevel="0" collapsed="false">
      <c r="F50" s="0"/>
      <c r="G50" s="3" t="s">
        <v>63</v>
      </c>
      <c r="H50" s="3" t="n">
        <f aca="false">AVERAGE(H$6:H$20)</f>
        <v>0.00364031333333333</v>
      </c>
      <c r="I50" s="3" t="n">
        <f aca="false">AVERAGE(I$6:I$20)</f>
        <v>0.00632742666666667</v>
      </c>
      <c r="J50" s="3" t="n">
        <f aca="false">AVERAGE(J$6:J$20)</f>
        <v>0.00987344</v>
      </c>
      <c r="K50" s="3" t="n">
        <f aca="false">AVERAGE(K$6:K$20)</f>
        <v>-0.00196995333333333</v>
      </c>
      <c r="L50" s="3" t="n">
        <f aca="false">AVERAGE(L$6:L$20)</f>
        <v>0.00550776</v>
      </c>
      <c r="M50" s="3" t="n">
        <f aca="false">AVERAGE(M$6:M$20)</f>
        <v>0.00280106666666667</v>
      </c>
      <c r="N50" s="3" t="n">
        <f aca="false">AVERAGE(N$6:N$20)</f>
        <v>-0.00707237333333333</v>
      </c>
      <c r="O50" s="3" t="n">
        <f aca="false">AVERAGE(O$6:O$20)</f>
        <v>-0.000819693333333333</v>
      </c>
    </row>
    <row r="51" customFormat="false" ht="13.8" hidden="false" customHeight="false" outlineLevel="0" collapsed="false">
      <c r="F51" s="0"/>
      <c r="G51" s="3" t="s">
        <v>64</v>
      </c>
      <c r="H51" s="3" t="n">
        <f aca="false">SQRT(SUM($G$6:$G$20)*(H$3-H$2+1))/COUNT(G$6:G$20)</f>
        <v>0.00442397561354038</v>
      </c>
      <c r="I51" s="3" t="n">
        <f aca="false">SQRT(SUM($G$6:$G$20)*(I$3-I$2+1))/COUNT(H$6:H$20)</f>
        <v>0.00541824144384504</v>
      </c>
      <c r="J51" s="3" t="n">
        <f aca="false">SQRT(SUM($G$6:$G$20)*(J$3-J$2+1))/COUNT(I$6:I$20)</f>
        <v>0.00766255053409764</v>
      </c>
      <c r="K51" s="3" t="n">
        <f aca="false">SQRT(SUM($G$6:$G$20)*(K$3-K$2+1))/COUNT(J$6:J$20)</f>
        <v>0.00989231020267763</v>
      </c>
      <c r="L51" s="3" t="n">
        <f aca="false">SQRT(SUM($G$6:$G$20)*(L$3-L$2+1))/COUNT(K$6:K$20)</f>
        <v>0.00699491962591423</v>
      </c>
      <c r="M51" s="3" t="n">
        <f aca="false">SQRT(SUM($G$6:$G$20)*(M$3-M$2+1))/COUNT(L$6:L$20)</f>
        <v>0.0103751424694122</v>
      </c>
      <c r="N51" s="3" t="n">
        <f aca="false">SQRT(SUM($G$6:$G$20)*(N$3-N$2+1))/COUNT(M$6:M$20)</f>
        <v>0.00699491962591423</v>
      </c>
      <c r="O51" s="3" t="n">
        <f aca="false">SQRT(SUM($G$6:$G$20)*(O$3-O$2+1))/COUNT(N$6:N$20)</f>
        <v>0.00442397561354038</v>
      </c>
    </row>
    <row r="52" customFormat="false" ht="13.8" hidden="false" customHeight="false" outlineLevel="0" collapsed="false">
      <c r="F52" s="0"/>
      <c r="G52" s="3" t="s">
        <v>58</v>
      </c>
      <c r="H52" s="3" t="n">
        <f aca="false">H50/H51</f>
        <v>0.822860171785643</v>
      </c>
      <c r="I52" s="3" t="n">
        <f aca="false">I50/I51</f>
        <v>1.1678007951924</v>
      </c>
      <c r="J52" s="3" t="n">
        <f aca="false">J50/J51</f>
        <v>1.28853179578577</v>
      </c>
      <c r="K52" s="3" t="n">
        <f aca="false">K50/K51</f>
        <v>-0.199139866519765</v>
      </c>
      <c r="L52" s="3" t="n">
        <f aca="false">L50/L51</f>
        <v>0.78739432253021</v>
      </c>
      <c r="M52" s="3" t="n">
        <f aca="false">M50/M51</f>
        <v>0.269978621973118</v>
      </c>
      <c r="N52" s="3" t="n">
        <f aca="false">N50/N51</f>
        <v>-1.01107285166397</v>
      </c>
      <c r="O52" s="3" t="n">
        <f aca="false">O50/O51</f>
        <v>-0.185284324539338</v>
      </c>
    </row>
    <row r="53" customFormat="false" ht="13.8" hidden="false" customHeight="false" outlineLevel="0" collapsed="false">
      <c r="F53" s="0"/>
      <c r="G53" s="0"/>
      <c r="H53" s="0"/>
      <c r="I53" s="0"/>
      <c r="J53" s="0"/>
      <c r="K53" s="0"/>
      <c r="L53" s="0"/>
      <c r="M53" s="0"/>
      <c r="N53" s="0"/>
      <c r="O53" s="0"/>
    </row>
    <row r="54" customFormat="false" ht="13.8" hidden="false" customHeight="false" outlineLevel="0" collapsed="false">
      <c r="F54" s="0"/>
      <c r="G54" s="3" t="s">
        <v>15</v>
      </c>
      <c r="H54" s="0"/>
      <c r="I54" s="0"/>
      <c r="J54" s="0"/>
      <c r="K54" s="0"/>
      <c r="L54" s="0"/>
      <c r="M54" s="0"/>
      <c r="N54" s="0"/>
      <c r="O54" s="0"/>
    </row>
    <row r="55" customFormat="false" ht="13.8" hidden="false" customHeight="false" outlineLevel="0" collapsed="false">
      <c r="F55" s="0"/>
      <c r="G55" s="3" t="s">
        <v>5</v>
      </c>
      <c r="H55" s="3" t="s">
        <v>6</v>
      </c>
      <c r="I55" s="3" t="s">
        <v>7</v>
      </c>
      <c r="J55" s="3" t="s">
        <v>8</v>
      </c>
      <c r="K55" s="3" t="s">
        <v>9</v>
      </c>
      <c r="L55" s="3" t="s">
        <v>10</v>
      </c>
      <c r="M55" s="3" t="s">
        <v>11</v>
      </c>
      <c r="N55" s="3" t="s">
        <v>12</v>
      </c>
      <c r="O55" s="3" t="s">
        <v>13</v>
      </c>
    </row>
    <row r="56" customFormat="false" ht="13.8" hidden="false" customHeight="false" outlineLevel="0" collapsed="false">
      <c r="F56" s="0"/>
      <c r="G56" s="3" t="s">
        <v>63</v>
      </c>
      <c r="H56" s="3" t="n">
        <f aca="false">SUMIF($C$6:$C$20,"Summer",H$6:H$20)/COUNTIF($C$6:$C$20,"Summer")</f>
        <v>0.00575405714285714</v>
      </c>
      <c r="I56" s="3" t="n">
        <f aca="false">SUMIF($C$6:$C$20,"Summer",I$6:I$20)/COUNTIF($C$6:$C$20,"Summer")</f>
        <v>0.0100936857142857</v>
      </c>
      <c r="J56" s="3" t="n">
        <f aca="false">SUMIF($C$6:$C$20,"Summer",J$6:J$20)/COUNTIF($C$6:$C$20,"Summer")</f>
        <v>0.0123596857142857</v>
      </c>
      <c r="K56" s="3" t="n">
        <f aca="false">SUMIF($C$6:$C$20,"Summer",K$6:K$20)/COUNTIF($C$6:$C$20,"Summer")</f>
        <v>-0.00612152857142857</v>
      </c>
      <c r="L56" s="3" t="n">
        <f aca="false">SUMIF($C$6:$C$20,"Summer",L$6:L$20)/COUNTIF($C$6:$C$20,"Summer")</f>
        <v>0.00349217142857143</v>
      </c>
      <c r="M56" s="3" t="n">
        <f aca="false">SUMIF($C$6:$C$20,"Summer",M$6:M$20)/COUNTIF($C$6:$C$20,"Summer")</f>
        <v>0.000734942857142857</v>
      </c>
      <c r="N56" s="3" t="n">
        <f aca="false">SUMIF($C$6:$C$20,"Summer",N$6:N$20)/COUNTIF($C$6:$C$20,"Summer")</f>
        <v>-0.0116247285714286</v>
      </c>
      <c r="O56" s="3" t="n">
        <f aca="false">SUMIF($C$6:$C$20,"Summer",O$6:O$20)/COUNTIF($C$6:$C$20,"Summer")</f>
        <v>-0.00660152857142857</v>
      </c>
    </row>
    <row r="57" customFormat="false" ht="13.8" hidden="false" customHeight="false" outlineLevel="0" collapsed="false">
      <c r="F57" s="0"/>
      <c r="G57" s="3" t="s">
        <v>64</v>
      </c>
      <c r="H57" s="3" t="n">
        <f aca="false">SQRT((H$3-H$2+1)*SUMIF($C$6:$C$20,"Summer",$G$6:$G$20))/COUNTIF($C$6:$C$20,"Summer")</f>
        <v>0.00603938520914917</v>
      </c>
      <c r="I57" s="3" t="n">
        <f aca="false">SQRT((I$3-I$2+1)*SUMIF($C$6:$C$20,"Summer",$G$6:$G$20))/COUNTIF($C$6:$C$20,"Summer")</f>
        <v>0.00739670606126367</v>
      </c>
      <c r="J57" s="3" t="n">
        <f aca="false">SQRT((J$3-J$2+1)*SUMIF($C$6:$C$20,"Summer",$G$6:$G$20))/COUNTIF($C$6:$C$20,"Summer")</f>
        <v>0.0104605220287264</v>
      </c>
      <c r="K57" s="3" t="n">
        <f aca="false">SQRT((K$3-K$2+1)*SUMIF($C$6:$C$20,"Summer",$G$6:$G$20))/COUNTIF($C$6:$C$20,"Summer")</f>
        <v>0.0135044758699643</v>
      </c>
      <c r="L57" s="3" t="n">
        <f aca="false">SQRT((L$3-L$2+1)*SUMIF($C$6:$C$20,"Summer",$G$6:$G$20))/COUNTIF($C$6:$C$20,"Summer")</f>
        <v>0.00954910646402188</v>
      </c>
      <c r="M57" s="3" t="n">
        <f aca="false">SQRT((M$3-M$2+1)*SUMIF($C$6:$C$20,"Summer",$G$6:$G$20))/COUNTIF($C$6:$C$20,"Summer")</f>
        <v>0.0141636137823189</v>
      </c>
      <c r="N57" s="3" t="n">
        <f aca="false">SQRT((N$3-N$2+1)*SUMIF($C$6:$C$20,"Summer",$G$6:$G$20))/COUNTIF($C$6:$C$20,"Summer")</f>
        <v>0.00954910646402188</v>
      </c>
      <c r="O57" s="3" t="n">
        <f aca="false">SQRT((O$3-O$2+1)*SUMIF($C$6:$C$20,"Summer",$G$6:$G$20))/COUNTIF($C$6:$C$20,"Summer")</f>
        <v>0.00603938520914917</v>
      </c>
    </row>
    <row r="58" customFormat="false" ht="13.8" hidden="false" customHeight="false" outlineLevel="0" collapsed="false">
      <c r="F58" s="0"/>
      <c r="G58" s="3" t="s">
        <v>58</v>
      </c>
      <c r="H58" s="3" t="n">
        <f aca="false">H56/H57</f>
        <v>0.952755445064213</v>
      </c>
      <c r="I58" s="3" t="n">
        <f aca="false">I56/I57</f>
        <v>1.3646190115822</v>
      </c>
      <c r="J58" s="3" t="n">
        <f aca="false">J56/J57</f>
        <v>1.18155534497647</v>
      </c>
      <c r="K58" s="3" t="n">
        <f aca="false">K56/K57</f>
        <v>-0.453296272315435</v>
      </c>
      <c r="L58" s="3" t="n">
        <f aca="false">L56/L57</f>
        <v>0.365706617863029</v>
      </c>
      <c r="M58" s="3" t="n">
        <f aca="false">M56/M57</f>
        <v>0.0518895013969048</v>
      </c>
      <c r="N58" s="3" t="n">
        <f aca="false">N56/N57</f>
        <v>-1.21736296639136</v>
      </c>
      <c r="O58" s="3" t="n">
        <f aca="false">O56/O57</f>
        <v>-1.09307956734202</v>
      </c>
    </row>
    <row r="59" customFormat="false" ht="13.8" hidden="false" customHeight="false" outlineLevel="0" collapsed="false">
      <c r="F59" s="0"/>
      <c r="G59" s="0"/>
      <c r="H59" s="0"/>
      <c r="I59" s="0"/>
      <c r="J59" s="0"/>
      <c r="K59" s="0"/>
      <c r="L59" s="0"/>
      <c r="M59" s="0"/>
      <c r="N59" s="0"/>
      <c r="O59" s="0"/>
    </row>
    <row r="60" customFormat="false" ht="13.8" hidden="false" customHeight="false" outlineLevel="0" collapsed="false">
      <c r="F60" s="0"/>
      <c r="G60" s="3" t="s">
        <v>16</v>
      </c>
      <c r="H60" s="0"/>
      <c r="I60" s="0"/>
      <c r="J60" s="0"/>
      <c r="K60" s="0"/>
      <c r="L60" s="0"/>
      <c r="M60" s="0"/>
      <c r="N60" s="0"/>
      <c r="O60" s="0"/>
    </row>
    <row r="61" customFormat="false" ht="13.8" hidden="false" customHeight="false" outlineLevel="0" collapsed="false">
      <c r="F61" s="0"/>
      <c r="G61" s="3" t="s">
        <v>5</v>
      </c>
      <c r="H61" s="3" t="s">
        <v>6</v>
      </c>
      <c r="I61" s="3" t="s">
        <v>7</v>
      </c>
      <c r="J61" s="3" t="s">
        <v>8</v>
      </c>
      <c r="K61" s="3" t="s">
        <v>9</v>
      </c>
      <c r="L61" s="3" t="s">
        <v>10</v>
      </c>
      <c r="M61" s="3" t="s">
        <v>11</v>
      </c>
      <c r="N61" s="3" t="s">
        <v>12</v>
      </c>
      <c r="O61" s="3" t="s">
        <v>13</v>
      </c>
    </row>
    <row r="62" customFormat="false" ht="13.8" hidden="false" customHeight="false" outlineLevel="0" collapsed="false">
      <c r="F62" s="0"/>
      <c r="G62" s="3" t="s">
        <v>63</v>
      </c>
      <c r="H62" s="3" t="n">
        <f aca="false">SUMIF($C$6:$C$20,"Winter",H$6:H$20)/COUNTIF($C$6:$C$20,"Winter")</f>
        <v>0.0017907875</v>
      </c>
      <c r="I62" s="3" t="n">
        <f aca="false">SUMIF($C$6:$C$20,"Winter",I$6:I$20)/COUNTIF($C$6:$C$20,"Winter")</f>
        <v>0.00303195</v>
      </c>
      <c r="J62" s="3" t="n">
        <f aca="false">SUMIF($C$6:$C$20,"Winter",J$6:J$20)/COUNTIF($C$6:$C$20,"Winter")</f>
        <v>0.007697975</v>
      </c>
      <c r="K62" s="3" t="n">
        <f aca="false">SUMIF($C$6:$C$20,"Winter",K$6:K$20)/COUNTIF($C$6:$C$20,"Winter")</f>
        <v>0.001662675</v>
      </c>
      <c r="L62" s="3" t="n">
        <f aca="false">SUMIF($C$6:$C$20,"Winter",L$6:L$20)/COUNTIF($C$6:$C$20,"Winter")</f>
        <v>0.0072714</v>
      </c>
      <c r="M62" s="3" t="n">
        <f aca="false">SUMIF($C$6:$C$20,"Winter",M$6:M$20)/COUNTIF($C$6:$C$20,"Winter")</f>
        <v>0.004608925</v>
      </c>
      <c r="N62" s="3" t="n">
        <f aca="false">SUMIF($C$6:$C$20,"Winter",N$6:N$20)/COUNTIF($C$6:$C$20,"Winter")</f>
        <v>-0.0030890625</v>
      </c>
      <c r="O62" s="3" t="n">
        <f aca="false">SUMIF($C$6:$C$20,"Winter",O$6:O$20)/COUNTIF($C$6:$C$20,"Winter")</f>
        <v>0.0042394125</v>
      </c>
    </row>
    <row r="63" customFormat="false" ht="13.8" hidden="false" customHeight="false" outlineLevel="0" collapsed="false">
      <c r="F63" s="0"/>
      <c r="G63" s="3" t="s">
        <v>64</v>
      </c>
      <c r="H63" s="3" t="n">
        <f aca="false">SQRT((H$3-H$2+1)*SUMIF($C$6:$C$20,"Winter",$G$6:$G$20))/COUNTIF($C$6:$C$20,"Winter")</f>
        <v>0.00639380381215136</v>
      </c>
      <c r="I63" s="3" t="n">
        <f aca="false">SQRT((I$3-I$2+1)*SUMIF($C$6:$C$20,"Winter",$G$6:$G$20))/COUNTIF($C$6:$C$20,"Winter")</f>
        <v>0.00783077842761637</v>
      </c>
      <c r="J63" s="3" t="n">
        <f aca="false">SQRT((J$3-J$2+1)*SUMIF($C$6:$C$20,"Winter",$G$6:$G$20))/COUNTIF($C$6:$C$20,"Winter")</f>
        <v>0.0110743930562737</v>
      </c>
      <c r="K63" s="3" t="n">
        <f aca="false">SQRT((K$3-K$2+1)*SUMIF($C$6:$C$20,"Winter",$G$6:$G$20))/COUNTIF($C$6:$C$20,"Winter")</f>
        <v>0.0142969799587677</v>
      </c>
      <c r="L63" s="3" t="n">
        <f aca="false">SQRT((L$3-L$2+1)*SUMIF($C$6:$C$20,"Winter",$G$6:$G$20))/COUNTIF($C$6:$C$20,"Winter")</f>
        <v>0.0101094914793328</v>
      </c>
      <c r="M63" s="3" t="n">
        <f aca="false">SQRT((M$3-M$2+1)*SUMIF($C$6:$C$20,"Winter",$G$6:$G$20))/COUNTIF($C$6:$C$20,"Winter")</f>
        <v>0.0149947990828669</v>
      </c>
      <c r="N63" s="3" t="n">
        <f aca="false">SQRT((N$3-N$2+1)*SUMIF($C$6:$C$20,"Winter",$G$6:$G$20))/COUNTIF($C$6:$C$20,"Winter")</f>
        <v>0.0101094914793328</v>
      </c>
      <c r="O63" s="3" t="n">
        <f aca="false">SQRT((O$3-O$2+1)*SUMIF($C$6:$C$20,"Winter",$G$6:$G$20))/COUNTIF($C$6:$C$20,"Winter")</f>
        <v>0.00639380381215136</v>
      </c>
    </row>
    <row r="64" customFormat="false" ht="13.8" hidden="false" customHeight="false" outlineLevel="0" collapsed="false">
      <c r="F64" s="0"/>
      <c r="G64" s="3" t="s">
        <v>58</v>
      </c>
      <c r="H64" s="3" t="n">
        <f aca="false">H62/H63</f>
        <v>0.280081709200496</v>
      </c>
      <c r="I64" s="3" t="n">
        <f aca="false">I62/I63</f>
        <v>0.387183729947893</v>
      </c>
      <c r="J64" s="3" t="n">
        <f aca="false">J62/J63</f>
        <v>0.695114843845915</v>
      </c>
      <c r="K64" s="3" t="n">
        <f aca="false">K62/K63</f>
        <v>0.116295539673073</v>
      </c>
      <c r="L64" s="3" t="n">
        <f aca="false">L62/L63</f>
        <v>0.719264664782117</v>
      </c>
      <c r="M64" s="3" t="n">
        <f aca="false">M62/M63</f>
        <v>0.307368239782963</v>
      </c>
      <c r="N64" s="3" t="n">
        <f aca="false">N62/N63</f>
        <v>-0.305560621552041</v>
      </c>
      <c r="O64" s="3" t="n">
        <f aca="false">O62/O63</f>
        <v>0.663050138001269</v>
      </c>
    </row>
    <row r="65" customFormat="false" ht="13.8" hidden="false" customHeight="false" outlineLevel="0" collapsed="false">
      <c r="F65" s="0"/>
      <c r="G65" s="0"/>
      <c r="H65" s="0"/>
      <c r="I65" s="0"/>
      <c r="J65" s="0"/>
      <c r="K65" s="0"/>
      <c r="L65" s="0"/>
      <c r="M65" s="0"/>
      <c r="N65" s="0"/>
      <c r="O65" s="0"/>
    </row>
    <row r="66" customFormat="false" ht="13.8" hidden="false" customHeight="false" outlineLevel="0" collapsed="false">
      <c r="F66" s="0"/>
      <c r="G66" s="0"/>
      <c r="H66" s="0"/>
      <c r="I66" s="0"/>
      <c r="J66" s="0"/>
      <c r="K66" s="0"/>
      <c r="L66" s="0"/>
      <c r="M66" s="0"/>
      <c r="N66" s="0"/>
      <c r="O66" s="0"/>
    </row>
    <row r="67" customFormat="false" ht="13.8" hidden="false" customHeight="false" outlineLevel="0" collapsed="false">
      <c r="F67" s="0"/>
      <c r="G67" s="0"/>
      <c r="H67" s="0"/>
      <c r="I67" s="0"/>
      <c r="J67" s="0"/>
      <c r="K67" s="0"/>
      <c r="L67" s="0"/>
      <c r="M67" s="0"/>
      <c r="N67" s="0"/>
      <c r="O67" s="0"/>
    </row>
    <row r="68" customFormat="false" ht="13.8" hidden="false" customHeight="false" outlineLevel="0" collapsed="false">
      <c r="F68" s="0"/>
      <c r="G68" s="3" t="s">
        <v>65</v>
      </c>
      <c r="H68" s="0"/>
      <c r="I68" s="0"/>
      <c r="J68" s="0"/>
      <c r="K68" s="0"/>
      <c r="L68" s="0"/>
      <c r="M68" s="0"/>
      <c r="N68" s="0"/>
      <c r="O68" s="0"/>
    </row>
    <row r="69" customFormat="false" ht="13.8" hidden="false" customHeight="false" outlineLevel="0" collapsed="false">
      <c r="F69" s="0"/>
      <c r="G69" s="3" t="s">
        <v>55</v>
      </c>
      <c r="H69" s="3" t="s">
        <v>6</v>
      </c>
      <c r="I69" s="3" t="s">
        <v>7</v>
      </c>
      <c r="J69" s="3" t="s">
        <v>8</v>
      </c>
      <c r="K69" s="3" t="s">
        <v>9</v>
      </c>
      <c r="L69" s="3" t="s">
        <v>10</v>
      </c>
      <c r="M69" s="3" t="s">
        <v>11</v>
      </c>
      <c r="N69" s="3" t="s">
        <v>12</v>
      </c>
      <c r="O69" s="3" t="s">
        <v>13</v>
      </c>
    </row>
    <row r="70" customFormat="false" ht="13.8" hidden="false" customHeight="false" outlineLevel="0" collapsed="false">
      <c r="F70" s="0"/>
      <c r="G70" s="3" t="s">
        <v>66</v>
      </c>
      <c r="H70" s="0"/>
      <c r="I70" s="0"/>
      <c r="J70" s="0"/>
      <c r="K70" s="0"/>
      <c r="L70" s="0"/>
      <c r="M70" s="0"/>
      <c r="N70" s="0"/>
      <c r="O70" s="0"/>
    </row>
    <row r="71" customFormat="false" ht="13.8" hidden="false" customHeight="false" outlineLevel="0" collapsed="false">
      <c r="F71" s="0"/>
      <c r="G71" s="3" t="s">
        <v>67</v>
      </c>
      <c r="H71" s="3" t="n">
        <f aca="false">(COUNTIF(H6:H24,"&gt;0")/COUNT(H6:H24)-0.5)*SQRT(COUNT(H6:H24))/0.5</f>
        <v>0.688247201611686</v>
      </c>
      <c r="I71" s="3" t="n">
        <f aca="false">(COUNTIF(I6:I24,"&gt;0")/COUNT(I6:I24)-0.5)*SQRT(COUNT(I6:I24))/0.5</f>
        <v>2.06474160483506</v>
      </c>
      <c r="J71" s="3" t="n">
        <f aca="false">(COUNTIF(J6:J24,"&gt;0")/COUNT(J6:J24)-0.5)*SQRT(COUNT(J6:J24))/0.5</f>
        <v>1.14707866935281</v>
      </c>
      <c r="K71" s="3" t="n">
        <f aca="false">(COUNTIF(K6:K24,"&gt;0")/COUNT(K6:K24)-0.5)*SQRT(COUNT(K6:K24))/0.5</f>
        <v>0.229415733870561</v>
      </c>
      <c r="L71" s="3" t="n">
        <f aca="false">(COUNTIF(L6:L24,"&gt;0")/COUNT(L6:L24)-0.5)*SQRT(COUNT(L6:L24))/0.5</f>
        <v>1.60591013709393</v>
      </c>
      <c r="M71" s="3" t="n">
        <f aca="false">(COUNTIF(M6:M24,"&gt;0")/COUNT(M6:M24)-0.5)*SQRT(COUNT(M6:M24))/0.5</f>
        <v>0.688247201611686</v>
      </c>
      <c r="N71" s="3" t="n">
        <f aca="false">(COUNTIF(N6:N24,"&gt;0")/COUNT(N6:N24)-0.5)*SQRT(COUNT(N6:N24))/0.5</f>
        <v>-0.229415733870562</v>
      </c>
      <c r="O71" s="3" t="n">
        <f aca="false">(COUNTIF(O6:O24,"&gt;0")/COUNT(O6:O24)-0.5)*SQRT(COUNT(O6:O24))/0.5</f>
        <v>0.229415733870561</v>
      </c>
    </row>
    <row r="72" customFormat="false" ht="13.8" hidden="false" customHeight="false" outlineLevel="0" collapsed="false">
      <c r="F72" s="0"/>
      <c r="G72" s="3" t="s">
        <v>68</v>
      </c>
      <c r="H72" s="0"/>
      <c r="I72" s="0"/>
      <c r="J72" s="0"/>
      <c r="K72" s="0"/>
      <c r="L72" s="0"/>
      <c r="M72" s="0"/>
      <c r="N72" s="0"/>
      <c r="O72" s="0"/>
    </row>
    <row r="73" customFormat="false" ht="13.8" hidden="false" customHeight="false" outlineLevel="0" collapsed="false">
      <c r="F73" s="0"/>
      <c r="G73" s="3" t="s">
        <v>67</v>
      </c>
      <c r="H73" s="3" t="n">
        <f aca="false">(COUNTIFS(H6:H24,"&gt;0",$C$6:$C$24,"Summer")/COUNTIF($C:$C,"Summer")-0.5)*SQRT(COUNTIF($C$6:$C$24,"Summer"))/0.5</f>
        <v>0.333333333333333</v>
      </c>
      <c r="I73" s="3" t="n">
        <f aca="false">(COUNTIFS(I6:I24,"&gt;0",$C$6:$C$24,"Summer")/COUNTIF($C:$C,"Summer")-0.5)*SQRT(COUNTIF($C$6:$C$24,"Summer"))/0.5</f>
        <v>1.66666666666667</v>
      </c>
      <c r="J73" s="3" t="n">
        <f aca="false">(COUNTIFS(J6:J24,"&gt;0",$C$6:$C$24,"Summer")/COUNTIF($C:$C,"Summer")-0.5)*SQRT(COUNTIF($C$6:$C$24,"Summer"))/0.5</f>
        <v>1.66666666666667</v>
      </c>
      <c r="K73" s="3" t="n">
        <f aca="false">(COUNTIFS(K6:K24,"&gt;0",$C$6:$C$24,"Summer")/COUNTIF($C:$C,"Summer")-0.5)*SQRT(COUNTIF($C$6:$C$24,"Summer"))/0.5</f>
        <v>0.333333333333333</v>
      </c>
      <c r="L73" s="3" t="n">
        <f aca="false">(COUNTIFS(L6:L24,"&gt;0",$C$6:$C$24,"Summer")/COUNTIF($C:$C,"Summer")-0.5)*SQRT(COUNTIF($C$6:$C$24,"Summer"))/0.5</f>
        <v>0.333333333333333</v>
      </c>
      <c r="M73" s="3" t="n">
        <f aca="false">(COUNTIFS(M6:M24,"&gt;0",$C$6:$C$24,"Summer")/COUNTIF($C:$C,"Summer")-0.5)*SQRT(COUNTIF($C$6:$C$24,"Summer"))/0.5</f>
        <v>0.333333333333333</v>
      </c>
      <c r="N73" s="3" t="n">
        <f aca="false">(COUNTIFS(N6:N24,"&gt;0",$C$6:$C$24,"Summer")/COUNTIF($C:$C,"Summer")-0.5)*SQRT(COUNTIF($C$6:$C$24,"Summer"))/0.5</f>
        <v>-0.333333333333333</v>
      </c>
      <c r="O73" s="3" t="n">
        <f aca="false">(COUNTIFS(O6:O24,"&gt;0",$C$6:$C$24,"Summer")/COUNTIF($C:$C,"Summer")-0.5)*SQRT(COUNTIF($C$6:$C$24,"Summer"))/0.5</f>
        <v>-1</v>
      </c>
    </row>
    <row r="74" customFormat="false" ht="13.8" hidden="false" customHeight="false" outlineLevel="0" collapsed="false">
      <c r="F74" s="0"/>
      <c r="G74" s="3" t="s">
        <v>69</v>
      </c>
      <c r="H74" s="0"/>
      <c r="I74" s="0"/>
      <c r="J74" s="0"/>
      <c r="K74" s="0"/>
      <c r="L74" s="0"/>
      <c r="M74" s="0"/>
      <c r="N74" s="0"/>
      <c r="O74" s="0"/>
    </row>
    <row r="75" customFormat="false" ht="13.8" hidden="false" customHeight="false" outlineLevel="0" collapsed="false">
      <c r="F75" s="0"/>
      <c r="G75" s="3" t="s">
        <v>67</v>
      </c>
      <c r="H75" s="3" t="n">
        <f aca="false">(COUNTIFS(H6:H24,"&gt;0",$C$6:$C$24,"Winter")/COUNTIF($C$6:$C$24,"Winter")-0.5)*SQRT(COUNTIF($C$6:$C$24,"Winter"))/0.5</f>
        <v>0.632455532033676</v>
      </c>
      <c r="I75" s="3" t="n">
        <f aca="false">(COUNTIFS(I6:I24,"&gt;0",$C$6:$C$24,"Winter")/COUNTIF($C$6:$C$24,"Winter")-0.5)*SQRT(COUNTIF($C$6:$C$24,"Winter"))/0.5</f>
        <v>1.26491106406735</v>
      </c>
      <c r="J75" s="3" t="n">
        <f aca="false">(COUNTIFS(J6:J24,"&gt;0",$C$6:$C$24,"Winter")/COUNTIF($C$6:$C$24,"Winter")-0.5)*SQRT(COUNTIF($C$6:$C$24,"Winter"))/0.5</f>
        <v>0</v>
      </c>
      <c r="K75" s="3" t="n">
        <f aca="false">(COUNTIFS(K6:K24,"&gt;0",$C$6:$C$24,"Winter")/COUNTIF($C$6:$C$24,"Winter")-0.5)*SQRT(COUNTIF($C$6:$C$24,"Winter"))/0.5</f>
        <v>0</v>
      </c>
      <c r="L75" s="3" t="n">
        <f aca="false">(COUNTIFS(L6:L24,"&gt;0",$C$6:$C$24,"Winter")/COUNTIF($C$6:$C$24,"Winter")-0.5)*SQRT(COUNTIF($C$6:$C$24,"Winter"))/0.5</f>
        <v>1.89736659610103</v>
      </c>
      <c r="M75" s="3" t="n">
        <f aca="false">(COUNTIFS(M6:M24,"&gt;0",$C$6:$C$24,"Winter")/COUNTIF($C$6:$C$24,"Winter")-0.5)*SQRT(COUNTIF($C$6:$C$24,"Winter"))/0.5</f>
        <v>0.632455532033676</v>
      </c>
      <c r="N75" s="3" t="n">
        <f aca="false">(COUNTIFS(N6:N24,"&gt;0",$C$6:$C$24,"Winter")/COUNTIF($C$6:$C$24,"Winter")-0.5)*SQRT(COUNTIF($C$6:$C$24,"Winter"))/0.5</f>
        <v>0</v>
      </c>
      <c r="O75" s="3" t="n">
        <f aca="false">(COUNTIFS(O6:O24,"&gt;0",$C$6:$C$24,"Winter")/COUNTIF($C$6:$C$24,"Winter")-0.5)*SQRT(COUNTIF($C$6:$C$24,"Winter"))/0.5</f>
        <v>1.26491106406735</v>
      </c>
    </row>
    <row r="76" customFormat="false" ht="13.8" hidden="false" customHeight="false" outlineLevel="0" collapsed="false">
      <c r="F76" s="0"/>
      <c r="G76" s="0"/>
      <c r="H76" s="0"/>
      <c r="I76" s="0"/>
      <c r="J76" s="0"/>
      <c r="K76" s="0"/>
      <c r="L76" s="0"/>
      <c r="M76" s="0"/>
      <c r="N76" s="0"/>
      <c r="O76" s="0"/>
    </row>
    <row r="77" customFormat="false" ht="13.8" hidden="false" customHeight="false" outlineLevel="0" collapsed="false">
      <c r="F77" s="0"/>
      <c r="G77" s="0"/>
      <c r="H77" s="0"/>
      <c r="I77" s="0"/>
      <c r="J77" s="0"/>
      <c r="K77" s="0"/>
      <c r="L77" s="0"/>
      <c r="M77" s="0"/>
      <c r="N77" s="0"/>
      <c r="O77" s="0"/>
    </row>
    <row r="78" customFormat="false" ht="13.8" hidden="false" customHeight="false" outlineLevel="0" collapsed="false">
      <c r="F78" s="0"/>
      <c r="G78" s="3" t="s">
        <v>70</v>
      </c>
      <c r="H78" s="0"/>
      <c r="I78" s="0"/>
      <c r="J78" s="0"/>
      <c r="K78" s="0"/>
      <c r="L78" s="0"/>
      <c r="M78" s="0"/>
      <c r="N78" s="0"/>
      <c r="O78" s="0"/>
    </row>
    <row r="79" customFormat="false" ht="13.8" hidden="false" customHeight="false" outlineLevel="0" collapsed="false">
      <c r="F79" s="0"/>
      <c r="G79" s="3" t="s">
        <v>55</v>
      </c>
      <c r="H79" s="3" t="s">
        <v>6</v>
      </c>
      <c r="I79" s="3" t="s">
        <v>7</v>
      </c>
      <c r="J79" s="3" t="s">
        <v>8</v>
      </c>
      <c r="K79" s="3" t="s">
        <v>9</v>
      </c>
      <c r="L79" s="3" t="s">
        <v>10</v>
      </c>
      <c r="M79" s="3" t="s">
        <v>11</v>
      </c>
      <c r="N79" s="3" t="s">
        <v>12</v>
      </c>
      <c r="O79" s="3" t="s">
        <v>13</v>
      </c>
    </row>
    <row r="80" customFormat="false" ht="13.8" hidden="false" customHeight="false" outlineLevel="0" collapsed="false">
      <c r="F80" s="0"/>
      <c r="G80" s="3" t="s">
        <v>66</v>
      </c>
      <c r="H80" s="0"/>
      <c r="I80" s="0"/>
      <c r="J80" s="0"/>
      <c r="K80" s="0"/>
      <c r="L80" s="0"/>
      <c r="M80" s="0"/>
      <c r="N80" s="0"/>
      <c r="O80" s="0"/>
    </row>
    <row r="81" customFormat="false" ht="13.8" hidden="false" customHeight="false" outlineLevel="0" collapsed="false">
      <c r="F81" s="3" t="n">
        <v>19</v>
      </c>
      <c r="G81" s="3" t="s">
        <v>71</v>
      </c>
      <c r="H81" s="3" t="n">
        <f aca="false">SUM(AJ6:AJ24)</f>
        <v>107</v>
      </c>
      <c r="I81" s="3" t="n">
        <f aca="false">SUM(AK6:AK24)</f>
        <v>150</v>
      </c>
      <c r="J81" s="3" t="n">
        <f aca="false">SUM(AL6:AL24)</f>
        <v>111</v>
      </c>
      <c r="K81" s="3" t="n">
        <f aca="false">SUM(AM6:AM24)</f>
        <v>90</v>
      </c>
      <c r="L81" s="3" t="n">
        <f aca="false">SUM(AN6:AN24)</f>
        <v>131</v>
      </c>
      <c r="M81" s="3" t="n">
        <f aca="false">SUM(AO6:AO24)</f>
        <v>104</v>
      </c>
      <c r="N81" s="3" t="n">
        <f aca="false">SUM(AP6:AP24)</f>
        <v>95</v>
      </c>
      <c r="O81" s="3" t="n">
        <f aca="false">SUM(AQ6:AQ24)</f>
        <v>102</v>
      </c>
    </row>
    <row r="82" customFormat="false" ht="13.8" hidden="false" customHeight="false" outlineLevel="0" collapsed="false">
      <c r="F82" s="0"/>
      <c r="G82" s="3" t="s">
        <v>72</v>
      </c>
      <c r="H82" s="3" t="n">
        <v>46</v>
      </c>
      <c r="I82" s="3" t="n">
        <f aca="false">F81*(F81+1)/2-H82</f>
        <v>144</v>
      </c>
      <c r="J82" s="0"/>
      <c r="K82" s="0"/>
      <c r="L82" s="0"/>
      <c r="M82" s="0"/>
      <c r="N82" s="0"/>
      <c r="O82" s="0"/>
    </row>
    <row r="83" customFormat="false" ht="13.8" hidden="false" customHeight="false" outlineLevel="0" collapsed="false">
      <c r="F83" s="0"/>
      <c r="G83" s="3" t="s">
        <v>68</v>
      </c>
      <c r="H83" s="0"/>
      <c r="I83" s="0"/>
      <c r="J83" s="0"/>
      <c r="K83" s="0"/>
      <c r="L83" s="0"/>
      <c r="M83" s="0"/>
      <c r="N83" s="0"/>
      <c r="O83" s="0"/>
    </row>
    <row r="84" customFormat="false" ht="13.8" hidden="false" customHeight="false" outlineLevel="0" collapsed="false">
      <c r="F84" s="3" t="n">
        <v>9</v>
      </c>
      <c r="G84" s="3" t="s">
        <v>71</v>
      </c>
      <c r="H84" s="3" t="n">
        <f aca="false">SUM(BB6:BB24)</f>
        <v>21</v>
      </c>
      <c r="I84" s="3" t="n">
        <f aca="false">SUM(BC6:BC24)</f>
        <v>38</v>
      </c>
      <c r="J84" s="3" t="n">
        <f aca="false">SUM(BD6:BD24)</f>
        <v>33</v>
      </c>
      <c r="K84" s="3" t="n">
        <f aca="false">SUM(BE6:BE24)</f>
        <v>24</v>
      </c>
      <c r="L84" s="3" t="n">
        <f aca="false">SUM(BF6:BF24)</f>
        <v>26</v>
      </c>
      <c r="M84" s="3" t="n">
        <f aca="false">SUM(BG6:BG24)</f>
        <v>20</v>
      </c>
      <c r="N84" s="3" t="n">
        <f aca="false">SUM(BH6:BH24)</f>
        <v>19</v>
      </c>
      <c r="O84" s="3" t="n">
        <f aca="false">SUM(BI6:BI24)</f>
        <v>20</v>
      </c>
    </row>
    <row r="85" customFormat="false" ht="13.8" hidden="false" customHeight="false" outlineLevel="0" collapsed="false">
      <c r="F85" s="0"/>
      <c r="G85" s="3" t="s">
        <v>72</v>
      </c>
      <c r="H85" s="3" t="n">
        <v>6</v>
      </c>
      <c r="I85" s="3" t="n">
        <f aca="false">F84*(F84+1)/2-H85</f>
        <v>39</v>
      </c>
      <c r="J85" s="0"/>
      <c r="K85" s="0"/>
      <c r="L85" s="0"/>
      <c r="M85" s="0"/>
      <c r="N85" s="0"/>
      <c r="O85" s="0"/>
    </row>
    <row r="86" customFormat="false" ht="13.8" hidden="false" customHeight="false" outlineLevel="0" collapsed="false">
      <c r="F86" s="0"/>
      <c r="G86" s="3" t="s">
        <v>69</v>
      </c>
      <c r="H86" s="0"/>
      <c r="I86" s="0"/>
      <c r="J86" s="0"/>
      <c r="K86" s="0"/>
      <c r="L86" s="0"/>
      <c r="M86" s="0"/>
      <c r="N86" s="0"/>
      <c r="O86" s="0"/>
    </row>
    <row r="87" customFormat="false" ht="13.8" hidden="false" customHeight="false" outlineLevel="0" collapsed="false">
      <c r="F87" s="3" t="n">
        <v>10</v>
      </c>
      <c r="G87" s="3" t="s">
        <v>71</v>
      </c>
      <c r="H87" s="3" t="n">
        <f aca="false">SUM(BT6:BT24)</f>
        <v>35</v>
      </c>
      <c r="I87" s="3" t="n">
        <f aca="false">SUM(BU6:BU24)</f>
        <v>40</v>
      </c>
      <c r="J87" s="3" t="n">
        <f aca="false">SUM(BV6:BV24)</f>
        <v>26</v>
      </c>
      <c r="K87" s="3" t="n">
        <f aca="false">SUM(BW6:BW24)</f>
        <v>26</v>
      </c>
      <c r="L87" s="3" t="n">
        <f aca="false">SUM(BX6:BX24)</f>
        <v>45</v>
      </c>
      <c r="M87" s="3" t="n">
        <f aca="false">SUM(BY6:BY24)</f>
        <v>36</v>
      </c>
      <c r="N87" s="3" t="n">
        <f aca="false">SUM(BZ6:BZ24)</f>
        <v>30</v>
      </c>
      <c r="O87" s="3" t="n">
        <f aca="false">SUM(CA6:CA24)</f>
        <v>36</v>
      </c>
    </row>
    <row r="88" customFormat="false" ht="13.8" hidden="false" customHeight="false" outlineLevel="0" collapsed="false">
      <c r="G88" s="3" t="s">
        <v>72</v>
      </c>
      <c r="H88" s="3" t="n">
        <v>8</v>
      </c>
      <c r="I88" s="3" t="n">
        <f aca="false">F87*(F87+1)/2-H88</f>
        <v>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A89"/>
  <sheetViews>
    <sheetView windowProtection="false" showFormulas="false" showGridLines="true" showRowColHeaders="true" showZeros="true" rightToLeft="false" tabSelected="false" showOutlineSymbols="true" defaultGridColor="true" view="normal" topLeftCell="B21" colorId="64" zoomScale="100" zoomScaleNormal="100" zoomScalePageLayoutView="100" workbookViewId="0">
      <selection pane="topLeft" activeCell="G33" activeCellId="0" sqref="G33"/>
    </sheetView>
  </sheetViews>
  <sheetFormatPr defaultRowHeight="13.8"/>
  <cols>
    <col collapsed="false" hidden="false" max="7" min="1" style="0" width="13.0688259109312"/>
    <col collapsed="false" hidden="false" max="9" min="8" style="0" width="8.57085020242915"/>
    <col collapsed="false" hidden="false" max="10" min="10" style="0" width="10.8178137651822"/>
    <col collapsed="false" hidden="false" max="13" min="11" style="0" width="8.57085020242915"/>
    <col collapsed="false" hidden="false" max="14" min="14" style="0" width="10.8178137651822"/>
    <col collapsed="false" hidden="false" max="17" min="15" style="0" width="8.57085020242915"/>
    <col collapsed="false" hidden="false" max="18" min="18" style="0" width="10.8178137651822"/>
    <col collapsed="false" hidden="false" max="25" min="19" style="0" width="8.57085020242915"/>
    <col collapsed="false" hidden="false" max="79" min="26" style="3" width="8.24696356275304"/>
    <col collapsed="false" hidden="false" max="1025" min="80" style="0" width="8.57085020242915"/>
  </cols>
  <sheetData>
    <row r="1" s="3" customFormat="true" ht="13.8" hidden="false" customHeight="false" outlineLevel="0" collapsed="false">
      <c r="F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Z1" s="3" t="s">
        <v>14</v>
      </c>
      <c r="AA1" s="3" t="s">
        <v>6</v>
      </c>
      <c r="AB1" s="3" t="s">
        <v>7</v>
      </c>
      <c r="AC1" s="3" t="s">
        <v>8</v>
      </c>
      <c r="AD1" s="3" t="s">
        <v>9</v>
      </c>
      <c r="AE1" s="3" t="s">
        <v>10</v>
      </c>
      <c r="AF1" s="3" t="s">
        <v>11</v>
      </c>
      <c r="AG1" s="3" t="s">
        <v>12</v>
      </c>
      <c r="AH1" s="3" t="s">
        <v>13</v>
      </c>
      <c r="AI1" s="0"/>
      <c r="AJ1" s="3" t="s">
        <v>6</v>
      </c>
      <c r="AK1" s="3" t="s">
        <v>7</v>
      </c>
      <c r="AL1" s="3" t="s">
        <v>8</v>
      </c>
      <c r="AM1" s="3" t="s">
        <v>9</v>
      </c>
      <c r="AN1" s="3" t="s">
        <v>10</v>
      </c>
      <c r="AO1" s="3" t="s">
        <v>11</v>
      </c>
      <c r="AP1" s="3" t="s">
        <v>12</v>
      </c>
      <c r="AQ1" s="3" t="s">
        <v>13</v>
      </c>
      <c r="AR1" s="3" t="s">
        <v>15</v>
      </c>
      <c r="AS1" s="3" t="s">
        <v>6</v>
      </c>
      <c r="AT1" s="3" t="s">
        <v>7</v>
      </c>
      <c r="AU1" s="3" t="s">
        <v>8</v>
      </c>
      <c r="AV1" s="3" t="s">
        <v>9</v>
      </c>
      <c r="AW1" s="3" t="s">
        <v>10</v>
      </c>
      <c r="AX1" s="3" t="s">
        <v>11</v>
      </c>
      <c r="AY1" s="3" t="s">
        <v>12</v>
      </c>
      <c r="AZ1" s="3" t="s">
        <v>13</v>
      </c>
      <c r="BA1" s="0"/>
      <c r="BB1" s="3" t="s">
        <v>6</v>
      </c>
      <c r="BC1" s="3" t="s">
        <v>7</v>
      </c>
      <c r="BD1" s="3" t="s">
        <v>8</v>
      </c>
      <c r="BE1" s="3" t="s">
        <v>9</v>
      </c>
      <c r="BF1" s="3" t="s">
        <v>10</v>
      </c>
      <c r="BG1" s="3" t="s">
        <v>11</v>
      </c>
      <c r="BH1" s="3" t="s">
        <v>12</v>
      </c>
      <c r="BI1" s="3" t="s">
        <v>13</v>
      </c>
      <c r="BJ1" s="3" t="s">
        <v>16</v>
      </c>
      <c r="BK1" s="3" t="s">
        <v>6</v>
      </c>
      <c r="BL1" s="3" t="s">
        <v>7</v>
      </c>
      <c r="BM1" s="3" t="s">
        <v>8</v>
      </c>
      <c r="BN1" s="3" t="s">
        <v>9</v>
      </c>
      <c r="BO1" s="3" t="s">
        <v>10</v>
      </c>
      <c r="BP1" s="3" t="s">
        <v>11</v>
      </c>
      <c r="BQ1" s="3" t="s">
        <v>12</v>
      </c>
      <c r="BR1" s="3" t="s">
        <v>13</v>
      </c>
      <c r="BS1" s="0"/>
      <c r="BT1" s="3" t="s">
        <v>6</v>
      </c>
      <c r="BU1" s="3" t="s">
        <v>7</v>
      </c>
      <c r="BV1" s="3" t="s">
        <v>8</v>
      </c>
      <c r="BW1" s="3" t="s">
        <v>9</v>
      </c>
      <c r="BX1" s="3" t="s">
        <v>10</v>
      </c>
      <c r="BY1" s="3" t="s">
        <v>11</v>
      </c>
      <c r="BZ1" s="3" t="s">
        <v>12</v>
      </c>
      <c r="CA1" s="3" t="s">
        <v>13</v>
      </c>
    </row>
    <row r="2" customFormat="false" ht="13.8" hidden="false" customHeight="false" outlineLevel="0" collapsed="false">
      <c r="A2" s="3"/>
      <c r="B2" s="3"/>
      <c r="C2" s="3"/>
      <c r="D2" s="3"/>
      <c r="E2" s="3"/>
      <c r="H2" s="3" t="n">
        <v>0</v>
      </c>
      <c r="I2" s="3" t="n">
        <v>0</v>
      </c>
      <c r="J2" s="3" t="n">
        <v>0</v>
      </c>
      <c r="K2" s="3" t="n">
        <v>0</v>
      </c>
      <c r="L2" s="3" t="n">
        <v>-2</v>
      </c>
      <c r="M2" s="3" t="n">
        <v>-5</v>
      </c>
      <c r="N2" s="3" t="n">
        <v>-5</v>
      </c>
      <c r="O2" s="3" t="n">
        <v>-2</v>
      </c>
      <c r="Z2" s="0"/>
      <c r="AA2" s="3" t="n">
        <v>0</v>
      </c>
      <c r="AB2" s="3" t="n">
        <v>0</v>
      </c>
      <c r="AC2" s="3" t="n">
        <v>0</v>
      </c>
      <c r="AD2" s="3" t="n">
        <v>0</v>
      </c>
      <c r="AE2" s="3" t="n">
        <v>-2</v>
      </c>
      <c r="AF2" s="3" t="n">
        <v>-5</v>
      </c>
      <c r="AG2" s="3" t="n">
        <v>-5</v>
      </c>
      <c r="AH2" s="3" t="n">
        <v>-2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-2</v>
      </c>
      <c r="AO2" s="3" t="n">
        <v>-5</v>
      </c>
      <c r="AP2" s="3" t="n">
        <v>-5</v>
      </c>
      <c r="AQ2" s="3" t="n">
        <v>-2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-2</v>
      </c>
      <c r="AX2" s="3" t="n">
        <v>-5</v>
      </c>
      <c r="AY2" s="3" t="n">
        <v>-5</v>
      </c>
      <c r="AZ2" s="3" t="n">
        <v>-2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-2</v>
      </c>
      <c r="BG2" s="3" t="n">
        <v>-5</v>
      </c>
      <c r="BH2" s="3" t="n">
        <v>-5</v>
      </c>
      <c r="BI2" s="3" t="n">
        <v>-2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-2</v>
      </c>
      <c r="BP2" s="3" t="n">
        <v>-5</v>
      </c>
      <c r="BQ2" s="3" t="n">
        <v>-5</v>
      </c>
      <c r="BR2" s="3" t="n">
        <v>-2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-2</v>
      </c>
      <c r="BY2" s="3" t="n">
        <v>-5</v>
      </c>
      <c r="BZ2" s="3" t="n">
        <v>-5</v>
      </c>
      <c r="CA2" s="3" t="n">
        <v>-2</v>
      </c>
    </row>
    <row r="3" customFormat="false" ht="13.8" hidden="false" customHeight="false" outlineLevel="0" collapsed="false">
      <c r="A3" s="3"/>
      <c r="B3" s="3"/>
      <c r="C3" s="3"/>
      <c r="D3" s="3"/>
      <c r="E3" s="3"/>
      <c r="H3" s="3" t="n">
        <v>1</v>
      </c>
      <c r="I3" s="3" t="n">
        <v>2</v>
      </c>
      <c r="J3" s="3" t="n">
        <v>5</v>
      </c>
      <c r="K3" s="3" t="n">
        <v>9</v>
      </c>
      <c r="L3" s="3" t="n">
        <v>2</v>
      </c>
      <c r="M3" s="3" t="n">
        <v>5</v>
      </c>
      <c r="N3" s="3" t="n">
        <v>-1</v>
      </c>
      <c r="O3" s="3" t="n">
        <v>-1</v>
      </c>
      <c r="Z3" s="0"/>
      <c r="AA3" s="3" t="n">
        <v>1</v>
      </c>
      <c r="AB3" s="3" t="n">
        <v>2</v>
      </c>
      <c r="AC3" s="3" t="n">
        <v>5</v>
      </c>
      <c r="AD3" s="3" t="n">
        <v>9</v>
      </c>
      <c r="AE3" s="3" t="n">
        <v>2</v>
      </c>
      <c r="AF3" s="3" t="n">
        <v>5</v>
      </c>
      <c r="AG3" s="3" t="n">
        <v>-1</v>
      </c>
      <c r="AH3" s="3" t="n">
        <v>-1</v>
      </c>
      <c r="AJ3" s="3" t="n">
        <v>1</v>
      </c>
      <c r="AK3" s="3" t="n">
        <v>2</v>
      </c>
      <c r="AL3" s="3" t="n">
        <v>5</v>
      </c>
      <c r="AM3" s="3" t="n">
        <v>9</v>
      </c>
      <c r="AN3" s="3" t="n">
        <v>2</v>
      </c>
      <c r="AO3" s="3" t="n">
        <v>5</v>
      </c>
      <c r="AP3" s="3" t="n">
        <v>-1</v>
      </c>
      <c r="AQ3" s="3" t="n">
        <v>-1</v>
      </c>
      <c r="AS3" s="3" t="n">
        <v>1</v>
      </c>
      <c r="AT3" s="3" t="n">
        <v>2</v>
      </c>
      <c r="AU3" s="3" t="n">
        <v>5</v>
      </c>
      <c r="AV3" s="3" t="n">
        <v>9</v>
      </c>
      <c r="AW3" s="3" t="n">
        <v>2</v>
      </c>
      <c r="AX3" s="3" t="n">
        <v>5</v>
      </c>
      <c r="AY3" s="3" t="n">
        <v>-1</v>
      </c>
      <c r="AZ3" s="3" t="n">
        <v>-1</v>
      </c>
      <c r="BB3" s="3" t="n">
        <v>1</v>
      </c>
      <c r="BC3" s="3" t="n">
        <v>2</v>
      </c>
      <c r="BD3" s="3" t="n">
        <v>5</v>
      </c>
      <c r="BE3" s="3" t="n">
        <v>9</v>
      </c>
      <c r="BF3" s="3" t="n">
        <v>2</v>
      </c>
      <c r="BG3" s="3" t="n">
        <v>5</v>
      </c>
      <c r="BH3" s="3" t="n">
        <v>-1</v>
      </c>
      <c r="BI3" s="3" t="n">
        <v>-1</v>
      </c>
      <c r="BK3" s="3" t="n">
        <v>1</v>
      </c>
      <c r="BL3" s="3" t="n">
        <v>2</v>
      </c>
      <c r="BM3" s="3" t="n">
        <v>5</v>
      </c>
      <c r="BN3" s="3" t="n">
        <v>9</v>
      </c>
      <c r="BO3" s="3" t="n">
        <v>2</v>
      </c>
      <c r="BP3" s="3" t="n">
        <v>5</v>
      </c>
      <c r="BQ3" s="3" t="n">
        <v>-1</v>
      </c>
      <c r="BR3" s="3" t="n">
        <v>-1</v>
      </c>
      <c r="BT3" s="3" t="n">
        <v>1</v>
      </c>
      <c r="BU3" s="3" t="n">
        <v>2</v>
      </c>
      <c r="BV3" s="3" t="n">
        <v>5</v>
      </c>
      <c r="BW3" s="3" t="n">
        <v>9</v>
      </c>
      <c r="BX3" s="3" t="n">
        <v>2</v>
      </c>
      <c r="BY3" s="3" t="n">
        <v>5</v>
      </c>
      <c r="BZ3" s="3" t="n">
        <v>-1</v>
      </c>
      <c r="CA3" s="3" t="n">
        <v>-1</v>
      </c>
    </row>
    <row r="4" customFormat="false" ht="15" hidden="false" customHeight="false" outlineLevel="0" collapsed="false">
      <c r="A4" s="4" t="s">
        <v>18</v>
      </c>
      <c r="B4" s="4" t="s">
        <v>19</v>
      </c>
      <c r="C4" s="4" t="s">
        <v>20</v>
      </c>
      <c r="D4" s="4" t="s">
        <v>73</v>
      </c>
      <c r="E4" s="4" t="s">
        <v>22</v>
      </c>
      <c r="F4" s="4" t="s">
        <v>74</v>
      </c>
      <c r="G4" s="3" t="s">
        <v>24</v>
      </c>
      <c r="H4" s="4" t="s">
        <v>63</v>
      </c>
      <c r="I4" s="4" t="s">
        <v>63</v>
      </c>
      <c r="J4" s="4" t="s">
        <v>63</v>
      </c>
      <c r="K4" s="4" t="s">
        <v>63</v>
      </c>
      <c r="L4" s="4" t="s">
        <v>63</v>
      </c>
      <c r="M4" s="4" t="s">
        <v>63</v>
      </c>
      <c r="N4" s="4" t="s">
        <v>63</v>
      </c>
      <c r="O4" s="4" t="s">
        <v>63</v>
      </c>
      <c r="Z4" s="0"/>
      <c r="AA4" s="0"/>
      <c r="AB4" s="0"/>
      <c r="AC4" s="0"/>
      <c r="AD4" s="0"/>
      <c r="AE4" s="0"/>
      <c r="AF4" s="0"/>
      <c r="AG4" s="0"/>
      <c r="AH4" s="0"/>
      <c r="AJ4" s="0"/>
      <c r="AK4" s="0"/>
      <c r="AL4" s="0"/>
      <c r="AM4" s="0"/>
      <c r="AN4" s="0"/>
      <c r="AO4" s="0"/>
      <c r="AP4" s="0"/>
      <c r="AQ4" s="0"/>
      <c r="AS4" s="0"/>
      <c r="AT4" s="0"/>
      <c r="AU4" s="0"/>
      <c r="AV4" s="0"/>
      <c r="AW4" s="0"/>
      <c r="AX4" s="0"/>
      <c r="AY4" s="0"/>
      <c r="AZ4" s="0"/>
      <c r="BB4" s="0"/>
      <c r="BC4" s="0"/>
      <c r="BD4" s="0"/>
      <c r="BE4" s="0"/>
      <c r="BF4" s="0"/>
      <c r="BG4" s="0"/>
      <c r="BH4" s="0"/>
      <c r="BI4" s="0"/>
      <c r="BK4" s="0"/>
      <c r="BL4" s="0"/>
      <c r="BM4" s="0"/>
      <c r="BN4" s="0"/>
      <c r="BO4" s="0"/>
      <c r="BP4" s="0"/>
      <c r="BQ4" s="0"/>
      <c r="BR4" s="0"/>
      <c r="BT4" s="0"/>
      <c r="BU4" s="0"/>
      <c r="BV4" s="0"/>
      <c r="BW4" s="0"/>
      <c r="BX4" s="0"/>
      <c r="BY4" s="0"/>
      <c r="BZ4" s="0"/>
      <c r="CA4" s="0"/>
    </row>
    <row r="5" customFormat="false" ht="15" hidden="false" customHeight="false" outlineLevel="0" collapsed="false">
      <c r="A5" s="4" t="s">
        <v>75</v>
      </c>
      <c r="B5" s="4" t="n">
        <v>1988</v>
      </c>
      <c r="C5" s="4" t="s">
        <v>16</v>
      </c>
      <c r="D5" s="7" t="n">
        <v>29859</v>
      </c>
      <c r="E5" s="4" t="s">
        <v>76</v>
      </c>
      <c r="F5" s="4" t="s">
        <v>27</v>
      </c>
      <c r="G5" s="0" t="n">
        <v>7.395225728E-005</v>
      </c>
      <c r="H5" s="0" t="n">
        <v>0.0130662</v>
      </c>
      <c r="I5" s="0" t="n">
        <v>0.0086012</v>
      </c>
      <c r="J5" s="0" t="n">
        <v>0.0274377</v>
      </c>
      <c r="K5" s="0" t="n">
        <v>0.0465694</v>
      </c>
      <c r="L5" s="0" t="n">
        <v>-0.021795</v>
      </c>
      <c r="M5" s="0" t="n">
        <v>-0.0066079</v>
      </c>
      <c r="N5" s="0" t="n">
        <v>-0.0340456</v>
      </c>
      <c r="O5" s="0" t="n">
        <v>-0.0303962</v>
      </c>
      <c r="P5" s="0" t="n">
        <v>1</v>
      </c>
      <c r="Z5" s="0"/>
      <c r="AA5" s="3" t="n">
        <f aca="false">ABS(H5)</f>
        <v>0.0130662</v>
      </c>
      <c r="AB5" s="3" t="n">
        <f aca="false">ABS(I5)</f>
        <v>0.0086012</v>
      </c>
      <c r="AC5" s="3" t="n">
        <f aca="false">ABS(J5)</f>
        <v>0.0274377</v>
      </c>
      <c r="AD5" s="3" t="n">
        <f aca="false">ABS(K5)</f>
        <v>0.0465694</v>
      </c>
      <c r="AE5" s="3" t="n">
        <f aca="false">ABS(L5)</f>
        <v>0.021795</v>
      </c>
      <c r="AF5" s="3" t="n">
        <f aca="false">ABS(M5)</f>
        <v>0.0066079</v>
      </c>
      <c r="AG5" s="3" t="n">
        <f aca="false">ABS(N5)</f>
        <v>0.0340456</v>
      </c>
      <c r="AH5" s="3" t="n">
        <f aca="false">ABS(O5)</f>
        <v>0.0303962</v>
      </c>
      <c r="AJ5" s="3" t="n">
        <f aca="false">IF(H5&gt;0,RANK(AA5,AA$5:AA$22,0),0)</f>
        <v>6</v>
      </c>
      <c r="AK5" s="3" t="n">
        <f aca="false">IF(I5&gt;0,RANK(AB5,AB$5:AB$22,0),0)</f>
        <v>9</v>
      </c>
      <c r="AL5" s="3" t="n">
        <f aca="false">IF(J5&gt;0,RANK(AC5,AC$5:AC$22,0),0)</f>
        <v>6</v>
      </c>
      <c r="AM5" s="3" t="n">
        <f aca="false">IF(K5&gt;0,RANK(AD5,AD$5:AD$22,0),0)</f>
        <v>5</v>
      </c>
      <c r="AN5" s="3" t="n">
        <f aca="false">IF(L5&gt;0,RANK(AE5,AE$5:AE$22,0),0)</f>
        <v>0</v>
      </c>
      <c r="AO5" s="3" t="n">
        <f aca="false">IF(M5&gt;0,RANK(AF5,AF$5:AF$22,0),0)</f>
        <v>0</v>
      </c>
      <c r="AP5" s="3" t="n">
        <f aca="false">IF(N5&gt;0,RANK(AG5,AG$5:AG$22,0),0)</f>
        <v>0</v>
      </c>
      <c r="AQ5" s="3" t="n">
        <f aca="false">IF(O5&gt;0,RANK(AH5,AH$5:AH$22,0),0)</f>
        <v>0</v>
      </c>
      <c r="AS5" s="3" t="str">
        <f aca="false">IF($C5="Summer",ABS(H5),"")</f>
        <v/>
      </c>
      <c r="AT5" s="3" t="str">
        <f aca="false">IF($C5="Summer",ABS(I5),"")</f>
        <v/>
      </c>
      <c r="AU5" s="3" t="str">
        <f aca="false">IF($C5="Summer",ABS(J5),"")</f>
        <v/>
      </c>
      <c r="AV5" s="3" t="str">
        <f aca="false">IF($C5="Summer",ABS(K5),"")</f>
        <v/>
      </c>
      <c r="AW5" s="3" t="str">
        <f aca="false">IF($C5="Summer",ABS(L5),"")</f>
        <v/>
      </c>
      <c r="AX5" s="3" t="str">
        <f aca="false">IF($C5="Summer",ABS(M5),"")</f>
        <v/>
      </c>
      <c r="AY5" s="3" t="str">
        <f aca="false">IF($C5="Summer",ABS(N5),"")</f>
        <v/>
      </c>
      <c r="AZ5" s="3" t="str">
        <f aca="false">IF($C5="Summer",ABS(O5),"")</f>
        <v/>
      </c>
      <c r="BB5" s="3" t="n">
        <f aca="false">IF(AND(H5&gt;0,$C5="Summer"),RANK(AS5,AS$5:AS$22,0),0)</f>
        <v>0</v>
      </c>
      <c r="BC5" s="3" t="n">
        <f aca="false">IF(AND(I5&gt;0,$C5="Summer"),RANK(AT5,AT$5:AT$22,0),0)</f>
        <v>0</v>
      </c>
      <c r="BD5" s="3" t="n">
        <f aca="false">IF(AND(J5&gt;0,$C5="Summer"),RANK(AU5,AU$5:AU$22,0),0)</f>
        <v>0</v>
      </c>
      <c r="BE5" s="3" t="n">
        <f aca="false">IF(AND(K5&gt;0,$C5="Summer"),RANK(AV5,AV$5:AV$22,0),0)</f>
        <v>0</v>
      </c>
      <c r="BF5" s="3" t="n">
        <f aca="false">IF(AND(L5&gt;0,$C5="Summer"),RANK(AW5,AW$5:AW$22,0),0)</f>
        <v>0</v>
      </c>
      <c r="BG5" s="3" t="n">
        <f aca="false">IF(AND(M5&gt;0,$C5="Summer"),RANK(AX5,AX$5:AX$22,0),0)</f>
        <v>0</v>
      </c>
      <c r="BH5" s="3" t="n">
        <f aca="false">IF(AND(N5&gt;0,$C5="Summer"),RANK(AY5,AY$5:AY$22,0),0)</f>
        <v>0</v>
      </c>
      <c r="BI5" s="3" t="n">
        <f aca="false">IF(AND(O5&gt;0,$C5="Summer"),RANK(AZ5,AZ$5:AZ$22,0),0)</f>
        <v>0</v>
      </c>
      <c r="BK5" s="3" t="n">
        <f aca="false">IF($C5="Winter",ABS(H5),"")</f>
        <v>0.0130662</v>
      </c>
      <c r="BL5" s="3" t="n">
        <f aca="false">IF($C5="Winter",ABS(I5),"")</f>
        <v>0.0086012</v>
      </c>
      <c r="BM5" s="3" t="n">
        <f aca="false">IF($C5="Winter",ABS(J5),"")</f>
        <v>0.0274377</v>
      </c>
      <c r="BN5" s="3" t="n">
        <f aca="false">IF($C5="Winter",ABS(K5),"")</f>
        <v>0.0465694</v>
      </c>
      <c r="BO5" s="3" t="n">
        <f aca="false">IF($C5="Winter",ABS(L5),"")</f>
        <v>0.021795</v>
      </c>
      <c r="BP5" s="3" t="n">
        <f aca="false">IF($C5="Winter",ABS(M5),"")</f>
        <v>0.0066079</v>
      </c>
      <c r="BQ5" s="3" t="n">
        <f aca="false">IF($C5="Winter",ABS(N5),"")</f>
        <v>0.0340456</v>
      </c>
      <c r="BR5" s="3" t="n">
        <f aca="false">IF($C5="Winter",ABS(O5),"")</f>
        <v>0.0303962</v>
      </c>
      <c r="BT5" s="3" t="n">
        <f aca="false">IF(AND(H5&gt;0,$C5="Winter"),RANK(BK5,BK$5:BK$22,0),0)</f>
        <v>3</v>
      </c>
      <c r="BU5" s="3" t="n">
        <f aca="false">IF(AND(I5&gt;0,$C5="Winter"),RANK(BL5,BL$5:BL$22,0),0)</f>
        <v>4</v>
      </c>
      <c r="BV5" s="3" t="n">
        <f aca="false">IF(AND(J5&gt;0,$C5="Winter"),RANK(BM5,BM$5:BM$22,0),0)</f>
        <v>4</v>
      </c>
      <c r="BW5" s="3" t="n">
        <f aca="false">IF(AND(K5&gt;0,$C5="Winter"),RANK(BN5,BN$5:BN$22,0),0)</f>
        <v>3</v>
      </c>
      <c r="BX5" s="3" t="n">
        <f aca="false">IF(AND(L5&gt;0,$C5="Winter"),RANK(BO5,BO$5:BO$22,0),0)</f>
        <v>0</v>
      </c>
      <c r="BY5" s="3" t="n">
        <f aca="false">IF(AND(M5&gt;0,$C5="Winter"),RANK(BP5,BP$5:BP$22,0),0)</f>
        <v>0</v>
      </c>
      <c r="BZ5" s="3" t="n">
        <f aca="false">IF(AND(N5&gt;0,$C5="Winter"),RANK(BQ5,BQ$5:BQ$22,0),0)</f>
        <v>0</v>
      </c>
      <c r="CA5" s="3" t="n">
        <f aca="false">IF(AND(O5&gt;0,$C5="Winter"),RANK(BR5,BR$5:BR$22,0),0)</f>
        <v>0</v>
      </c>
    </row>
    <row r="6" customFormat="false" ht="15" hidden="false" customHeight="false" outlineLevel="0" collapsed="false">
      <c r="A6" s="4" t="s">
        <v>38</v>
      </c>
      <c r="B6" s="4" t="n">
        <v>1988</v>
      </c>
      <c r="C6" s="4" t="s">
        <v>15</v>
      </c>
      <c r="D6" s="7" t="n">
        <v>29859</v>
      </c>
      <c r="E6" s="4" t="s">
        <v>77</v>
      </c>
      <c r="F6" s="4" t="s">
        <v>27</v>
      </c>
      <c r="G6" s="0" t="n">
        <v>3.113867528E-005</v>
      </c>
      <c r="H6" s="0" t="n">
        <v>-6.25E-005</v>
      </c>
      <c r="I6" s="0" t="n">
        <v>-0.0024533</v>
      </c>
      <c r="J6" s="0" t="n">
        <v>0.0127529</v>
      </c>
      <c r="K6" s="0" t="n">
        <v>0.0147335</v>
      </c>
      <c r="L6" s="0" t="n">
        <v>-0.0059587</v>
      </c>
      <c r="M6" s="0" t="n">
        <v>-0.0002834</v>
      </c>
      <c r="N6" s="0" t="n">
        <v>-0.0130363</v>
      </c>
      <c r="O6" s="0" t="n">
        <v>-0.0035054</v>
      </c>
      <c r="P6" s="0" t="n">
        <v>2</v>
      </c>
      <c r="AA6" s="3" t="n">
        <f aca="false">ABS(H6)</f>
        <v>6.25E-005</v>
      </c>
      <c r="AB6" s="3" t="n">
        <f aca="false">ABS(I6)</f>
        <v>0.0024533</v>
      </c>
      <c r="AC6" s="3" t="n">
        <f aca="false">ABS(J6)</f>
        <v>0.0127529</v>
      </c>
      <c r="AD6" s="3" t="n">
        <f aca="false">ABS(K6)</f>
        <v>0.0147335</v>
      </c>
      <c r="AE6" s="3" t="n">
        <f aca="false">ABS(L6)</f>
        <v>0.0059587</v>
      </c>
      <c r="AF6" s="3" t="n">
        <f aca="false">ABS(M6)</f>
        <v>0.0002834</v>
      </c>
      <c r="AG6" s="3" t="n">
        <f aca="false">ABS(N6)</f>
        <v>0.0130363</v>
      </c>
      <c r="AH6" s="3" t="n">
        <f aca="false">ABS(O6)</f>
        <v>0.0035054</v>
      </c>
      <c r="AJ6" s="3" t="n">
        <f aca="false">IF(H6&gt;0,RANK(AA6,AA$5:AA$22,0),0)</f>
        <v>0</v>
      </c>
      <c r="AK6" s="3" t="n">
        <f aca="false">IF(I6&gt;0,RANK(AB6,AB$5:AB$22,0),0)</f>
        <v>0</v>
      </c>
      <c r="AL6" s="3" t="n">
        <f aca="false">IF(J6&gt;0,RANK(AC6,AC$5:AC$22,0),0)</f>
        <v>11</v>
      </c>
      <c r="AM6" s="3" t="n">
        <f aca="false">IF(K6&gt;0,RANK(AD6,AD$5:AD$22,0),0)</f>
        <v>13</v>
      </c>
      <c r="AN6" s="3" t="n">
        <f aca="false">IF(L6&gt;0,RANK(AE6,AE$5:AE$22,0),0)</f>
        <v>0</v>
      </c>
      <c r="AO6" s="3" t="n">
        <f aca="false">IF(M6&gt;0,RANK(AF6,AF$5:AF$22,0),0)</f>
        <v>0</v>
      </c>
      <c r="AP6" s="3" t="n">
        <f aca="false">IF(N6&gt;0,RANK(AG6,AG$5:AG$22,0),0)</f>
        <v>0</v>
      </c>
      <c r="AQ6" s="3" t="n">
        <f aca="false">IF(O6&gt;0,RANK(AH6,AH$5:AH$22,0),0)</f>
        <v>0</v>
      </c>
      <c r="AS6" s="3" t="n">
        <f aca="false">IF($C6="Summer",ABS(H6),"")</f>
        <v>6.25E-005</v>
      </c>
      <c r="AT6" s="3" t="n">
        <f aca="false">IF($C6="Summer",ABS(I6),"")</f>
        <v>0.0024533</v>
      </c>
      <c r="AU6" s="3" t="n">
        <f aca="false">IF($C6="Summer",ABS(J6),"")</f>
        <v>0.0127529</v>
      </c>
      <c r="AV6" s="3" t="n">
        <f aca="false">IF($C6="Summer",ABS(K6),"")</f>
        <v>0.0147335</v>
      </c>
      <c r="AW6" s="3" t="n">
        <f aca="false">IF($C6="Summer",ABS(L6),"")</f>
        <v>0.0059587</v>
      </c>
      <c r="AX6" s="3" t="n">
        <f aca="false">IF($C6="Summer",ABS(M6),"")</f>
        <v>0.0002834</v>
      </c>
      <c r="AY6" s="3" t="n">
        <f aca="false">IF($C6="Summer",ABS(N6),"")</f>
        <v>0.0130363</v>
      </c>
      <c r="AZ6" s="3" t="n">
        <f aca="false">IF($C6="Summer",ABS(O6),"")</f>
        <v>0.0035054</v>
      </c>
      <c r="BB6" s="3" t="n">
        <f aca="false">IF(AND(H6&gt;0,$C6="Summer"),RANK(AS6,AS$5:AS$22,0),0)</f>
        <v>0</v>
      </c>
      <c r="BC6" s="3" t="n">
        <f aca="false">IF(AND(I6&gt;0,$C6="Summer"),RANK(AT6,AT$5:AT$22,0),0)</f>
        <v>0</v>
      </c>
      <c r="BD6" s="3" t="n">
        <f aca="false">IF(AND(J6&gt;0,$C6="Summer"),RANK(AU6,AU$5:AU$22,0),0)</f>
        <v>4</v>
      </c>
      <c r="BE6" s="3" t="n">
        <f aca="false">IF(AND(K6&gt;0,$C6="Summer"),RANK(AV6,AV$5:AV$22,0),0)</f>
        <v>7</v>
      </c>
      <c r="BF6" s="3" t="n">
        <f aca="false">IF(AND(L6&gt;0,$C6="Summer"),RANK(AW6,AW$5:AW$22,0),0)</f>
        <v>0</v>
      </c>
      <c r="BG6" s="3" t="n">
        <f aca="false">IF(AND(M6&gt;0,$C6="Summer"),RANK(AX6,AX$5:AX$22,0),0)</f>
        <v>0</v>
      </c>
      <c r="BH6" s="3" t="n">
        <f aca="false">IF(AND(N6&gt;0,$C6="Summer"),RANK(AY6,AY$5:AY$22,0),0)</f>
        <v>0</v>
      </c>
      <c r="BI6" s="3" t="n">
        <f aca="false">IF(AND(O6&gt;0,$C6="Summer"),RANK(AZ6,AZ$5:AZ$22,0),0)</f>
        <v>0</v>
      </c>
      <c r="BK6" s="3" t="str">
        <f aca="false">IF($C6="Winter",ABS(H6),"")</f>
        <v/>
      </c>
      <c r="BL6" s="3" t="str">
        <f aca="false">IF($C6="Winter",ABS(I6),"")</f>
        <v/>
      </c>
      <c r="BM6" s="3" t="str">
        <f aca="false">IF($C6="Winter",ABS(J6),"")</f>
        <v/>
      </c>
      <c r="BN6" s="3" t="str">
        <f aca="false">IF($C6="Winter",ABS(K6),"")</f>
        <v/>
      </c>
      <c r="BO6" s="3" t="str">
        <f aca="false">IF($C6="Winter",ABS(L6),"")</f>
        <v/>
      </c>
      <c r="BP6" s="3" t="str">
        <f aca="false">IF($C6="Winter",ABS(M6),"")</f>
        <v/>
      </c>
      <c r="BQ6" s="3" t="str">
        <f aca="false">IF($C6="Winter",ABS(N6),"")</f>
        <v/>
      </c>
      <c r="BR6" s="3" t="str">
        <f aca="false">IF($C6="Winter",ABS(O6),"")</f>
        <v/>
      </c>
      <c r="BT6" s="3" t="n">
        <f aca="false">IF(AND(H6&gt;0,$C6="Winter"),RANK(BK6,BK$5:BK$22,0),0)</f>
        <v>0</v>
      </c>
      <c r="BU6" s="3" t="n">
        <f aca="false">IF(AND(I6&gt;0,$C6="Winter"),RANK(BL6,BL$5:BL$22,0),0)</f>
        <v>0</v>
      </c>
      <c r="BV6" s="3" t="n">
        <f aca="false">IF(AND(J6&gt;0,$C6="Winter"),RANK(BM6,BM$5:BM$22,0),0)</f>
        <v>0</v>
      </c>
      <c r="BW6" s="3" t="n">
        <f aca="false">IF(AND(K6&gt;0,$C6="Winter"),RANK(BN6,BN$5:BN$22,0),0)</f>
        <v>0</v>
      </c>
      <c r="BX6" s="3" t="n">
        <f aca="false">IF(AND(L6&gt;0,$C6="Winter"),RANK(BO6,BO$5:BO$22,0),0)</f>
        <v>0</v>
      </c>
      <c r="BY6" s="3" t="n">
        <f aca="false">IF(AND(M6&gt;0,$C6="Winter"),RANK(BP6,BP$5:BP$22,0),0)</f>
        <v>0</v>
      </c>
      <c r="BZ6" s="3" t="n">
        <f aca="false">IF(AND(N6&gt;0,$C6="Winter"),RANK(BQ6,BQ$5:BQ$22,0),0)</f>
        <v>0</v>
      </c>
      <c r="CA6" s="3" t="n">
        <f aca="false">IF(AND(O6&gt;0,$C6="Winter"),RANK(BR6,BR$5:BR$22,0),0)</f>
        <v>0</v>
      </c>
    </row>
    <row r="7" customFormat="false" ht="15" hidden="false" customHeight="false" outlineLevel="0" collapsed="false">
      <c r="A7" s="4" t="s">
        <v>30</v>
      </c>
      <c r="B7" s="4" t="n">
        <v>1992</v>
      </c>
      <c r="C7" s="4" t="s">
        <v>15</v>
      </c>
      <c r="D7" s="7" t="n">
        <v>31702</v>
      </c>
      <c r="E7" s="4" t="s">
        <v>78</v>
      </c>
      <c r="F7" s="4" t="s">
        <v>27</v>
      </c>
      <c r="G7" s="0" t="n">
        <v>0.000180479100605</v>
      </c>
      <c r="H7" s="0" t="n">
        <v>-0.0326133</v>
      </c>
      <c r="I7" s="0" t="n">
        <v>-0.0331559</v>
      </c>
      <c r="J7" s="0" t="n">
        <v>0.006416</v>
      </c>
      <c r="K7" s="0" t="n">
        <v>-0.0082583</v>
      </c>
      <c r="L7" s="0" t="n">
        <v>-0.0648061</v>
      </c>
      <c r="M7" s="0" t="n">
        <v>-0.0299568</v>
      </c>
      <c r="N7" s="0" t="n">
        <v>-0.0363728</v>
      </c>
      <c r="O7" s="0" t="n">
        <v>-0.0316502</v>
      </c>
      <c r="P7" s="0" t="n">
        <v>3</v>
      </c>
      <c r="AA7" s="3" t="n">
        <f aca="false">ABS(H7)</f>
        <v>0.0326133</v>
      </c>
      <c r="AB7" s="3" t="n">
        <f aca="false">ABS(I7)</f>
        <v>0.0331559</v>
      </c>
      <c r="AC7" s="3" t="n">
        <f aca="false">ABS(J7)</f>
        <v>0.006416</v>
      </c>
      <c r="AD7" s="3" t="n">
        <f aca="false">ABS(K7)</f>
        <v>0.0082583</v>
      </c>
      <c r="AE7" s="3" t="n">
        <f aca="false">ABS(L7)</f>
        <v>0.0648061</v>
      </c>
      <c r="AF7" s="3" t="n">
        <f aca="false">ABS(M7)</f>
        <v>0.0299568</v>
      </c>
      <c r="AG7" s="3" t="n">
        <f aca="false">ABS(N7)</f>
        <v>0.0363728</v>
      </c>
      <c r="AH7" s="3" t="n">
        <f aca="false">ABS(O7)</f>
        <v>0.0316502</v>
      </c>
      <c r="AJ7" s="3" t="n">
        <f aca="false">IF(H7&gt;0,RANK(AA7,AA$5:AA$22,0),0)</f>
        <v>0</v>
      </c>
      <c r="AK7" s="3" t="n">
        <f aca="false">IF(I7&gt;0,RANK(AB7,AB$5:AB$22,0),0)</f>
        <v>0</v>
      </c>
      <c r="AL7" s="3" t="n">
        <f aca="false">IF(J7&gt;0,RANK(AC7,AC$5:AC$22,0),0)</f>
        <v>16</v>
      </c>
      <c r="AM7" s="3" t="n">
        <f aca="false">IF(K7&gt;0,RANK(AD7,AD$5:AD$22,0),0)</f>
        <v>0</v>
      </c>
      <c r="AN7" s="3" t="n">
        <f aca="false">IF(L7&gt;0,RANK(AE7,AE$5:AE$22,0),0)</f>
        <v>0</v>
      </c>
      <c r="AO7" s="3" t="n">
        <f aca="false">IF(M7&gt;0,RANK(AF7,AF$5:AF$22,0),0)</f>
        <v>0</v>
      </c>
      <c r="AP7" s="3" t="n">
        <f aca="false">IF(N7&gt;0,RANK(AG7,AG$5:AG$22,0),0)</f>
        <v>0</v>
      </c>
      <c r="AQ7" s="3" t="n">
        <f aca="false">IF(O7&gt;0,RANK(AH7,AH$5:AH$22,0),0)</f>
        <v>0</v>
      </c>
      <c r="AS7" s="3" t="n">
        <f aca="false">IF($C7="Summer",ABS(H7),"")</f>
        <v>0.0326133</v>
      </c>
      <c r="AT7" s="3" t="n">
        <f aca="false">IF($C7="Summer",ABS(I7),"")</f>
        <v>0.0331559</v>
      </c>
      <c r="AU7" s="3" t="n">
        <f aca="false">IF($C7="Summer",ABS(J7),"")</f>
        <v>0.006416</v>
      </c>
      <c r="AV7" s="3" t="n">
        <f aca="false">IF($C7="Summer",ABS(K7),"")</f>
        <v>0.0082583</v>
      </c>
      <c r="AW7" s="3" t="n">
        <f aca="false">IF($C7="Summer",ABS(L7),"")</f>
        <v>0.0648061</v>
      </c>
      <c r="AX7" s="3" t="n">
        <f aca="false">IF($C7="Summer",ABS(M7),"")</f>
        <v>0.0299568</v>
      </c>
      <c r="AY7" s="3" t="n">
        <f aca="false">IF($C7="Summer",ABS(N7),"")</f>
        <v>0.0363728</v>
      </c>
      <c r="AZ7" s="3" t="n">
        <f aca="false">IF($C7="Summer",ABS(O7),"")</f>
        <v>0.0316502</v>
      </c>
      <c r="BB7" s="3" t="n">
        <f aca="false">IF(AND(H7&gt;0,$C7="Summer"),RANK(AS7,AS$5:AS$22,0),0)</f>
        <v>0</v>
      </c>
      <c r="BC7" s="3" t="n">
        <f aca="false">IF(AND(I7&gt;0,$C7="Summer"),RANK(AT7,AT$5:AT$22,0),0)</f>
        <v>0</v>
      </c>
      <c r="BD7" s="3" t="n">
        <f aca="false">IF(AND(J7&gt;0,$C7="Summer"),RANK(AU7,AU$5:AU$22,0),0)</f>
        <v>8</v>
      </c>
      <c r="BE7" s="3" t="n">
        <f aca="false">IF(AND(K7&gt;0,$C7="Summer"),RANK(AV7,AV$5:AV$22,0),0)</f>
        <v>0</v>
      </c>
      <c r="BF7" s="3" t="n">
        <f aca="false">IF(AND(L7&gt;0,$C7="Summer"),RANK(AW7,AW$5:AW$22,0),0)</f>
        <v>0</v>
      </c>
      <c r="BG7" s="3" t="n">
        <f aca="false">IF(AND(M7&gt;0,$C7="Summer"),RANK(AX7,AX$5:AX$22,0),0)</f>
        <v>0</v>
      </c>
      <c r="BH7" s="3" t="n">
        <f aca="false">IF(AND(N7&gt;0,$C7="Summer"),RANK(AY7,AY$5:AY$22,0),0)</f>
        <v>0</v>
      </c>
      <c r="BI7" s="3" t="n">
        <f aca="false">IF(AND(O7&gt;0,$C7="Summer"),RANK(AZ7,AZ$5:AZ$22,0),0)</f>
        <v>0</v>
      </c>
      <c r="BK7" s="3" t="str">
        <f aca="false">IF($C7="Winter",ABS(H7),"")</f>
        <v/>
      </c>
      <c r="BL7" s="3" t="str">
        <f aca="false">IF($C7="Winter",ABS(I7),"")</f>
        <v/>
      </c>
      <c r="BM7" s="3" t="str">
        <f aca="false">IF($C7="Winter",ABS(J7),"")</f>
        <v/>
      </c>
      <c r="BN7" s="3" t="str">
        <f aca="false">IF($C7="Winter",ABS(K7),"")</f>
        <v/>
      </c>
      <c r="BO7" s="3" t="str">
        <f aca="false">IF($C7="Winter",ABS(L7),"")</f>
        <v/>
      </c>
      <c r="BP7" s="3" t="str">
        <f aca="false">IF($C7="Winter",ABS(M7),"")</f>
        <v/>
      </c>
      <c r="BQ7" s="3" t="str">
        <f aca="false">IF($C7="Winter",ABS(N7),"")</f>
        <v/>
      </c>
      <c r="BR7" s="3" t="str">
        <f aca="false">IF($C7="Winter",ABS(O7),"")</f>
        <v/>
      </c>
      <c r="BT7" s="3" t="n">
        <f aca="false">IF(AND(H7&gt;0,$C7="Winter"),RANK(BK7,BK$5:BK$22,0),0)</f>
        <v>0</v>
      </c>
      <c r="BU7" s="3" t="n">
        <f aca="false">IF(AND(I7&gt;0,$C7="Winter"),RANK(BL7,BL$5:BL$22,0),0)</f>
        <v>0</v>
      </c>
      <c r="BV7" s="3" t="n">
        <f aca="false">IF(AND(J7&gt;0,$C7="Winter"),RANK(BM7,BM$5:BM$22,0),0)</f>
        <v>0</v>
      </c>
      <c r="BW7" s="3" t="n">
        <f aca="false">IF(AND(K7&gt;0,$C7="Winter"),RANK(BN7,BN$5:BN$22,0),0)</f>
        <v>0</v>
      </c>
      <c r="BX7" s="3" t="n">
        <f aca="false">IF(AND(L7&gt;0,$C7="Winter"),RANK(BO7,BO$5:BO$22,0),0)</f>
        <v>0</v>
      </c>
      <c r="BY7" s="3" t="n">
        <f aca="false">IF(AND(M7&gt;0,$C7="Winter"),RANK(BP7,BP$5:BP$22,0),0)</f>
        <v>0</v>
      </c>
      <c r="BZ7" s="3" t="n">
        <f aca="false">IF(AND(N7&gt;0,$C7="Winter"),RANK(BQ7,BQ$5:BQ$22,0),0)</f>
        <v>0</v>
      </c>
      <c r="CA7" s="3" t="n">
        <f aca="false">IF(AND(O7&gt;0,$C7="Winter"),RANK(BR7,BR$5:BR$22,0),0)</f>
        <v>0</v>
      </c>
    </row>
    <row r="8" customFormat="false" ht="15" hidden="false" customHeight="false" outlineLevel="0" collapsed="false">
      <c r="A8" s="4" t="s">
        <v>75</v>
      </c>
      <c r="B8" s="4" t="n">
        <v>1994</v>
      </c>
      <c r="C8" s="4" t="s">
        <v>16</v>
      </c>
      <c r="D8" s="7" t="n">
        <v>32401</v>
      </c>
      <c r="E8" s="4" t="s">
        <v>76</v>
      </c>
      <c r="F8" s="4" t="s">
        <v>27</v>
      </c>
      <c r="G8" s="0" t="n">
        <v>0.000220040339805</v>
      </c>
      <c r="H8" s="0" t="n">
        <v>-0.0049478</v>
      </c>
      <c r="I8" s="0" t="n">
        <v>0.0052671</v>
      </c>
      <c r="J8" s="0" t="n">
        <v>0.0344994</v>
      </c>
      <c r="K8" s="0" t="n">
        <v>0.0204944</v>
      </c>
      <c r="L8" s="0" t="n">
        <v>0.0056865</v>
      </c>
      <c r="M8" s="0" t="n">
        <v>0.0457938</v>
      </c>
      <c r="N8" s="0" t="n">
        <v>0.0112943</v>
      </c>
      <c r="O8" s="0" t="n">
        <v>0.0004194</v>
      </c>
      <c r="P8" s="0" t="n">
        <v>4</v>
      </c>
      <c r="AA8" s="3" t="n">
        <f aca="false">ABS(H8)</f>
        <v>0.0049478</v>
      </c>
      <c r="AB8" s="3" t="n">
        <f aca="false">ABS(I8)</f>
        <v>0.0052671</v>
      </c>
      <c r="AC8" s="3" t="n">
        <f aca="false">ABS(J8)</f>
        <v>0.0344994</v>
      </c>
      <c r="AD8" s="3" t="n">
        <f aca="false">ABS(K8)</f>
        <v>0.0204944</v>
      </c>
      <c r="AE8" s="3" t="n">
        <f aca="false">ABS(L8)</f>
        <v>0.0056865</v>
      </c>
      <c r="AF8" s="3" t="n">
        <f aca="false">ABS(M8)</f>
        <v>0.0457938</v>
      </c>
      <c r="AG8" s="3" t="n">
        <f aca="false">ABS(N8)</f>
        <v>0.0112943</v>
      </c>
      <c r="AH8" s="3" t="n">
        <f aca="false">ABS(O8)</f>
        <v>0.0004194</v>
      </c>
      <c r="AJ8" s="3" t="n">
        <f aca="false">IF(H8&gt;0,RANK(AA8,AA$5:AA$22,0),0)</f>
        <v>0</v>
      </c>
      <c r="AK8" s="3" t="n">
        <f aca="false">IF(I8&gt;0,RANK(AB8,AB$5:AB$22,0),0)</f>
        <v>13</v>
      </c>
      <c r="AL8" s="3" t="n">
        <f aca="false">IF(J8&gt;0,RANK(AC8,AC$5:AC$22,0),0)</f>
        <v>5</v>
      </c>
      <c r="AM8" s="3" t="n">
        <f aca="false">IF(K8&gt;0,RANK(AD8,AD$5:AD$22,0),0)</f>
        <v>10</v>
      </c>
      <c r="AN8" s="3" t="n">
        <f aca="false">IF(L8&gt;0,RANK(AE8,AE$5:AE$22,0),0)</f>
        <v>10</v>
      </c>
      <c r="AO8" s="3" t="n">
        <f aca="false">IF(M8&gt;0,RANK(AF8,AF$5:AF$22,0),0)</f>
        <v>5</v>
      </c>
      <c r="AP8" s="3" t="n">
        <f aca="false">IF(N8&gt;0,RANK(AG8,AG$5:AG$22,0),0)</f>
        <v>9</v>
      </c>
      <c r="AQ8" s="3" t="n">
        <f aca="false">IF(O8&gt;0,RANK(AH8,AH$5:AH$22,0),0)</f>
        <v>18</v>
      </c>
      <c r="AS8" s="3" t="str">
        <f aca="false">IF($C8="Summer",ABS(H8),"")</f>
        <v/>
      </c>
      <c r="AT8" s="3" t="str">
        <f aca="false">IF($C8="Summer",ABS(I8),"")</f>
        <v/>
      </c>
      <c r="AU8" s="3" t="str">
        <f aca="false">IF($C8="Summer",ABS(J8),"")</f>
        <v/>
      </c>
      <c r="AV8" s="3" t="str">
        <f aca="false">IF($C8="Summer",ABS(K8),"")</f>
        <v/>
      </c>
      <c r="AW8" s="3" t="str">
        <f aca="false">IF($C8="Summer",ABS(L8),"")</f>
        <v/>
      </c>
      <c r="AX8" s="3" t="str">
        <f aca="false">IF($C8="Summer",ABS(M8),"")</f>
        <v/>
      </c>
      <c r="AY8" s="3" t="str">
        <f aca="false">IF($C8="Summer",ABS(N8),"")</f>
        <v/>
      </c>
      <c r="AZ8" s="3" t="str">
        <f aca="false">IF($C8="Summer",ABS(O8),"")</f>
        <v/>
      </c>
      <c r="BB8" s="3" t="n">
        <f aca="false">IF(AND(H8&gt;0,$C8="Summer"),RANK(AS8,AS$5:AS$22,0),0)</f>
        <v>0</v>
      </c>
      <c r="BC8" s="3" t="n">
        <f aca="false">IF(AND(I8&gt;0,$C8="Summer"),RANK(AT8,AT$5:AT$22,0),0)</f>
        <v>0</v>
      </c>
      <c r="BD8" s="3" t="n">
        <f aca="false">IF(AND(J8&gt;0,$C8="Summer"),RANK(AU8,AU$5:AU$22,0),0)</f>
        <v>0</v>
      </c>
      <c r="BE8" s="3" t="n">
        <f aca="false">IF(AND(K8&gt;0,$C8="Summer"),RANK(AV8,AV$5:AV$22,0),0)</f>
        <v>0</v>
      </c>
      <c r="BF8" s="3" t="n">
        <f aca="false">IF(AND(L8&gt;0,$C8="Summer"),RANK(AW8,AW$5:AW$22,0),0)</f>
        <v>0</v>
      </c>
      <c r="BG8" s="3" t="n">
        <f aca="false">IF(AND(M8&gt;0,$C8="Summer"),RANK(AX8,AX$5:AX$22,0),0)</f>
        <v>0</v>
      </c>
      <c r="BH8" s="3" t="n">
        <f aca="false">IF(AND(N8&gt;0,$C8="Summer"),RANK(AY8,AY$5:AY$22,0),0)</f>
        <v>0</v>
      </c>
      <c r="BI8" s="3" t="n">
        <f aca="false">IF(AND(O8&gt;0,$C8="Summer"),RANK(AZ8,AZ$5:AZ$22,0),0)</f>
        <v>0</v>
      </c>
      <c r="BK8" s="3" t="n">
        <f aca="false">IF($C8="Winter",ABS(H8),"")</f>
        <v>0.0049478</v>
      </c>
      <c r="BL8" s="3" t="n">
        <f aca="false">IF($C8="Winter",ABS(I8),"")</f>
        <v>0.0052671</v>
      </c>
      <c r="BM8" s="3" t="n">
        <f aca="false">IF($C8="Winter",ABS(J8),"")</f>
        <v>0.0344994</v>
      </c>
      <c r="BN8" s="3" t="n">
        <f aca="false">IF($C8="Winter",ABS(K8),"")</f>
        <v>0.0204944</v>
      </c>
      <c r="BO8" s="3" t="n">
        <f aca="false">IF($C8="Winter",ABS(L8),"")</f>
        <v>0.0056865</v>
      </c>
      <c r="BP8" s="3" t="n">
        <f aca="false">IF($C8="Winter",ABS(M8),"")</f>
        <v>0.0457938</v>
      </c>
      <c r="BQ8" s="3" t="n">
        <f aca="false">IF($C8="Winter",ABS(N8),"")</f>
        <v>0.0112943</v>
      </c>
      <c r="BR8" s="3" t="n">
        <f aca="false">IF($C8="Winter",ABS(O8),"")</f>
        <v>0.0004194</v>
      </c>
      <c r="BT8" s="3" t="n">
        <f aca="false">IF(AND(H8&gt;0,$C8="Winter"),RANK(BK8,BK$5:BK$22,0),0)</f>
        <v>0</v>
      </c>
      <c r="BU8" s="3" t="n">
        <f aca="false">IF(AND(I8&gt;0,$C8="Winter"),RANK(BL8,BL$5:BL$22,0),0)</f>
        <v>6</v>
      </c>
      <c r="BV8" s="3" t="n">
        <f aca="false">IF(AND(J8&gt;0,$C8="Winter"),RANK(BM8,BM$5:BM$22,0),0)</f>
        <v>3</v>
      </c>
      <c r="BW8" s="3" t="n">
        <f aca="false">IF(AND(K8&gt;0,$C8="Winter"),RANK(BN8,BN$5:BN$22,0),0)</f>
        <v>5</v>
      </c>
      <c r="BX8" s="3" t="n">
        <f aca="false">IF(AND(L8&gt;0,$C8="Winter"),RANK(BO8,BO$5:BO$22,0),0)</f>
        <v>4</v>
      </c>
      <c r="BY8" s="3" t="n">
        <f aca="false">IF(AND(M8&gt;0,$C8="Winter"),RANK(BP8,BP$5:BP$22,0),0)</f>
        <v>3</v>
      </c>
      <c r="BZ8" s="3" t="n">
        <f aca="false">IF(AND(N8&gt;0,$C8="Winter"),RANK(BQ8,BQ$5:BQ$22,0),0)</f>
        <v>4</v>
      </c>
      <c r="CA8" s="3" t="n">
        <f aca="false">IF(AND(O8&gt;0,$C8="Winter"),RANK(BR8,BR$5:BR$22,0),0)</f>
        <v>9</v>
      </c>
    </row>
    <row r="9" customFormat="false" ht="15" hidden="false" customHeight="false" outlineLevel="0" collapsed="false">
      <c r="A9" s="4" t="s">
        <v>42</v>
      </c>
      <c r="B9" s="4" t="n">
        <v>1996</v>
      </c>
      <c r="C9" s="4" t="s">
        <v>15</v>
      </c>
      <c r="D9" s="7" t="n">
        <v>33134</v>
      </c>
      <c r="E9" s="4" t="s">
        <v>43</v>
      </c>
      <c r="F9" s="4" t="s">
        <v>27</v>
      </c>
      <c r="G9" s="0" t="n">
        <v>0.000595694386125</v>
      </c>
      <c r="H9" s="0" t="n">
        <v>-0.0576419</v>
      </c>
      <c r="I9" s="0" t="n">
        <v>-0.0604693</v>
      </c>
      <c r="J9" s="0" t="n">
        <v>-0.148254</v>
      </c>
      <c r="K9" s="0" t="n">
        <v>-0.2289399</v>
      </c>
      <c r="L9" s="0" t="n">
        <v>-0.0048688</v>
      </c>
      <c r="M9" s="0" t="n">
        <v>-0.1545301</v>
      </c>
      <c r="N9" s="0" t="n">
        <v>-0.0062761</v>
      </c>
      <c r="O9" s="0" t="n">
        <v>0.0556005</v>
      </c>
      <c r="P9" s="0" t="n">
        <v>5</v>
      </c>
      <c r="AA9" s="3" t="n">
        <f aca="false">ABS(H9)</f>
        <v>0.0576419</v>
      </c>
      <c r="AB9" s="3" t="n">
        <f aca="false">ABS(I9)</f>
        <v>0.0604693</v>
      </c>
      <c r="AC9" s="3" t="n">
        <f aca="false">ABS(J9)</f>
        <v>0.148254</v>
      </c>
      <c r="AD9" s="3" t="n">
        <f aca="false">ABS(K9)</f>
        <v>0.2289399</v>
      </c>
      <c r="AE9" s="3" t="n">
        <f aca="false">ABS(L9)</f>
        <v>0.0048688</v>
      </c>
      <c r="AF9" s="3" t="n">
        <f aca="false">ABS(M9)</f>
        <v>0.1545301</v>
      </c>
      <c r="AG9" s="3" t="n">
        <f aca="false">ABS(N9)</f>
        <v>0.0062761</v>
      </c>
      <c r="AH9" s="3" t="n">
        <f aca="false">ABS(O9)</f>
        <v>0.0556005</v>
      </c>
      <c r="AJ9" s="3" t="n">
        <f aca="false">IF(H9&gt;0,RANK(AA9,AA$5:AA$22,0),0)</f>
        <v>0</v>
      </c>
      <c r="AK9" s="3" t="n">
        <f aca="false">IF(I9&gt;0,RANK(AB9,AB$5:AB$22,0),0)</f>
        <v>0</v>
      </c>
      <c r="AL9" s="3" t="n">
        <f aca="false">IF(J9&gt;0,RANK(AC9,AC$5:AC$22,0),0)</f>
        <v>0</v>
      </c>
      <c r="AM9" s="3" t="n">
        <f aca="false">IF(K9&gt;0,RANK(AD9,AD$5:AD$22,0),0)</f>
        <v>0</v>
      </c>
      <c r="AN9" s="3" t="n">
        <f aca="false">IF(L9&gt;0,RANK(AE9,AE$5:AE$22,0),0)</f>
        <v>0</v>
      </c>
      <c r="AO9" s="3" t="n">
        <f aca="false">IF(M9&gt;0,RANK(AF9,AF$5:AF$22,0),0)</f>
        <v>0</v>
      </c>
      <c r="AP9" s="3" t="n">
        <f aca="false">IF(N9&gt;0,RANK(AG9,AG$5:AG$22,0),0)</f>
        <v>0</v>
      </c>
      <c r="AQ9" s="3" t="n">
        <f aca="false">IF(O9&gt;0,RANK(AH9,AH$5:AH$22,0),0)</f>
        <v>1</v>
      </c>
      <c r="AS9" s="3" t="n">
        <f aca="false">IF($C9="Summer",ABS(H9),"")</f>
        <v>0.0576419</v>
      </c>
      <c r="AT9" s="3" t="n">
        <f aca="false">IF($C9="Summer",ABS(I9),"")</f>
        <v>0.0604693</v>
      </c>
      <c r="AU9" s="3" t="n">
        <f aca="false">IF($C9="Summer",ABS(J9),"")</f>
        <v>0.148254</v>
      </c>
      <c r="AV9" s="3" t="n">
        <f aca="false">IF($C9="Summer",ABS(K9),"")</f>
        <v>0.2289399</v>
      </c>
      <c r="AW9" s="3" t="n">
        <f aca="false">IF($C9="Summer",ABS(L9),"")</f>
        <v>0.0048688</v>
      </c>
      <c r="AX9" s="3" t="n">
        <f aca="false">IF($C9="Summer",ABS(M9),"")</f>
        <v>0.1545301</v>
      </c>
      <c r="AY9" s="3" t="n">
        <f aca="false">IF($C9="Summer",ABS(N9),"")</f>
        <v>0.0062761</v>
      </c>
      <c r="AZ9" s="3" t="n">
        <f aca="false">IF($C9="Summer",ABS(O9),"")</f>
        <v>0.0556005</v>
      </c>
      <c r="BB9" s="3" t="n">
        <f aca="false">IF(AND(H9&gt;0,$C9="Summer"),RANK(AS9,AS$5:AS$22,0),0)</f>
        <v>0</v>
      </c>
      <c r="BC9" s="3" t="n">
        <f aca="false">IF(AND(I9&gt;0,$C9="Summer"),RANK(AT9,AT$5:AT$22,0),0)</f>
        <v>0</v>
      </c>
      <c r="BD9" s="3" t="n">
        <f aca="false">IF(AND(J9&gt;0,$C9="Summer"),RANK(AU9,AU$5:AU$22,0),0)</f>
        <v>0</v>
      </c>
      <c r="BE9" s="3" t="n">
        <f aca="false">IF(AND(K9&gt;0,$C9="Summer"),RANK(AV9,AV$5:AV$22,0),0)</f>
        <v>0</v>
      </c>
      <c r="BF9" s="3" t="n">
        <f aca="false">IF(AND(L9&gt;0,$C9="Summer"),RANK(AW9,AW$5:AW$22,0),0)</f>
        <v>0</v>
      </c>
      <c r="BG9" s="3" t="n">
        <f aca="false">IF(AND(M9&gt;0,$C9="Summer"),RANK(AX9,AX$5:AX$22,0),0)</f>
        <v>0</v>
      </c>
      <c r="BH9" s="3" t="n">
        <f aca="false">IF(AND(N9&gt;0,$C9="Summer"),RANK(AY9,AY$5:AY$22,0),0)</f>
        <v>0</v>
      </c>
      <c r="BI9" s="3" t="n">
        <f aca="false">IF(AND(O9&gt;0,$C9="Summer"),RANK(AZ9,AZ$5:AZ$22,0),0)</f>
        <v>1</v>
      </c>
      <c r="BK9" s="3" t="str">
        <f aca="false">IF($C9="Winter",ABS(H9),"")</f>
        <v/>
      </c>
      <c r="BL9" s="3" t="str">
        <f aca="false">IF($C9="Winter",ABS(I9),"")</f>
        <v/>
      </c>
      <c r="BM9" s="3" t="str">
        <f aca="false">IF($C9="Winter",ABS(J9),"")</f>
        <v/>
      </c>
      <c r="BN9" s="3" t="str">
        <f aca="false">IF($C9="Winter",ABS(K9),"")</f>
        <v/>
      </c>
      <c r="BO9" s="3" t="str">
        <f aca="false">IF($C9="Winter",ABS(L9),"")</f>
        <v/>
      </c>
      <c r="BP9" s="3" t="str">
        <f aca="false">IF($C9="Winter",ABS(M9),"")</f>
        <v/>
      </c>
      <c r="BQ9" s="3" t="str">
        <f aca="false">IF($C9="Winter",ABS(N9),"")</f>
        <v/>
      </c>
      <c r="BR9" s="3" t="str">
        <f aca="false">IF($C9="Winter",ABS(O9),"")</f>
        <v/>
      </c>
      <c r="BT9" s="3" t="n">
        <f aca="false">IF(AND(H9&gt;0,$C9="Winter"),RANK(BK9,BK$5:BK$22,0),0)</f>
        <v>0</v>
      </c>
      <c r="BU9" s="3" t="n">
        <f aca="false">IF(AND(I9&gt;0,$C9="Winter"),RANK(BL9,BL$5:BL$22,0),0)</f>
        <v>0</v>
      </c>
      <c r="BV9" s="3" t="n">
        <f aca="false">IF(AND(J9&gt;0,$C9="Winter"),RANK(BM9,BM$5:BM$22,0),0)</f>
        <v>0</v>
      </c>
      <c r="BW9" s="3" t="n">
        <f aca="false">IF(AND(K9&gt;0,$C9="Winter"),RANK(BN9,BN$5:BN$22,0),0)</f>
        <v>0</v>
      </c>
      <c r="BX9" s="3" t="n">
        <f aca="false">IF(AND(L9&gt;0,$C9="Winter"),RANK(BO9,BO$5:BO$22,0),0)</f>
        <v>0</v>
      </c>
      <c r="BY9" s="3" t="n">
        <f aca="false">IF(AND(M9&gt;0,$C9="Winter"),RANK(BP9,BP$5:BP$22,0),0)</f>
        <v>0</v>
      </c>
      <c r="BZ9" s="3" t="n">
        <f aca="false">IF(AND(N9&gt;0,$C9="Winter"),RANK(BQ9,BQ$5:BQ$22,0),0)</f>
        <v>0</v>
      </c>
      <c r="CA9" s="3" t="n">
        <f aca="false">IF(AND(O9&gt;0,$C9="Winter"),RANK(BR9,BR$5:BR$22,0),0)</f>
        <v>0</v>
      </c>
    </row>
    <row r="10" customFormat="false" ht="15" hidden="false" customHeight="false" outlineLevel="0" collapsed="false">
      <c r="A10" s="4" t="s">
        <v>36</v>
      </c>
      <c r="B10" s="4" t="n">
        <v>1998</v>
      </c>
      <c r="C10" s="4" t="s">
        <v>16</v>
      </c>
      <c r="D10" s="7" t="n">
        <v>33404</v>
      </c>
      <c r="E10" s="4" t="s">
        <v>37</v>
      </c>
      <c r="F10" s="4" t="s">
        <v>27</v>
      </c>
      <c r="G10" s="0" t="n">
        <v>7.5228604605E-005</v>
      </c>
      <c r="H10" s="0" t="n">
        <v>-0.0026868</v>
      </c>
      <c r="I10" s="0" t="n">
        <v>-0.0058205</v>
      </c>
      <c r="J10" s="0" t="n">
        <v>-0.0155696</v>
      </c>
      <c r="K10" s="0" t="n">
        <v>-0.0110875</v>
      </c>
      <c r="L10" s="0" t="n">
        <v>0.001999</v>
      </c>
      <c r="M10" s="0" t="n">
        <v>-0.0083198</v>
      </c>
      <c r="N10" s="0" t="n">
        <v>0.0072498</v>
      </c>
      <c r="O10" s="0" t="n">
        <v>0.0078195</v>
      </c>
      <c r="P10" s="0" t="n">
        <v>6</v>
      </c>
      <c r="AA10" s="3" t="n">
        <f aca="false">ABS(H10)</f>
        <v>0.0026868</v>
      </c>
      <c r="AB10" s="3" t="n">
        <f aca="false">ABS(I10)</f>
        <v>0.0058205</v>
      </c>
      <c r="AC10" s="3" t="n">
        <f aca="false">ABS(J10)</f>
        <v>0.0155696</v>
      </c>
      <c r="AD10" s="3" t="n">
        <f aca="false">ABS(K10)</f>
        <v>0.0110875</v>
      </c>
      <c r="AE10" s="3" t="n">
        <f aca="false">ABS(L10)</f>
        <v>0.001999</v>
      </c>
      <c r="AF10" s="3" t="n">
        <f aca="false">ABS(M10)</f>
        <v>0.0083198</v>
      </c>
      <c r="AG10" s="3" t="n">
        <f aca="false">ABS(N10)</f>
        <v>0.0072498</v>
      </c>
      <c r="AH10" s="3" t="n">
        <f aca="false">ABS(O10)</f>
        <v>0.0078195</v>
      </c>
      <c r="AJ10" s="3" t="n">
        <f aca="false">IF(H10&gt;0,RANK(AA10,AA$5:AA$22,0),0)</f>
        <v>0</v>
      </c>
      <c r="AK10" s="3" t="n">
        <f aca="false">IF(I10&gt;0,RANK(AB10,AB$5:AB$22,0),0)</f>
        <v>0</v>
      </c>
      <c r="AL10" s="3" t="n">
        <f aca="false">IF(J10&gt;0,RANK(AC10,AC$5:AC$22,0),0)</f>
        <v>0</v>
      </c>
      <c r="AM10" s="3" t="n">
        <f aca="false">IF(K10&gt;0,RANK(AD10,AD$5:AD$22,0),0)</f>
        <v>0</v>
      </c>
      <c r="AN10" s="3" t="n">
        <f aca="false">IF(L10&gt;0,RANK(AE10,AE$5:AE$22,0),0)</f>
        <v>14</v>
      </c>
      <c r="AO10" s="3" t="n">
        <f aca="false">IF(M10&gt;0,RANK(AF10,AF$5:AF$22,0),0)</f>
        <v>0</v>
      </c>
      <c r="AP10" s="3" t="n">
        <f aca="false">IF(N10&gt;0,RANK(AG10,AG$5:AG$22,0),0)</f>
        <v>11</v>
      </c>
      <c r="AQ10" s="3" t="n">
        <f aca="false">IF(O10&gt;0,RANK(AH10,AH$5:AH$22,0),0)</f>
        <v>8</v>
      </c>
      <c r="AS10" s="3" t="str">
        <f aca="false">IF($C10="Summer",ABS(H10),"")</f>
        <v/>
      </c>
      <c r="AT10" s="3" t="str">
        <f aca="false">IF($C10="Summer",ABS(I10),"")</f>
        <v/>
      </c>
      <c r="AU10" s="3" t="str">
        <f aca="false">IF($C10="Summer",ABS(J10),"")</f>
        <v/>
      </c>
      <c r="AV10" s="3" t="str">
        <f aca="false">IF($C10="Summer",ABS(K10),"")</f>
        <v/>
      </c>
      <c r="AW10" s="3" t="str">
        <f aca="false">IF($C10="Summer",ABS(L10),"")</f>
        <v/>
      </c>
      <c r="AX10" s="3" t="str">
        <f aca="false">IF($C10="Summer",ABS(M10),"")</f>
        <v/>
      </c>
      <c r="AY10" s="3" t="str">
        <f aca="false">IF($C10="Summer",ABS(N10),"")</f>
        <v/>
      </c>
      <c r="AZ10" s="3" t="str">
        <f aca="false">IF($C10="Summer",ABS(O10),"")</f>
        <v/>
      </c>
      <c r="BB10" s="3" t="n">
        <f aca="false">IF(AND(H10&gt;0,$C10="Summer"),RANK(AS10,AS$5:AS$22,0),0)</f>
        <v>0</v>
      </c>
      <c r="BC10" s="3" t="n">
        <f aca="false">IF(AND(I10&gt;0,$C10="Summer"),RANK(AT10,AT$5:AT$22,0),0)</f>
        <v>0</v>
      </c>
      <c r="BD10" s="3" t="n">
        <f aca="false">IF(AND(J10&gt;0,$C10="Summer"),RANK(AU10,AU$5:AU$22,0),0)</f>
        <v>0</v>
      </c>
      <c r="BE10" s="3" t="n">
        <f aca="false">IF(AND(K10&gt;0,$C10="Summer"),RANK(AV10,AV$5:AV$22,0),0)</f>
        <v>0</v>
      </c>
      <c r="BF10" s="3" t="n">
        <f aca="false">IF(AND(L10&gt;0,$C10="Summer"),RANK(AW10,AW$5:AW$22,0),0)</f>
        <v>0</v>
      </c>
      <c r="BG10" s="3" t="n">
        <f aca="false">IF(AND(M10&gt;0,$C10="Summer"),RANK(AX10,AX$5:AX$22,0),0)</f>
        <v>0</v>
      </c>
      <c r="BH10" s="3" t="n">
        <f aca="false">IF(AND(N10&gt;0,$C10="Summer"),RANK(AY10,AY$5:AY$22,0),0)</f>
        <v>0</v>
      </c>
      <c r="BI10" s="3" t="n">
        <f aca="false">IF(AND(O10&gt;0,$C10="Summer"),RANK(AZ10,AZ$5:AZ$22,0),0)</f>
        <v>0</v>
      </c>
      <c r="BK10" s="3" t="n">
        <f aca="false">IF($C10="Winter",ABS(H10),"")</f>
        <v>0.0026868</v>
      </c>
      <c r="BL10" s="3" t="n">
        <f aca="false">IF($C10="Winter",ABS(I10),"")</f>
        <v>0.0058205</v>
      </c>
      <c r="BM10" s="3" t="n">
        <f aca="false">IF($C10="Winter",ABS(J10),"")</f>
        <v>0.0155696</v>
      </c>
      <c r="BN10" s="3" t="n">
        <f aca="false">IF($C10="Winter",ABS(K10),"")</f>
        <v>0.0110875</v>
      </c>
      <c r="BO10" s="3" t="n">
        <f aca="false">IF($C10="Winter",ABS(L10),"")</f>
        <v>0.001999</v>
      </c>
      <c r="BP10" s="3" t="n">
        <f aca="false">IF($C10="Winter",ABS(M10),"")</f>
        <v>0.0083198</v>
      </c>
      <c r="BQ10" s="3" t="n">
        <f aca="false">IF($C10="Winter",ABS(N10),"")</f>
        <v>0.0072498</v>
      </c>
      <c r="BR10" s="3" t="n">
        <f aca="false">IF($C10="Winter",ABS(O10),"")</f>
        <v>0.0078195</v>
      </c>
      <c r="BT10" s="3" t="n">
        <f aca="false">IF(AND(H10&gt;0,$C10="Winter"),RANK(BK10,BK$5:BK$22,0),0)</f>
        <v>0</v>
      </c>
      <c r="BU10" s="3" t="n">
        <f aca="false">IF(AND(I10&gt;0,$C10="Winter"),RANK(BL10,BL$5:BL$22,0),0)</f>
        <v>0</v>
      </c>
      <c r="BV10" s="3" t="n">
        <f aca="false">IF(AND(J10&gt;0,$C10="Winter"),RANK(BM10,BM$5:BM$22,0),0)</f>
        <v>0</v>
      </c>
      <c r="BW10" s="3" t="n">
        <f aca="false">IF(AND(K10&gt;0,$C10="Winter"),RANK(BN10,BN$5:BN$22,0),0)</f>
        <v>0</v>
      </c>
      <c r="BX10" s="3" t="n">
        <f aca="false">IF(AND(L10&gt;0,$C10="Winter"),RANK(BO10,BO$5:BO$22,0),0)</f>
        <v>7</v>
      </c>
      <c r="BY10" s="3" t="n">
        <f aca="false">IF(AND(M10&gt;0,$C10="Winter"),RANK(BP10,BP$5:BP$22,0),0)</f>
        <v>0</v>
      </c>
      <c r="BZ10" s="3" t="n">
        <f aca="false">IF(AND(N10&gt;0,$C10="Winter"),RANK(BQ10,BQ$5:BQ$22,0),0)</f>
        <v>6</v>
      </c>
      <c r="CA10" s="3" t="n">
        <f aca="false">IF(AND(O10&gt;0,$C10="Winter"),RANK(BR10,BR$5:BR$22,0),0)</f>
        <v>4</v>
      </c>
    </row>
    <row r="11" customFormat="false" ht="15" hidden="false" customHeight="false" outlineLevel="0" collapsed="false">
      <c r="A11" s="4" t="s">
        <v>46</v>
      </c>
      <c r="B11" s="4" t="n">
        <v>2000</v>
      </c>
      <c r="C11" s="4" t="s">
        <v>15</v>
      </c>
      <c r="D11" s="7" t="n">
        <v>34235</v>
      </c>
      <c r="E11" s="4" t="s">
        <v>47</v>
      </c>
      <c r="F11" s="4" t="s">
        <v>27</v>
      </c>
      <c r="G11" s="0" t="n">
        <v>0.002519598380645</v>
      </c>
      <c r="H11" s="0" t="n">
        <v>-0.0092197</v>
      </c>
      <c r="I11" s="0" t="n">
        <v>-0.0097406</v>
      </c>
      <c r="J11" s="0" t="n">
        <v>-0.0004024</v>
      </c>
      <c r="K11" s="0" t="n">
        <v>-0.0251704</v>
      </c>
      <c r="L11" s="0" t="n">
        <v>0.0090508</v>
      </c>
      <c r="M11" s="0" t="n">
        <v>0.0220614</v>
      </c>
      <c r="N11" s="0" t="n">
        <v>0.0224638</v>
      </c>
      <c r="O11" s="0" t="n">
        <v>0.0187914</v>
      </c>
      <c r="P11" s="0" t="n">
        <v>7</v>
      </c>
      <c r="AA11" s="3" t="n">
        <f aca="false">ABS(H11)</f>
        <v>0.0092197</v>
      </c>
      <c r="AB11" s="3" t="n">
        <f aca="false">ABS(I11)</f>
        <v>0.0097406</v>
      </c>
      <c r="AC11" s="3" t="n">
        <f aca="false">ABS(J11)</f>
        <v>0.0004024</v>
      </c>
      <c r="AD11" s="3" t="n">
        <f aca="false">ABS(K11)</f>
        <v>0.0251704</v>
      </c>
      <c r="AE11" s="3" t="n">
        <f aca="false">ABS(L11)</f>
        <v>0.0090508</v>
      </c>
      <c r="AF11" s="3" t="n">
        <f aca="false">ABS(M11)</f>
        <v>0.0220614</v>
      </c>
      <c r="AG11" s="3" t="n">
        <f aca="false">ABS(N11)</f>
        <v>0.0224638</v>
      </c>
      <c r="AH11" s="3" t="n">
        <f aca="false">ABS(O11)</f>
        <v>0.0187914</v>
      </c>
      <c r="AJ11" s="3" t="n">
        <f aca="false">IF(H11&gt;0,RANK(AA11,AA$5:AA$22,0),0)</f>
        <v>0</v>
      </c>
      <c r="AK11" s="3" t="n">
        <f aca="false">IF(I11&gt;0,RANK(AB11,AB$5:AB$22,0),0)</f>
        <v>0</v>
      </c>
      <c r="AL11" s="3" t="n">
        <f aca="false">IF(J11&gt;0,RANK(AC11,AC$5:AC$22,0),0)</f>
        <v>0</v>
      </c>
      <c r="AM11" s="3" t="n">
        <f aca="false">IF(K11&gt;0,RANK(AD11,AD$5:AD$22,0),0)</f>
        <v>0</v>
      </c>
      <c r="AN11" s="3" t="n">
        <f aca="false">IF(L11&gt;0,RANK(AE11,AE$5:AE$22,0),0)</f>
        <v>7</v>
      </c>
      <c r="AO11" s="3" t="n">
        <f aca="false">IF(M11&gt;0,RANK(AF11,AF$5:AF$22,0),0)</f>
        <v>8</v>
      </c>
      <c r="AP11" s="3" t="n">
        <f aca="false">IF(N11&gt;0,RANK(AG11,AG$5:AG$22,0),0)</f>
        <v>5</v>
      </c>
      <c r="AQ11" s="3" t="n">
        <f aca="false">IF(O11&gt;0,RANK(AH11,AH$5:AH$22,0),0)</f>
        <v>5</v>
      </c>
      <c r="AS11" s="3" t="n">
        <f aca="false">IF($C11="Summer",ABS(H11),"")</f>
        <v>0.0092197</v>
      </c>
      <c r="AT11" s="3" t="n">
        <f aca="false">IF($C11="Summer",ABS(I11),"")</f>
        <v>0.0097406</v>
      </c>
      <c r="AU11" s="3" t="n">
        <f aca="false">IF($C11="Summer",ABS(J11),"")</f>
        <v>0.0004024</v>
      </c>
      <c r="AV11" s="3" t="n">
        <f aca="false">IF($C11="Summer",ABS(K11),"")</f>
        <v>0.0251704</v>
      </c>
      <c r="AW11" s="3" t="n">
        <f aca="false">IF($C11="Summer",ABS(L11),"")</f>
        <v>0.0090508</v>
      </c>
      <c r="AX11" s="3" t="n">
        <f aca="false">IF($C11="Summer",ABS(M11),"")</f>
        <v>0.0220614</v>
      </c>
      <c r="AY11" s="3" t="n">
        <f aca="false">IF($C11="Summer",ABS(N11),"")</f>
        <v>0.0224638</v>
      </c>
      <c r="AZ11" s="3" t="n">
        <f aca="false">IF($C11="Summer",ABS(O11),"")</f>
        <v>0.0187914</v>
      </c>
      <c r="BB11" s="3" t="n">
        <f aca="false">IF(AND(H11&gt;0,$C11="Summer"),RANK(AS11,AS$5:AS$22,0),0)</f>
        <v>0</v>
      </c>
      <c r="BC11" s="3" t="n">
        <f aca="false">IF(AND(I11&gt;0,$C11="Summer"),RANK(AT11,AT$5:AT$22,0),0)</f>
        <v>0</v>
      </c>
      <c r="BD11" s="3" t="n">
        <f aca="false">IF(AND(J11&gt;0,$C11="Summer"),RANK(AU11,AU$5:AU$22,0),0)</f>
        <v>0</v>
      </c>
      <c r="BE11" s="3" t="n">
        <f aca="false">IF(AND(K11&gt;0,$C11="Summer"),RANK(AV11,AV$5:AV$22,0),0)</f>
        <v>0</v>
      </c>
      <c r="BF11" s="3" t="n">
        <f aca="false">IF(AND(L11&gt;0,$C11="Summer"),RANK(AW11,AW$5:AW$22,0),0)</f>
        <v>4</v>
      </c>
      <c r="BG11" s="3" t="n">
        <f aca="false">IF(AND(M11&gt;0,$C11="Summer"),RANK(AX11,AX$5:AX$22,0),0)</f>
        <v>5</v>
      </c>
      <c r="BH11" s="3" t="n">
        <f aca="false">IF(AND(N11&gt;0,$C11="Summer"),RANK(AY11,AY$5:AY$22,0),0)</f>
        <v>3</v>
      </c>
      <c r="BI11" s="3" t="n">
        <f aca="false">IF(AND(O11&gt;0,$C11="Summer"),RANK(AZ11,AZ$5:AZ$22,0),0)</f>
        <v>3</v>
      </c>
      <c r="BK11" s="3" t="str">
        <f aca="false">IF($C11="Winter",ABS(H11),"")</f>
        <v/>
      </c>
      <c r="BL11" s="3" t="str">
        <f aca="false">IF($C11="Winter",ABS(I11),"")</f>
        <v/>
      </c>
      <c r="BM11" s="3" t="str">
        <f aca="false">IF($C11="Winter",ABS(J11),"")</f>
        <v/>
      </c>
      <c r="BN11" s="3" t="str">
        <f aca="false">IF($C11="Winter",ABS(K11),"")</f>
        <v/>
      </c>
      <c r="BO11" s="3" t="str">
        <f aca="false">IF($C11="Winter",ABS(L11),"")</f>
        <v/>
      </c>
      <c r="BP11" s="3" t="str">
        <f aca="false">IF($C11="Winter",ABS(M11),"")</f>
        <v/>
      </c>
      <c r="BQ11" s="3" t="str">
        <f aca="false">IF($C11="Winter",ABS(N11),"")</f>
        <v/>
      </c>
      <c r="BR11" s="3" t="str">
        <f aca="false">IF($C11="Winter",ABS(O11),"")</f>
        <v/>
      </c>
      <c r="BT11" s="3" t="n">
        <f aca="false">IF(AND(H11&gt;0,$C11="Winter"),RANK(BK11,BK$5:BK$22,0),0)</f>
        <v>0</v>
      </c>
      <c r="BU11" s="3" t="n">
        <f aca="false">IF(AND(I11&gt;0,$C11="Winter"),RANK(BL11,BL$5:BL$22,0),0)</f>
        <v>0</v>
      </c>
      <c r="BV11" s="3" t="n">
        <f aca="false">IF(AND(J11&gt;0,$C11="Winter"),RANK(BM11,BM$5:BM$22,0),0)</f>
        <v>0</v>
      </c>
      <c r="BW11" s="3" t="n">
        <f aca="false">IF(AND(K11&gt;0,$C11="Winter"),RANK(BN11,BN$5:BN$22,0),0)</f>
        <v>0</v>
      </c>
      <c r="BX11" s="3" t="n">
        <f aca="false">IF(AND(L11&gt;0,$C11="Winter"),RANK(BO11,BO$5:BO$22,0),0)</f>
        <v>0</v>
      </c>
      <c r="BY11" s="3" t="n">
        <f aca="false">IF(AND(M11&gt;0,$C11="Winter"),RANK(BP11,BP$5:BP$22,0),0)</f>
        <v>0</v>
      </c>
      <c r="BZ11" s="3" t="n">
        <f aca="false">IF(AND(N11&gt;0,$C11="Winter"),RANK(BQ11,BQ$5:BQ$22,0),0)</f>
        <v>0</v>
      </c>
      <c r="CA11" s="3" t="n">
        <f aca="false">IF(AND(O11&gt;0,$C11="Winter"),RANK(BR11,BR$5:BR$22,0),0)</f>
        <v>0</v>
      </c>
    </row>
    <row r="12" customFormat="false" ht="15" hidden="false" customHeight="false" outlineLevel="0" collapsed="false">
      <c r="A12" s="4" t="s">
        <v>79</v>
      </c>
      <c r="B12" s="4" t="n">
        <v>2002</v>
      </c>
      <c r="C12" s="4" t="s">
        <v>16</v>
      </c>
      <c r="D12" s="8" t="n">
        <v>34866</v>
      </c>
      <c r="E12" s="4" t="s">
        <v>80</v>
      </c>
      <c r="F12" s="4" t="s">
        <v>27</v>
      </c>
      <c r="G12" s="0" t="n">
        <v>5.8892719205E-005</v>
      </c>
      <c r="H12" s="0" t="n">
        <v>-0.0014625</v>
      </c>
      <c r="I12" s="0" t="n">
        <v>-0.0005446</v>
      </c>
      <c r="J12" s="0" t="n">
        <v>0.0065878</v>
      </c>
      <c r="K12" s="0" t="n">
        <v>0.0160962</v>
      </c>
      <c r="L12" s="0" t="n">
        <v>-0.0020712</v>
      </c>
      <c r="M12" s="0" t="n">
        <v>0.0051516</v>
      </c>
      <c r="N12" s="0" t="n">
        <v>-0.0014362</v>
      </c>
      <c r="O12" s="0" t="n">
        <v>-0.0015266</v>
      </c>
      <c r="P12" s="0" t="n">
        <v>8</v>
      </c>
      <c r="AA12" s="3" t="n">
        <f aca="false">ABS(H12)</f>
        <v>0.0014625</v>
      </c>
      <c r="AB12" s="3" t="n">
        <f aca="false">ABS(I12)</f>
        <v>0.0005446</v>
      </c>
      <c r="AC12" s="3" t="n">
        <f aca="false">ABS(J12)</f>
        <v>0.0065878</v>
      </c>
      <c r="AD12" s="3" t="n">
        <f aca="false">ABS(K12)</f>
        <v>0.0160962</v>
      </c>
      <c r="AE12" s="3" t="n">
        <f aca="false">ABS(L12)</f>
        <v>0.0020712</v>
      </c>
      <c r="AF12" s="3" t="n">
        <f aca="false">ABS(M12)</f>
        <v>0.0051516</v>
      </c>
      <c r="AG12" s="3" t="n">
        <f aca="false">ABS(N12)</f>
        <v>0.0014362</v>
      </c>
      <c r="AH12" s="3" t="n">
        <f aca="false">ABS(O12)</f>
        <v>0.0015266</v>
      </c>
      <c r="AJ12" s="3" t="n">
        <f aca="false">IF(H12&gt;0,RANK(AA12,AA$5:AA$22,0),0)</f>
        <v>0</v>
      </c>
      <c r="AK12" s="3" t="n">
        <f aca="false">IF(I12&gt;0,RANK(AB12,AB$5:AB$22,0),0)</f>
        <v>0</v>
      </c>
      <c r="AL12" s="3" t="n">
        <f aca="false">IF(J12&gt;0,RANK(AC12,AC$5:AC$22,0),0)</f>
        <v>15</v>
      </c>
      <c r="AM12" s="3" t="n">
        <f aca="false">IF(K12&gt;0,RANK(AD12,AD$5:AD$22,0),0)</f>
        <v>11</v>
      </c>
      <c r="AN12" s="3" t="n">
        <f aca="false">IF(L12&gt;0,RANK(AE12,AE$5:AE$22,0),0)</f>
        <v>0</v>
      </c>
      <c r="AO12" s="3" t="n">
        <f aca="false">IF(M12&gt;0,RANK(AF12,AF$5:AF$22,0),0)</f>
        <v>15</v>
      </c>
      <c r="AP12" s="3" t="n">
        <f aca="false">IF(N12&gt;0,RANK(AG12,AG$5:AG$22,0),0)</f>
        <v>0</v>
      </c>
      <c r="AQ12" s="3" t="n">
        <f aca="false">IF(O12&gt;0,RANK(AH12,AH$5:AH$22,0),0)</f>
        <v>0</v>
      </c>
      <c r="AS12" s="3" t="str">
        <f aca="false">IF($C12="Summer",ABS(H12),"")</f>
        <v/>
      </c>
      <c r="AT12" s="3" t="str">
        <f aca="false">IF($C12="Summer",ABS(I12),"")</f>
        <v/>
      </c>
      <c r="AU12" s="3" t="str">
        <f aca="false">IF($C12="Summer",ABS(J12),"")</f>
        <v/>
      </c>
      <c r="AV12" s="3" t="str">
        <f aca="false">IF($C12="Summer",ABS(K12),"")</f>
        <v/>
      </c>
      <c r="AW12" s="3" t="str">
        <f aca="false">IF($C12="Summer",ABS(L12),"")</f>
        <v/>
      </c>
      <c r="AX12" s="3" t="str">
        <f aca="false">IF($C12="Summer",ABS(M12),"")</f>
        <v/>
      </c>
      <c r="AY12" s="3" t="str">
        <f aca="false">IF($C12="Summer",ABS(N12),"")</f>
        <v/>
      </c>
      <c r="AZ12" s="3" t="str">
        <f aca="false">IF($C12="Summer",ABS(O12),"")</f>
        <v/>
      </c>
      <c r="BB12" s="3" t="n">
        <f aca="false">IF(AND(H12&gt;0,$C12="Summer"),RANK(AS12,AS$5:AS$22,0),0)</f>
        <v>0</v>
      </c>
      <c r="BC12" s="3" t="n">
        <f aca="false">IF(AND(I12&gt;0,$C12="Summer"),RANK(AT12,AT$5:AT$22,0),0)</f>
        <v>0</v>
      </c>
      <c r="BD12" s="3" t="n">
        <f aca="false">IF(AND(J12&gt;0,$C12="Summer"),RANK(AU12,AU$5:AU$22,0),0)</f>
        <v>0</v>
      </c>
      <c r="BE12" s="3" t="n">
        <f aca="false">IF(AND(K12&gt;0,$C12="Summer"),RANK(AV12,AV$5:AV$22,0),0)</f>
        <v>0</v>
      </c>
      <c r="BF12" s="3" t="n">
        <f aca="false">IF(AND(L12&gt;0,$C12="Summer"),RANK(AW12,AW$5:AW$22,0),0)</f>
        <v>0</v>
      </c>
      <c r="BG12" s="3" t="n">
        <f aca="false">IF(AND(M12&gt;0,$C12="Summer"),RANK(AX12,AX$5:AX$22,0),0)</f>
        <v>0</v>
      </c>
      <c r="BH12" s="3" t="n">
        <f aca="false">IF(AND(N12&gt;0,$C12="Summer"),RANK(AY12,AY$5:AY$22,0),0)</f>
        <v>0</v>
      </c>
      <c r="BI12" s="3" t="n">
        <f aca="false">IF(AND(O12&gt;0,$C12="Summer"),RANK(AZ12,AZ$5:AZ$22,0),0)</f>
        <v>0</v>
      </c>
      <c r="BK12" s="3" t="n">
        <f aca="false">IF($C12="Winter",ABS(H12),"")</f>
        <v>0.0014625</v>
      </c>
      <c r="BL12" s="3" t="n">
        <f aca="false">IF($C12="Winter",ABS(I12),"")</f>
        <v>0.0005446</v>
      </c>
      <c r="BM12" s="3" t="n">
        <f aca="false">IF($C12="Winter",ABS(J12),"")</f>
        <v>0.0065878</v>
      </c>
      <c r="BN12" s="3" t="n">
        <f aca="false">IF($C12="Winter",ABS(K12),"")</f>
        <v>0.0160962</v>
      </c>
      <c r="BO12" s="3" t="n">
        <f aca="false">IF($C12="Winter",ABS(L12),"")</f>
        <v>0.0020712</v>
      </c>
      <c r="BP12" s="3" t="n">
        <f aca="false">IF($C12="Winter",ABS(M12),"")</f>
        <v>0.0051516</v>
      </c>
      <c r="BQ12" s="3" t="n">
        <f aca="false">IF($C12="Winter",ABS(N12),"")</f>
        <v>0.0014362</v>
      </c>
      <c r="BR12" s="3" t="n">
        <f aca="false">IF($C12="Winter",ABS(O12),"")</f>
        <v>0.0015266</v>
      </c>
      <c r="BT12" s="3" t="n">
        <f aca="false">IF(AND(H12&gt;0,$C12="Winter"),RANK(BK12,BK$5:BK$22,0),0)</f>
        <v>0</v>
      </c>
      <c r="BU12" s="3" t="n">
        <f aca="false">IF(AND(I12&gt;0,$C12="Winter"),RANK(BL12,BL$5:BL$22,0),0)</f>
        <v>0</v>
      </c>
      <c r="BV12" s="3" t="n">
        <f aca="false">IF(AND(J12&gt;0,$C12="Winter"),RANK(BM12,BM$5:BM$22,0),0)</f>
        <v>8</v>
      </c>
      <c r="BW12" s="3" t="n">
        <f aca="false">IF(AND(K12&gt;0,$C12="Winter"),RANK(BN12,BN$5:BN$22,0),0)</f>
        <v>6</v>
      </c>
      <c r="BX12" s="3" t="n">
        <f aca="false">IF(AND(L12&gt;0,$C12="Winter"),RANK(BO12,BO$5:BO$22,0),0)</f>
        <v>0</v>
      </c>
      <c r="BY12" s="3" t="n">
        <f aca="false">IF(AND(M12&gt;0,$C12="Winter"),RANK(BP12,BP$5:BP$22,0),0)</f>
        <v>8</v>
      </c>
      <c r="BZ12" s="3" t="n">
        <f aca="false">IF(AND(N12&gt;0,$C12="Winter"),RANK(BQ12,BQ$5:BQ$22,0),0)</f>
        <v>0</v>
      </c>
      <c r="CA12" s="3" t="n">
        <f aca="false">IF(AND(O12&gt;0,$C12="Winter"),RANK(BR12,BR$5:BR$22,0),0)</f>
        <v>0</v>
      </c>
    </row>
    <row r="13" customFormat="false" ht="15" hidden="false" customHeight="false" outlineLevel="0" collapsed="false">
      <c r="A13" s="4" t="s">
        <v>75</v>
      </c>
      <c r="B13" s="4" t="n">
        <v>2002</v>
      </c>
      <c r="C13" s="4" t="s">
        <v>16</v>
      </c>
      <c r="D13" s="8" t="n">
        <v>34866</v>
      </c>
      <c r="E13" s="4" t="s">
        <v>76</v>
      </c>
      <c r="F13" s="4" t="s">
        <v>27</v>
      </c>
      <c r="G13" s="0" t="n">
        <v>6.190728992E-005</v>
      </c>
      <c r="H13" s="0" t="n">
        <v>0.0109031</v>
      </c>
      <c r="I13" s="0" t="n">
        <v>0.0138317</v>
      </c>
      <c r="J13" s="0" t="n">
        <v>0.0187544</v>
      </c>
      <c r="K13" s="0" t="n">
        <v>0.0290801</v>
      </c>
      <c r="L13" s="0" t="n">
        <v>0.0018961</v>
      </c>
      <c r="M13" s="0" t="n">
        <v>0.0099534</v>
      </c>
      <c r="N13" s="0" t="n">
        <v>-0.008801</v>
      </c>
      <c r="O13" s="0" t="n">
        <v>-0.0119356</v>
      </c>
      <c r="P13" s="0" t="n">
        <v>9</v>
      </c>
      <c r="AA13" s="3" t="n">
        <f aca="false">ABS(H13)</f>
        <v>0.0109031</v>
      </c>
      <c r="AB13" s="3" t="n">
        <f aca="false">ABS(I13)</f>
        <v>0.0138317</v>
      </c>
      <c r="AC13" s="3" t="n">
        <f aca="false">ABS(J13)</f>
        <v>0.0187544</v>
      </c>
      <c r="AD13" s="3" t="n">
        <f aca="false">ABS(K13)</f>
        <v>0.0290801</v>
      </c>
      <c r="AE13" s="3" t="n">
        <f aca="false">ABS(L13)</f>
        <v>0.0018961</v>
      </c>
      <c r="AF13" s="3" t="n">
        <f aca="false">ABS(M13)</f>
        <v>0.0099534</v>
      </c>
      <c r="AG13" s="3" t="n">
        <f aca="false">ABS(N13)</f>
        <v>0.008801</v>
      </c>
      <c r="AH13" s="3" t="n">
        <f aca="false">ABS(O13)</f>
        <v>0.0119356</v>
      </c>
      <c r="AJ13" s="3" t="n">
        <f aca="false">IF(H13&gt;0,RANK(AA13,AA$5:AA$22,0),0)</f>
        <v>7</v>
      </c>
      <c r="AK13" s="3" t="n">
        <f aca="false">IF(I13&gt;0,RANK(AB13,AB$5:AB$22,0),0)</f>
        <v>6</v>
      </c>
      <c r="AL13" s="3" t="n">
        <f aca="false">IF(J13&gt;0,RANK(AC13,AC$5:AC$22,0),0)</f>
        <v>7</v>
      </c>
      <c r="AM13" s="3" t="n">
        <f aca="false">IF(K13&gt;0,RANK(AD13,AD$5:AD$22,0),0)</f>
        <v>6</v>
      </c>
      <c r="AN13" s="3" t="n">
        <f aca="false">IF(L13&gt;0,RANK(AE13,AE$5:AE$22,0),0)</f>
        <v>15</v>
      </c>
      <c r="AO13" s="3" t="n">
        <f aca="false">IF(M13&gt;0,RANK(AF13,AF$5:AF$22,0),0)</f>
        <v>11</v>
      </c>
      <c r="AP13" s="3" t="n">
        <f aca="false">IF(N13&gt;0,RANK(AG13,AG$5:AG$22,0),0)</f>
        <v>0</v>
      </c>
      <c r="AQ13" s="3" t="n">
        <f aca="false">IF(O13&gt;0,RANK(AH13,AH$5:AH$22,0),0)</f>
        <v>0</v>
      </c>
      <c r="AS13" s="3" t="str">
        <f aca="false">IF($C13="Summer",ABS(H13),"")</f>
        <v/>
      </c>
      <c r="AT13" s="3" t="str">
        <f aca="false">IF($C13="Summer",ABS(I13),"")</f>
        <v/>
      </c>
      <c r="AU13" s="3" t="str">
        <f aca="false">IF($C13="Summer",ABS(J13),"")</f>
        <v/>
      </c>
      <c r="AV13" s="3" t="str">
        <f aca="false">IF($C13="Summer",ABS(K13),"")</f>
        <v/>
      </c>
      <c r="AW13" s="3" t="str">
        <f aca="false">IF($C13="Summer",ABS(L13),"")</f>
        <v/>
      </c>
      <c r="AX13" s="3" t="str">
        <f aca="false">IF($C13="Summer",ABS(M13),"")</f>
        <v/>
      </c>
      <c r="AY13" s="3" t="str">
        <f aca="false">IF($C13="Summer",ABS(N13),"")</f>
        <v/>
      </c>
      <c r="AZ13" s="3" t="str">
        <f aca="false">IF($C13="Summer",ABS(O13),"")</f>
        <v/>
      </c>
      <c r="BB13" s="3" t="n">
        <f aca="false">IF(AND(H13&gt;0,$C13="Summer"),RANK(AS13,AS$5:AS$22,0),0)</f>
        <v>0</v>
      </c>
      <c r="BC13" s="3" t="n">
        <f aca="false">IF(AND(I13&gt;0,$C13="Summer"),RANK(AT13,AT$5:AT$22,0),0)</f>
        <v>0</v>
      </c>
      <c r="BD13" s="3" t="n">
        <f aca="false">IF(AND(J13&gt;0,$C13="Summer"),RANK(AU13,AU$5:AU$22,0),0)</f>
        <v>0</v>
      </c>
      <c r="BE13" s="3" t="n">
        <f aca="false">IF(AND(K13&gt;0,$C13="Summer"),RANK(AV13,AV$5:AV$22,0),0)</f>
        <v>0</v>
      </c>
      <c r="BF13" s="3" t="n">
        <f aca="false">IF(AND(L13&gt;0,$C13="Summer"),RANK(AW13,AW$5:AW$22,0),0)</f>
        <v>0</v>
      </c>
      <c r="BG13" s="3" t="n">
        <f aca="false">IF(AND(M13&gt;0,$C13="Summer"),RANK(AX13,AX$5:AX$22,0),0)</f>
        <v>0</v>
      </c>
      <c r="BH13" s="3" t="n">
        <f aca="false">IF(AND(N13&gt;0,$C13="Summer"),RANK(AY13,AY$5:AY$22,0),0)</f>
        <v>0</v>
      </c>
      <c r="BI13" s="3" t="n">
        <f aca="false">IF(AND(O13&gt;0,$C13="Summer"),RANK(AZ13,AZ$5:AZ$22,0),0)</f>
        <v>0</v>
      </c>
      <c r="BK13" s="3" t="n">
        <f aca="false">IF($C13="Winter",ABS(H13),"")</f>
        <v>0.0109031</v>
      </c>
      <c r="BL13" s="3" t="n">
        <f aca="false">IF($C13="Winter",ABS(I13),"")</f>
        <v>0.0138317</v>
      </c>
      <c r="BM13" s="3" t="n">
        <f aca="false">IF($C13="Winter",ABS(J13),"")</f>
        <v>0.0187544</v>
      </c>
      <c r="BN13" s="3" t="n">
        <f aca="false">IF($C13="Winter",ABS(K13),"")</f>
        <v>0.0290801</v>
      </c>
      <c r="BO13" s="3" t="n">
        <f aca="false">IF($C13="Winter",ABS(L13),"")</f>
        <v>0.0018961</v>
      </c>
      <c r="BP13" s="3" t="n">
        <f aca="false">IF($C13="Winter",ABS(M13),"")</f>
        <v>0.0099534</v>
      </c>
      <c r="BQ13" s="3" t="n">
        <f aca="false">IF($C13="Winter",ABS(N13),"")</f>
        <v>0.008801</v>
      </c>
      <c r="BR13" s="3" t="n">
        <f aca="false">IF($C13="Winter",ABS(O13),"")</f>
        <v>0.0119356</v>
      </c>
      <c r="BT13" s="3" t="n">
        <f aca="false">IF(AND(H13&gt;0,$C13="Winter"),RANK(BK13,BK$5:BK$22,0),0)</f>
        <v>4</v>
      </c>
      <c r="BU13" s="3" t="n">
        <f aca="false">IF(AND(I13&gt;0,$C13="Winter"),RANK(BL13,BL$5:BL$22,0),0)</f>
        <v>3</v>
      </c>
      <c r="BV13" s="3" t="n">
        <f aca="false">IF(AND(J13&gt;0,$C13="Winter"),RANK(BM13,BM$5:BM$22,0),0)</f>
        <v>5</v>
      </c>
      <c r="BW13" s="3" t="n">
        <f aca="false">IF(AND(K13&gt;0,$C13="Winter"),RANK(BN13,BN$5:BN$22,0),0)</f>
        <v>4</v>
      </c>
      <c r="BX13" s="3" t="n">
        <f aca="false">IF(AND(L13&gt;0,$C13="Winter"),RANK(BO13,BO$5:BO$22,0),0)</f>
        <v>8</v>
      </c>
      <c r="BY13" s="3" t="n">
        <f aca="false">IF(AND(M13&gt;0,$C13="Winter"),RANK(BP13,BP$5:BP$22,0),0)</f>
        <v>5</v>
      </c>
      <c r="BZ13" s="3" t="n">
        <f aca="false">IF(AND(N13&gt;0,$C13="Winter"),RANK(BQ13,BQ$5:BQ$22,0),0)</f>
        <v>0</v>
      </c>
      <c r="CA13" s="3" t="n">
        <f aca="false">IF(AND(O13&gt;0,$C13="Winter"),RANK(BR13,BR$5:BR$22,0),0)</f>
        <v>0</v>
      </c>
    </row>
    <row r="14" customFormat="false" ht="15" hidden="false" customHeight="false" outlineLevel="0" collapsed="false">
      <c r="A14" s="4" t="s">
        <v>44</v>
      </c>
      <c r="B14" s="4" t="n">
        <v>2004</v>
      </c>
      <c r="C14" s="4" t="s">
        <v>15</v>
      </c>
      <c r="D14" s="7" t="n">
        <v>35678</v>
      </c>
      <c r="E14" s="4" t="s">
        <v>81</v>
      </c>
      <c r="F14" s="4" t="s">
        <v>27</v>
      </c>
      <c r="G14" s="0" t="n">
        <v>0.000101546925605</v>
      </c>
      <c r="H14" s="0" t="n">
        <v>0.0039935</v>
      </c>
      <c r="I14" s="0" t="n">
        <v>-0.0032134</v>
      </c>
      <c r="J14" s="0" t="n">
        <v>-0.018061</v>
      </c>
      <c r="K14" s="0" t="n">
        <v>0.0152984</v>
      </c>
      <c r="L14" s="0" t="n">
        <v>-0.0105472</v>
      </c>
      <c r="M14" s="0" t="n">
        <v>0.0071414</v>
      </c>
      <c r="N14" s="0" t="n">
        <v>0.0252025</v>
      </c>
      <c r="O14" s="0" t="n">
        <v>-0.0073338</v>
      </c>
      <c r="P14" s="0" t="n">
        <v>10</v>
      </c>
      <c r="AA14" s="3" t="n">
        <f aca="false">ABS(H14)</f>
        <v>0.0039935</v>
      </c>
      <c r="AB14" s="3" t="n">
        <f aca="false">ABS(I14)</f>
        <v>0.0032134</v>
      </c>
      <c r="AC14" s="3" t="n">
        <f aca="false">ABS(J14)</f>
        <v>0.018061</v>
      </c>
      <c r="AD14" s="3" t="n">
        <f aca="false">ABS(K14)</f>
        <v>0.0152984</v>
      </c>
      <c r="AE14" s="3" t="n">
        <f aca="false">ABS(L14)</f>
        <v>0.0105472</v>
      </c>
      <c r="AF14" s="3" t="n">
        <f aca="false">ABS(M14)</f>
        <v>0.0071414</v>
      </c>
      <c r="AG14" s="3" t="n">
        <f aca="false">ABS(N14)</f>
        <v>0.0252025</v>
      </c>
      <c r="AH14" s="3" t="n">
        <f aca="false">ABS(O14)</f>
        <v>0.0073338</v>
      </c>
      <c r="AJ14" s="3" t="n">
        <f aca="false">IF(H14&gt;0,RANK(AA14,AA$5:AA$22,0),0)</f>
        <v>11</v>
      </c>
      <c r="AK14" s="3" t="n">
        <f aca="false">IF(I14&gt;0,RANK(AB14,AB$5:AB$22,0),0)</f>
        <v>0</v>
      </c>
      <c r="AL14" s="3" t="n">
        <f aca="false">IF(J14&gt;0,RANK(AC14,AC$5:AC$22,0),0)</f>
        <v>0</v>
      </c>
      <c r="AM14" s="3" t="n">
        <f aca="false">IF(K14&gt;0,RANK(AD14,AD$5:AD$22,0),0)</f>
        <v>12</v>
      </c>
      <c r="AN14" s="3" t="n">
        <f aca="false">IF(L14&gt;0,RANK(AE14,AE$5:AE$22,0),0)</f>
        <v>0</v>
      </c>
      <c r="AO14" s="3" t="n">
        <f aca="false">IF(M14&gt;0,RANK(AF14,AF$5:AF$22,0),0)</f>
        <v>13</v>
      </c>
      <c r="AP14" s="3" t="n">
        <f aca="false">IF(N14&gt;0,RANK(AG14,AG$5:AG$22,0),0)</f>
        <v>3</v>
      </c>
      <c r="AQ14" s="3" t="n">
        <f aca="false">IF(O14&gt;0,RANK(AH14,AH$5:AH$22,0),0)</f>
        <v>0</v>
      </c>
      <c r="AS14" s="3" t="n">
        <f aca="false">IF($C14="Summer",ABS(H14),"")</f>
        <v>0.0039935</v>
      </c>
      <c r="AT14" s="3" t="n">
        <f aca="false">IF($C14="Summer",ABS(I14),"")</f>
        <v>0.0032134</v>
      </c>
      <c r="AU14" s="3" t="n">
        <f aca="false">IF($C14="Summer",ABS(J14),"")</f>
        <v>0.018061</v>
      </c>
      <c r="AV14" s="3" t="n">
        <f aca="false">IF($C14="Summer",ABS(K14),"")</f>
        <v>0.0152984</v>
      </c>
      <c r="AW14" s="3" t="n">
        <f aca="false">IF($C14="Summer",ABS(L14),"")</f>
        <v>0.0105472</v>
      </c>
      <c r="AX14" s="3" t="n">
        <f aca="false">IF($C14="Summer",ABS(M14),"")</f>
        <v>0.0071414</v>
      </c>
      <c r="AY14" s="3" t="n">
        <f aca="false">IF($C14="Summer",ABS(N14),"")</f>
        <v>0.0252025</v>
      </c>
      <c r="AZ14" s="3" t="n">
        <f aca="false">IF($C14="Summer",ABS(O14),"")</f>
        <v>0.0073338</v>
      </c>
      <c r="BB14" s="3" t="n">
        <f aca="false">IF(AND(H14&gt;0,$C14="Summer"),RANK(AS14,AS$5:AS$22,0),0)</f>
        <v>6</v>
      </c>
      <c r="BC14" s="3" t="n">
        <f aca="false">IF(AND(I14&gt;0,$C14="Summer"),RANK(AT14,AT$5:AT$22,0),0)</f>
        <v>0</v>
      </c>
      <c r="BD14" s="3" t="n">
        <f aca="false">IF(AND(J14&gt;0,$C14="Summer"),RANK(AU14,AU$5:AU$22,0),0)</f>
        <v>0</v>
      </c>
      <c r="BE14" s="3" t="n">
        <f aca="false">IF(AND(K14&gt;0,$C14="Summer"),RANK(AV14,AV$5:AV$22,0),0)</f>
        <v>6</v>
      </c>
      <c r="BF14" s="3" t="n">
        <f aca="false">IF(AND(L14&gt;0,$C14="Summer"),RANK(AW14,AW$5:AW$22,0),0)</f>
        <v>0</v>
      </c>
      <c r="BG14" s="3" t="n">
        <f aca="false">IF(AND(M14&gt;0,$C14="Summer"),RANK(AX14,AX$5:AX$22,0),0)</f>
        <v>7</v>
      </c>
      <c r="BH14" s="3" t="n">
        <f aca="false">IF(AND(N14&gt;0,$C14="Summer"),RANK(AY14,AY$5:AY$22,0),0)</f>
        <v>2</v>
      </c>
      <c r="BI14" s="3" t="n">
        <f aca="false">IF(AND(O14&gt;0,$C14="Summer"),RANK(AZ14,AZ$5:AZ$22,0),0)</f>
        <v>0</v>
      </c>
      <c r="BK14" s="3" t="str">
        <f aca="false">IF($C14="Winter",ABS(H14),"")</f>
        <v/>
      </c>
      <c r="BL14" s="3" t="str">
        <f aca="false">IF($C14="Winter",ABS(I14),"")</f>
        <v/>
      </c>
      <c r="BM14" s="3" t="str">
        <f aca="false">IF($C14="Winter",ABS(J14),"")</f>
        <v/>
      </c>
      <c r="BN14" s="3" t="str">
        <f aca="false">IF($C14="Winter",ABS(K14),"")</f>
        <v/>
      </c>
      <c r="BO14" s="3" t="str">
        <f aca="false">IF($C14="Winter",ABS(L14),"")</f>
        <v/>
      </c>
      <c r="BP14" s="3" t="str">
        <f aca="false">IF($C14="Winter",ABS(M14),"")</f>
        <v/>
      </c>
      <c r="BQ14" s="3" t="str">
        <f aca="false">IF($C14="Winter",ABS(N14),"")</f>
        <v/>
      </c>
      <c r="BR14" s="3" t="str">
        <f aca="false">IF($C14="Winter",ABS(O14),"")</f>
        <v/>
      </c>
      <c r="BT14" s="3" t="n">
        <f aca="false">IF(AND(H14&gt;0,$C14="Winter"),RANK(BK14,BK$5:BK$22,0),0)</f>
        <v>0</v>
      </c>
      <c r="BU14" s="3" t="n">
        <f aca="false">IF(AND(I14&gt;0,$C14="Winter"),RANK(BL14,BL$5:BL$22,0),0)</f>
        <v>0</v>
      </c>
      <c r="BV14" s="3" t="n">
        <f aca="false">IF(AND(J14&gt;0,$C14="Winter"),RANK(BM14,BM$5:BM$22,0),0)</f>
        <v>0</v>
      </c>
      <c r="BW14" s="3" t="n">
        <f aca="false">IF(AND(K14&gt;0,$C14="Winter"),RANK(BN14,BN$5:BN$22,0),0)</f>
        <v>0</v>
      </c>
      <c r="BX14" s="3" t="n">
        <f aca="false">IF(AND(L14&gt;0,$C14="Winter"),RANK(BO14,BO$5:BO$22,0),0)</f>
        <v>0</v>
      </c>
      <c r="BY14" s="3" t="n">
        <f aca="false">IF(AND(M14&gt;0,$C14="Winter"),RANK(BP14,BP$5:BP$22,0),0)</f>
        <v>0</v>
      </c>
      <c r="BZ14" s="3" t="n">
        <f aca="false">IF(AND(N14&gt;0,$C14="Winter"),RANK(BQ14,BQ$5:BQ$22,0),0)</f>
        <v>0</v>
      </c>
      <c r="CA14" s="3" t="n">
        <f aca="false">IF(AND(O14&gt;0,$C14="Winter"),RANK(BR14,BR$5:BR$22,0),0)</f>
        <v>0</v>
      </c>
    </row>
    <row r="15" customFormat="false" ht="15" hidden="false" customHeight="false" outlineLevel="0" collapsed="false">
      <c r="A15" s="4" t="s">
        <v>79</v>
      </c>
      <c r="B15" s="4" t="n">
        <v>2006</v>
      </c>
      <c r="C15" s="4" t="s">
        <v>16</v>
      </c>
      <c r="D15" s="7" t="n">
        <v>36330</v>
      </c>
      <c r="E15" s="4" t="s">
        <v>80</v>
      </c>
      <c r="F15" s="4" t="s">
        <v>27</v>
      </c>
      <c r="G15" s="0" t="n">
        <v>0.000187953088445</v>
      </c>
      <c r="H15" s="0" t="n">
        <v>0.0008459</v>
      </c>
      <c r="I15" s="0" t="n">
        <v>-0.0029856</v>
      </c>
      <c r="J15" s="0" t="n">
        <v>-0.0169812</v>
      </c>
      <c r="K15" s="0" t="n">
        <v>-0.0131809</v>
      </c>
      <c r="L15" s="0" t="n">
        <v>0.0001026</v>
      </c>
      <c r="M15" s="0" t="n">
        <v>-0.01482</v>
      </c>
      <c r="N15" s="0" t="n">
        <v>0.0021612</v>
      </c>
      <c r="O15" s="0" t="n">
        <v>0.0030882</v>
      </c>
      <c r="P15" s="0" t="n">
        <v>11</v>
      </c>
      <c r="AA15" s="3" t="n">
        <f aca="false">ABS(H15)</f>
        <v>0.0008459</v>
      </c>
      <c r="AB15" s="3" t="n">
        <f aca="false">ABS(I15)</f>
        <v>0.0029856</v>
      </c>
      <c r="AC15" s="3" t="n">
        <f aca="false">ABS(J15)</f>
        <v>0.0169812</v>
      </c>
      <c r="AD15" s="3" t="n">
        <f aca="false">ABS(K15)</f>
        <v>0.0131809</v>
      </c>
      <c r="AE15" s="3" t="n">
        <f aca="false">ABS(L15)</f>
        <v>0.0001026</v>
      </c>
      <c r="AF15" s="3" t="n">
        <f aca="false">ABS(M15)</f>
        <v>0.01482</v>
      </c>
      <c r="AG15" s="3" t="n">
        <f aca="false">ABS(N15)</f>
        <v>0.0021612</v>
      </c>
      <c r="AH15" s="3" t="n">
        <f aca="false">ABS(O15)</f>
        <v>0.0030882</v>
      </c>
      <c r="AJ15" s="3" t="n">
        <f aca="false">IF(H15&gt;0,RANK(AA15,AA$5:AA$22,0),0)</f>
        <v>16</v>
      </c>
      <c r="AK15" s="3" t="n">
        <f aca="false">IF(I15&gt;0,RANK(AB15,AB$5:AB$22,0),0)</f>
        <v>0</v>
      </c>
      <c r="AL15" s="3" t="n">
        <f aca="false">IF(J15&gt;0,RANK(AC15,AC$5:AC$22,0),0)</f>
        <v>0</v>
      </c>
      <c r="AM15" s="3" t="n">
        <f aca="false">IF(K15&gt;0,RANK(AD15,AD$5:AD$22,0),0)</f>
        <v>0</v>
      </c>
      <c r="AN15" s="3" t="n">
        <f aca="false">IF(L15&gt;0,RANK(AE15,AE$5:AE$22,0),0)</f>
        <v>18</v>
      </c>
      <c r="AO15" s="3" t="n">
        <f aca="false">IF(M15&gt;0,RANK(AF15,AF$5:AF$22,0),0)</f>
        <v>0</v>
      </c>
      <c r="AP15" s="3" t="n">
        <f aca="false">IF(N15&gt;0,RANK(AG15,AG$5:AG$22,0),0)</f>
        <v>14</v>
      </c>
      <c r="AQ15" s="3" t="n">
        <f aca="false">IF(O15&gt;0,RANK(AH15,AH$5:AH$22,0),0)</f>
        <v>12</v>
      </c>
      <c r="AS15" s="3" t="str">
        <f aca="false">IF($C15="Summer",ABS(H15),"")</f>
        <v/>
      </c>
      <c r="AT15" s="3" t="str">
        <f aca="false">IF($C15="Summer",ABS(I15),"")</f>
        <v/>
      </c>
      <c r="AU15" s="3" t="str">
        <f aca="false">IF($C15="Summer",ABS(J15),"")</f>
        <v/>
      </c>
      <c r="AV15" s="3" t="str">
        <f aca="false">IF($C15="Summer",ABS(K15),"")</f>
        <v/>
      </c>
      <c r="AW15" s="3" t="str">
        <f aca="false">IF($C15="Summer",ABS(L15),"")</f>
        <v/>
      </c>
      <c r="AX15" s="3" t="str">
        <f aca="false">IF($C15="Summer",ABS(M15),"")</f>
        <v/>
      </c>
      <c r="AY15" s="3" t="str">
        <f aca="false">IF($C15="Summer",ABS(N15),"")</f>
        <v/>
      </c>
      <c r="AZ15" s="3" t="str">
        <f aca="false">IF($C15="Summer",ABS(O15),"")</f>
        <v/>
      </c>
      <c r="BB15" s="3" t="n">
        <f aca="false">IF(AND(H15&gt;0,$C15="Summer"),RANK(AS15,AS$5:AS$22,0),0)</f>
        <v>0</v>
      </c>
      <c r="BC15" s="3" t="n">
        <f aca="false">IF(AND(I15&gt;0,$C15="Summer"),RANK(AT15,AT$5:AT$22,0),0)</f>
        <v>0</v>
      </c>
      <c r="BD15" s="3" t="n">
        <f aca="false">IF(AND(J15&gt;0,$C15="Summer"),RANK(AU15,AU$5:AU$22,0),0)</f>
        <v>0</v>
      </c>
      <c r="BE15" s="3" t="n">
        <f aca="false">IF(AND(K15&gt;0,$C15="Summer"),RANK(AV15,AV$5:AV$22,0),0)</f>
        <v>0</v>
      </c>
      <c r="BF15" s="3" t="n">
        <f aca="false">IF(AND(L15&gt;0,$C15="Summer"),RANK(AW15,AW$5:AW$22,0),0)</f>
        <v>0</v>
      </c>
      <c r="BG15" s="3" t="n">
        <f aca="false">IF(AND(M15&gt;0,$C15="Summer"),RANK(AX15,AX$5:AX$22,0),0)</f>
        <v>0</v>
      </c>
      <c r="BH15" s="3" t="n">
        <f aca="false">IF(AND(N15&gt;0,$C15="Summer"),RANK(AY15,AY$5:AY$22,0),0)</f>
        <v>0</v>
      </c>
      <c r="BI15" s="3" t="n">
        <f aca="false">IF(AND(O15&gt;0,$C15="Summer"),RANK(AZ15,AZ$5:AZ$22,0),0)</f>
        <v>0</v>
      </c>
      <c r="BK15" s="3" t="n">
        <f aca="false">IF($C15="Winter",ABS(H15),"")</f>
        <v>0.0008459</v>
      </c>
      <c r="BL15" s="3" t="n">
        <f aca="false">IF($C15="Winter",ABS(I15),"")</f>
        <v>0.0029856</v>
      </c>
      <c r="BM15" s="3" t="n">
        <f aca="false">IF($C15="Winter",ABS(J15),"")</f>
        <v>0.0169812</v>
      </c>
      <c r="BN15" s="3" t="n">
        <f aca="false">IF($C15="Winter",ABS(K15),"")</f>
        <v>0.0131809</v>
      </c>
      <c r="BO15" s="3" t="n">
        <f aca="false">IF($C15="Winter",ABS(L15),"")</f>
        <v>0.0001026</v>
      </c>
      <c r="BP15" s="3" t="n">
        <f aca="false">IF($C15="Winter",ABS(M15),"")</f>
        <v>0.01482</v>
      </c>
      <c r="BQ15" s="3" t="n">
        <f aca="false">IF($C15="Winter",ABS(N15),"")</f>
        <v>0.0021612</v>
      </c>
      <c r="BR15" s="3" t="n">
        <f aca="false">IF($C15="Winter",ABS(O15),"")</f>
        <v>0.0030882</v>
      </c>
      <c r="BT15" s="3" t="n">
        <f aca="false">IF(AND(H15&gt;0,$C15="Winter"),RANK(BK15,BK$5:BK$22,0),0)</f>
        <v>8</v>
      </c>
      <c r="BU15" s="3" t="n">
        <f aca="false">IF(AND(I15&gt;0,$C15="Winter"),RANK(BL15,BL$5:BL$22,0),0)</f>
        <v>0</v>
      </c>
      <c r="BV15" s="3" t="n">
        <f aca="false">IF(AND(J15&gt;0,$C15="Winter"),RANK(BM15,BM$5:BM$22,0),0)</f>
        <v>0</v>
      </c>
      <c r="BW15" s="3" t="n">
        <f aca="false">IF(AND(K15&gt;0,$C15="Winter"),RANK(BN15,BN$5:BN$22,0),0)</f>
        <v>0</v>
      </c>
      <c r="BX15" s="3" t="n">
        <f aca="false">IF(AND(L15&gt;0,$C15="Winter"),RANK(BO15,BO$5:BO$22,0),0)</f>
        <v>9</v>
      </c>
      <c r="BY15" s="3" t="n">
        <f aca="false">IF(AND(M15&gt;0,$C15="Winter"),RANK(BP15,BP$5:BP$22,0),0)</f>
        <v>0</v>
      </c>
      <c r="BZ15" s="3" t="n">
        <f aca="false">IF(AND(N15&gt;0,$C15="Winter"),RANK(BQ15,BQ$5:BQ$22,0),0)</f>
        <v>7</v>
      </c>
      <c r="CA15" s="3" t="n">
        <f aca="false">IF(AND(O15&gt;0,$C15="Winter"),RANK(BR15,BR$5:BR$22,0),0)</f>
        <v>5</v>
      </c>
    </row>
    <row r="16" customFormat="false" ht="15" hidden="false" customHeight="false" outlineLevel="0" collapsed="false">
      <c r="A16" s="4" t="s">
        <v>25</v>
      </c>
      <c r="B16" s="4" t="n">
        <v>2008</v>
      </c>
      <c r="C16" s="4" t="s">
        <v>15</v>
      </c>
      <c r="D16" s="7" t="n">
        <v>37085</v>
      </c>
      <c r="E16" s="4" t="s">
        <v>26</v>
      </c>
      <c r="F16" s="4" t="s">
        <v>27</v>
      </c>
      <c r="G16" s="0" t="n">
        <v>0.000137035668005</v>
      </c>
      <c r="H16" s="0" t="n">
        <v>-0.0016228</v>
      </c>
      <c r="I16" s="0" t="n">
        <v>-0.0065076</v>
      </c>
      <c r="J16" s="0" t="n">
        <v>0.009054</v>
      </c>
      <c r="K16" s="0" t="n">
        <v>0.008167</v>
      </c>
      <c r="L16" s="0" t="n">
        <v>-0.0077145</v>
      </c>
      <c r="M16" s="0" t="n">
        <v>0.0020415</v>
      </c>
      <c r="N16" s="0" t="n">
        <v>-0.0070125</v>
      </c>
      <c r="O16" s="0" t="n">
        <v>-0.0012068</v>
      </c>
      <c r="P16" s="0" t="n">
        <v>12</v>
      </c>
      <c r="AA16" s="3" t="n">
        <f aca="false">ABS(H16)</f>
        <v>0.0016228</v>
      </c>
      <c r="AB16" s="3" t="n">
        <f aca="false">ABS(I16)</f>
        <v>0.0065076</v>
      </c>
      <c r="AC16" s="3" t="n">
        <f aca="false">ABS(J16)</f>
        <v>0.009054</v>
      </c>
      <c r="AD16" s="3" t="n">
        <f aca="false">ABS(K16)</f>
        <v>0.008167</v>
      </c>
      <c r="AE16" s="3" t="n">
        <f aca="false">ABS(L16)</f>
        <v>0.0077145</v>
      </c>
      <c r="AF16" s="3" t="n">
        <f aca="false">ABS(M16)</f>
        <v>0.0020415</v>
      </c>
      <c r="AG16" s="3" t="n">
        <f aca="false">ABS(N16)</f>
        <v>0.0070125</v>
      </c>
      <c r="AH16" s="3" t="n">
        <f aca="false">ABS(O16)</f>
        <v>0.0012068</v>
      </c>
      <c r="AJ16" s="3" t="n">
        <f aca="false">IF(H16&gt;0,RANK(AA16,AA$5:AA$22,0),0)</f>
        <v>0</v>
      </c>
      <c r="AK16" s="3" t="n">
        <f aca="false">IF(I16&gt;0,RANK(AB16,AB$5:AB$22,0),0)</f>
        <v>0</v>
      </c>
      <c r="AL16" s="3" t="n">
        <f aca="false">IF(J16&gt;0,RANK(AC16,AC$5:AC$22,0),0)</f>
        <v>13</v>
      </c>
      <c r="AM16" s="3" t="n">
        <f aca="false">IF(K16&gt;0,RANK(AD16,AD$5:AD$22,0),0)</f>
        <v>18</v>
      </c>
      <c r="AN16" s="3" t="n">
        <f aca="false">IF(L16&gt;0,RANK(AE16,AE$5:AE$22,0),0)</f>
        <v>0</v>
      </c>
      <c r="AO16" s="3" t="n">
        <f aca="false">IF(M16&gt;0,RANK(AF16,AF$5:AF$22,0),0)</f>
        <v>17</v>
      </c>
      <c r="AP16" s="3" t="n">
        <f aca="false">IF(N16&gt;0,RANK(AG16,AG$5:AG$22,0),0)</f>
        <v>0</v>
      </c>
      <c r="AQ16" s="3" t="n">
        <f aca="false">IF(O16&gt;0,RANK(AH16,AH$5:AH$22,0),0)</f>
        <v>0</v>
      </c>
      <c r="AS16" s="3" t="n">
        <f aca="false">IF($C16="Summer",ABS(H16),"")</f>
        <v>0.0016228</v>
      </c>
      <c r="AT16" s="3" t="n">
        <f aca="false">IF($C16="Summer",ABS(I16),"")</f>
        <v>0.0065076</v>
      </c>
      <c r="AU16" s="3" t="n">
        <f aca="false">IF($C16="Summer",ABS(J16),"")</f>
        <v>0.009054</v>
      </c>
      <c r="AV16" s="3" t="n">
        <f aca="false">IF($C16="Summer",ABS(K16),"")</f>
        <v>0.008167</v>
      </c>
      <c r="AW16" s="3" t="n">
        <f aca="false">IF($C16="Summer",ABS(L16),"")</f>
        <v>0.0077145</v>
      </c>
      <c r="AX16" s="3" t="n">
        <f aca="false">IF($C16="Summer",ABS(M16),"")</f>
        <v>0.0020415</v>
      </c>
      <c r="AY16" s="3" t="n">
        <f aca="false">IF($C16="Summer",ABS(N16),"")</f>
        <v>0.0070125</v>
      </c>
      <c r="AZ16" s="3" t="n">
        <f aca="false">IF($C16="Summer",ABS(O16),"")</f>
        <v>0.0012068</v>
      </c>
      <c r="BB16" s="3" t="n">
        <f aca="false">IF(AND(H16&gt;0,$C16="Summer"),RANK(AS16,AS$5:AS$22,0),0)</f>
        <v>0</v>
      </c>
      <c r="BC16" s="3" t="n">
        <f aca="false">IF(AND(I16&gt;0,$C16="Summer"),RANK(AT16,AT$5:AT$22,0),0)</f>
        <v>0</v>
      </c>
      <c r="BD16" s="3" t="n">
        <f aca="false">IF(AND(J16&gt;0,$C16="Summer"),RANK(AU16,AU$5:AU$22,0),0)</f>
        <v>6</v>
      </c>
      <c r="BE16" s="3" t="n">
        <f aca="false">IF(AND(K16&gt;0,$C16="Summer"),RANK(AV16,AV$5:AV$22,0),0)</f>
        <v>9</v>
      </c>
      <c r="BF16" s="3" t="n">
        <f aca="false">IF(AND(L16&gt;0,$C16="Summer"),RANK(AW16,AW$5:AW$22,0),0)</f>
        <v>0</v>
      </c>
      <c r="BG16" s="3" t="n">
        <f aca="false">IF(AND(M16&gt;0,$C16="Summer"),RANK(AX16,AX$5:AX$22,0),0)</f>
        <v>8</v>
      </c>
      <c r="BH16" s="3" t="n">
        <f aca="false">IF(AND(N16&gt;0,$C16="Summer"),RANK(AY16,AY$5:AY$22,0),0)</f>
        <v>0</v>
      </c>
      <c r="BI16" s="3" t="n">
        <f aca="false">IF(AND(O16&gt;0,$C16="Summer"),RANK(AZ16,AZ$5:AZ$22,0),0)</f>
        <v>0</v>
      </c>
      <c r="BK16" s="3" t="str">
        <f aca="false">IF($C16="Winter",ABS(H16),"")</f>
        <v/>
      </c>
      <c r="BL16" s="3" t="str">
        <f aca="false">IF($C16="Winter",ABS(I16),"")</f>
        <v/>
      </c>
      <c r="BM16" s="3" t="str">
        <f aca="false">IF($C16="Winter",ABS(J16),"")</f>
        <v/>
      </c>
      <c r="BN16" s="3" t="str">
        <f aca="false">IF($C16="Winter",ABS(K16),"")</f>
        <v/>
      </c>
      <c r="BO16" s="3" t="str">
        <f aca="false">IF($C16="Winter",ABS(L16),"")</f>
        <v/>
      </c>
      <c r="BP16" s="3" t="str">
        <f aca="false">IF($C16="Winter",ABS(M16),"")</f>
        <v/>
      </c>
      <c r="BQ16" s="3" t="str">
        <f aca="false">IF($C16="Winter",ABS(N16),"")</f>
        <v/>
      </c>
      <c r="BR16" s="3" t="str">
        <f aca="false">IF($C16="Winter",ABS(O16),"")</f>
        <v/>
      </c>
      <c r="BT16" s="3" t="n">
        <f aca="false">IF(AND(H16&gt;0,$C16="Winter"),RANK(BK16,BK$5:BK$22,0),0)</f>
        <v>0</v>
      </c>
      <c r="BU16" s="3" t="n">
        <f aca="false">IF(AND(I16&gt;0,$C16="Winter"),RANK(BL16,BL$5:BL$22,0),0)</f>
        <v>0</v>
      </c>
      <c r="BV16" s="3" t="n">
        <f aca="false">IF(AND(J16&gt;0,$C16="Winter"),RANK(BM16,BM$5:BM$22,0),0)</f>
        <v>0</v>
      </c>
      <c r="BW16" s="3" t="n">
        <f aca="false">IF(AND(K16&gt;0,$C16="Winter"),RANK(BN16,BN$5:BN$22,0),0)</f>
        <v>0</v>
      </c>
      <c r="BX16" s="3" t="n">
        <f aca="false">IF(AND(L16&gt;0,$C16="Winter"),RANK(BO16,BO$5:BO$22,0),0)</f>
        <v>0</v>
      </c>
      <c r="BY16" s="3" t="n">
        <f aca="false">IF(AND(M16&gt;0,$C16="Winter"),RANK(BP16,BP$5:BP$22,0),0)</f>
        <v>0</v>
      </c>
      <c r="BZ16" s="3" t="n">
        <f aca="false">IF(AND(N16&gt;0,$C16="Winter"),RANK(BQ16,BQ$5:BQ$22,0),0)</f>
        <v>0</v>
      </c>
      <c r="CA16" s="3" t="n">
        <f aca="false">IF(AND(O16&gt;0,$C16="Winter"),RANK(BR16,BR$5:BR$22,0),0)</f>
        <v>0</v>
      </c>
    </row>
    <row r="17" customFormat="false" ht="15" hidden="false" customHeight="false" outlineLevel="0" collapsed="false">
      <c r="A17" s="4" t="s">
        <v>28</v>
      </c>
      <c r="B17" s="4" t="n">
        <v>2010</v>
      </c>
      <c r="C17" s="4" t="s">
        <v>16</v>
      </c>
      <c r="D17" s="7" t="n">
        <v>37804</v>
      </c>
      <c r="E17" s="4" t="s">
        <v>82</v>
      </c>
      <c r="F17" s="4" t="s">
        <v>27</v>
      </c>
      <c r="G17" s="0" t="n">
        <v>0.000411537967245</v>
      </c>
      <c r="H17" s="0" t="n">
        <v>0.0168601</v>
      </c>
      <c r="I17" s="0" t="n">
        <v>0.0281415</v>
      </c>
      <c r="J17" s="0" t="n">
        <v>0.0462031</v>
      </c>
      <c r="K17" s="0" t="n">
        <v>0.0633629</v>
      </c>
      <c r="L17" s="0" t="n">
        <v>0.0269505</v>
      </c>
      <c r="M17" s="0" t="n">
        <v>0.0698811</v>
      </c>
      <c r="N17" s="0" t="n">
        <v>0.023678</v>
      </c>
      <c r="O17" s="0" t="n">
        <v>-0.0011909</v>
      </c>
      <c r="P17" s="0" t="n">
        <v>13</v>
      </c>
      <c r="AA17" s="3" t="n">
        <f aca="false">ABS(H17)</f>
        <v>0.0168601</v>
      </c>
      <c r="AB17" s="3" t="n">
        <f aca="false">ABS(I17)</f>
        <v>0.0281415</v>
      </c>
      <c r="AC17" s="3" t="n">
        <f aca="false">ABS(J17)</f>
        <v>0.0462031</v>
      </c>
      <c r="AD17" s="3" t="n">
        <f aca="false">ABS(K17)</f>
        <v>0.0633629</v>
      </c>
      <c r="AE17" s="3" t="n">
        <f aca="false">ABS(L17)</f>
        <v>0.0269505</v>
      </c>
      <c r="AF17" s="3" t="n">
        <f aca="false">ABS(M17)</f>
        <v>0.0698811</v>
      </c>
      <c r="AG17" s="3" t="n">
        <f aca="false">ABS(N17)</f>
        <v>0.023678</v>
      </c>
      <c r="AH17" s="3" t="n">
        <f aca="false">ABS(O17)</f>
        <v>0.0011909</v>
      </c>
      <c r="AJ17" s="3" t="n">
        <f aca="false">IF(H17&gt;0,RANK(AA17,AA$5:AA$22,0),0)</f>
        <v>5</v>
      </c>
      <c r="AK17" s="3" t="n">
        <f aca="false">IF(I17&gt;0,RANK(AB17,AB$5:AB$22,0),0)</f>
        <v>4</v>
      </c>
      <c r="AL17" s="3" t="n">
        <f aca="false">IF(J17&gt;0,RANK(AC17,AC$5:AC$22,0),0)</f>
        <v>3</v>
      </c>
      <c r="AM17" s="3" t="n">
        <f aca="false">IF(K17&gt;0,RANK(AD17,AD$5:AD$22,0),0)</f>
        <v>3</v>
      </c>
      <c r="AN17" s="3" t="n">
        <f aca="false">IF(L17&gt;0,RANK(AE17,AE$5:AE$22,0),0)</f>
        <v>4</v>
      </c>
      <c r="AO17" s="3" t="n">
        <f aca="false">IF(M17&gt;0,RANK(AF17,AF$5:AF$22,0),0)</f>
        <v>3</v>
      </c>
      <c r="AP17" s="3" t="n">
        <f aca="false">IF(N17&gt;0,RANK(AG17,AG$5:AG$22,0),0)</f>
        <v>4</v>
      </c>
      <c r="AQ17" s="3" t="n">
        <f aca="false">IF(O17&gt;0,RANK(AH17,AH$5:AH$22,0),0)</f>
        <v>0</v>
      </c>
      <c r="AS17" s="3" t="str">
        <f aca="false">IF($C17="Summer",ABS(H17),"")</f>
        <v/>
      </c>
      <c r="AT17" s="3" t="str">
        <f aca="false">IF($C17="Summer",ABS(I17),"")</f>
        <v/>
      </c>
      <c r="AU17" s="3" t="str">
        <f aca="false">IF($C17="Summer",ABS(J17),"")</f>
        <v/>
      </c>
      <c r="AV17" s="3" t="str">
        <f aca="false">IF($C17="Summer",ABS(K17),"")</f>
        <v/>
      </c>
      <c r="AW17" s="3" t="str">
        <f aca="false">IF($C17="Summer",ABS(L17),"")</f>
        <v/>
      </c>
      <c r="AX17" s="3" t="str">
        <f aca="false">IF($C17="Summer",ABS(M17),"")</f>
        <v/>
      </c>
      <c r="AY17" s="3" t="str">
        <f aca="false">IF($C17="Summer",ABS(N17),"")</f>
        <v/>
      </c>
      <c r="AZ17" s="3" t="str">
        <f aca="false">IF($C17="Summer",ABS(O17),"")</f>
        <v/>
      </c>
      <c r="BB17" s="3" t="n">
        <f aca="false">IF(AND(H17&gt;0,$C17="Summer"),RANK(AS17,AS$5:AS$22,0),0)</f>
        <v>0</v>
      </c>
      <c r="BC17" s="3" t="n">
        <f aca="false">IF(AND(I17&gt;0,$C17="Summer"),RANK(AT17,AT$5:AT$22,0),0)</f>
        <v>0</v>
      </c>
      <c r="BD17" s="3" t="n">
        <f aca="false">IF(AND(J17&gt;0,$C17="Summer"),RANK(AU17,AU$5:AU$22,0),0)</f>
        <v>0</v>
      </c>
      <c r="BE17" s="3" t="n">
        <f aca="false">IF(AND(K17&gt;0,$C17="Summer"),RANK(AV17,AV$5:AV$22,0),0)</f>
        <v>0</v>
      </c>
      <c r="BF17" s="3" t="n">
        <f aca="false">IF(AND(L17&gt;0,$C17="Summer"),RANK(AW17,AW$5:AW$22,0),0)</f>
        <v>0</v>
      </c>
      <c r="BG17" s="3" t="n">
        <f aca="false">IF(AND(M17&gt;0,$C17="Summer"),RANK(AX17,AX$5:AX$22,0),0)</f>
        <v>0</v>
      </c>
      <c r="BH17" s="3" t="n">
        <f aca="false">IF(AND(N17&gt;0,$C17="Summer"),RANK(AY17,AY$5:AY$22,0),0)</f>
        <v>0</v>
      </c>
      <c r="BI17" s="3" t="n">
        <f aca="false">IF(AND(O17&gt;0,$C17="Summer"),RANK(AZ17,AZ$5:AZ$22,0),0)</f>
        <v>0</v>
      </c>
      <c r="BK17" s="3" t="n">
        <f aca="false">IF($C17="Winter",ABS(H17),"")</f>
        <v>0.0168601</v>
      </c>
      <c r="BL17" s="3" t="n">
        <f aca="false">IF($C17="Winter",ABS(I17),"")</f>
        <v>0.0281415</v>
      </c>
      <c r="BM17" s="3" t="n">
        <f aca="false">IF($C17="Winter",ABS(J17),"")</f>
        <v>0.0462031</v>
      </c>
      <c r="BN17" s="3" t="n">
        <f aca="false">IF($C17="Winter",ABS(K17),"")</f>
        <v>0.0633629</v>
      </c>
      <c r="BO17" s="3" t="n">
        <f aca="false">IF($C17="Winter",ABS(L17),"")</f>
        <v>0.0269505</v>
      </c>
      <c r="BP17" s="3" t="n">
        <f aca="false">IF($C17="Winter",ABS(M17),"")</f>
        <v>0.0698811</v>
      </c>
      <c r="BQ17" s="3" t="n">
        <f aca="false">IF($C17="Winter",ABS(N17),"")</f>
        <v>0.023678</v>
      </c>
      <c r="BR17" s="3" t="n">
        <f aca="false">IF($C17="Winter",ABS(O17),"")</f>
        <v>0.0011909</v>
      </c>
      <c r="BT17" s="3" t="n">
        <f aca="false">IF(AND(H17&gt;0,$C17="Winter"),RANK(BK17,BK$5:BK$22,0),0)</f>
        <v>2</v>
      </c>
      <c r="BU17" s="3" t="n">
        <f aca="false">IF(AND(I17&gt;0,$C17="Winter"),RANK(BL17,BL$5:BL$22,0),0)</f>
        <v>1</v>
      </c>
      <c r="BV17" s="3" t="n">
        <f aca="false">IF(AND(J17&gt;0,$C17="Winter"),RANK(BM17,BM$5:BM$22,0),0)</f>
        <v>1</v>
      </c>
      <c r="BW17" s="3" t="n">
        <f aca="false">IF(AND(K17&gt;0,$C17="Winter"),RANK(BN17,BN$5:BN$22,0),0)</f>
        <v>1</v>
      </c>
      <c r="BX17" s="3" t="n">
        <f aca="false">IF(AND(L17&gt;0,$C17="Winter"),RANK(BO17,BO$5:BO$22,0),0)</f>
        <v>2</v>
      </c>
      <c r="BY17" s="3" t="n">
        <f aca="false">IF(AND(M17&gt;0,$C17="Winter"),RANK(BP17,BP$5:BP$22,0),0)</f>
        <v>1</v>
      </c>
      <c r="BZ17" s="3" t="n">
        <f aca="false">IF(AND(N17&gt;0,$C17="Winter"),RANK(BQ17,BQ$5:BQ$22,0),0)</f>
        <v>2</v>
      </c>
      <c r="CA17" s="3" t="n">
        <f aca="false">IF(AND(O17&gt;0,$C17="Winter"),RANK(BR17,BR$5:BR$22,0),0)</f>
        <v>0</v>
      </c>
    </row>
    <row r="18" customFormat="false" ht="15" hidden="false" customHeight="false" outlineLevel="0" collapsed="false">
      <c r="A18" s="4" t="s">
        <v>30</v>
      </c>
      <c r="B18" s="4" t="n">
        <v>2012</v>
      </c>
      <c r="C18" s="4" t="s">
        <v>15</v>
      </c>
      <c r="D18" s="7" t="n">
        <v>38539</v>
      </c>
      <c r="E18" s="4" t="s">
        <v>83</v>
      </c>
      <c r="F18" s="4" t="s">
        <v>27</v>
      </c>
      <c r="G18" s="0" t="n">
        <v>3.760352642E-005</v>
      </c>
      <c r="H18" s="0" t="n">
        <v>-0.0033376</v>
      </c>
      <c r="I18" s="0" t="n">
        <v>0.0078364</v>
      </c>
      <c r="J18" s="0" t="n">
        <v>0.0082245</v>
      </c>
      <c r="K18" s="0" t="n">
        <v>0.0250106</v>
      </c>
      <c r="L18" s="0" t="n">
        <v>0.001021</v>
      </c>
      <c r="M18" s="0" t="n">
        <v>0.022843</v>
      </c>
      <c r="N18" s="0" t="n">
        <v>0.0146185</v>
      </c>
      <c r="O18" s="0" t="n">
        <v>-0.0068154</v>
      </c>
      <c r="P18" s="0" t="n">
        <v>14</v>
      </c>
      <c r="AA18" s="3" t="n">
        <f aca="false">ABS(H18)</f>
        <v>0.0033376</v>
      </c>
      <c r="AB18" s="3" t="n">
        <f aca="false">ABS(I18)</f>
        <v>0.0078364</v>
      </c>
      <c r="AC18" s="3" t="n">
        <f aca="false">ABS(J18)</f>
        <v>0.0082245</v>
      </c>
      <c r="AD18" s="3" t="n">
        <f aca="false">ABS(K18)</f>
        <v>0.0250106</v>
      </c>
      <c r="AE18" s="3" t="n">
        <f aca="false">ABS(L18)</f>
        <v>0.001021</v>
      </c>
      <c r="AF18" s="3" t="n">
        <f aca="false">ABS(M18)</f>
        <v>0.022843</v>
      </c>
      <c r="AG18" s="3" t="n">
        <f aca="false">ABS(N18)</f>
        <v>0.0146185</v>
      </c>
      <c r="AH18" s="3" t="n">
        <f aca="false">ABS(O18)</f>
        <v>0.0068154</v>
      </c>
      <c r="AJ18" s="3" t="n">
        <f aca="false">IF(H18&gt;0,RANK(AA18,AA$5:AA$22,0),0)</f>
        <v>0</v>
      </c>
      <c r="AK18" s="3" t="n">
        <f aca="false">IF(I18&gt;0,RANK(AB18,AB$5:AB$22,0),0)</f>
        <v>10</v>
      </c>
      <c r="AL18" s="3" t="n">
        <f aca="false">IF(J18&gt;0,RANK(AC18,AC$5:AC$22,0),0)</f>
        <v>14</v>
      </c>
      <c r="AM18" s="3" t="n">
        <f aca="false">IF(K18&gt;0,RANK(AD18,AD$5:AD$22,0),0)</f>
        <v>8</v>
      </c>
      <c r="AN18" s="3" t="n">
        <f aca="false">IF(L18&gt;0,RANK(AE18,AE$5:AE$22,0),0)</f>
        <v>16</v>
      </c>
      <c r="AO18" s="3" t="n">
        <f aca="false">IF(M18&gt;0,RANK(AF18,AF$5:AF$22,0),0)</f>
        <v>7</v>
      </c>
      <c r="AP18" s="3" t="n">
        <f aca="false">IF(N18&gt;0,RANK(AG18,AG$5:AG$22,0),0)</f>
        <v>6</v>
      </c>
      <c r="AQ18" s="3" t="n">
        <f aca="false">IF(O18&gt;0,RANK(AH18,AH$5:AH$22,0),0)</f>
        <v>0</v>
      </c>
      <c r="AS18" s="3" t="n">
        <f aca="false">IF($C18="Summer",ABS(H18),"")</f>
        <v>0.0033376</v>
      </c>
      <c r="AT18" s="3" t="n">
        <f aca="false">IF($C18="Summer",ABS(I18),"")</f>
        <v>0.0078364</v>
      </c>
      <c r="AU18" s="3" t="n">
        <f aca="false">IF($C18="Summer",ABS(J18),"")</f>
        <v>0.0082245</v>
      </c>
      <c r="AV18" s="3" t="n">
        <f aca="false">IF($C18="Summer",ABS(K18),"")</f>
        <v>0.0250106</v>
      </c>
      <c r="AW18" s="3" t="n">
        <f aca="false">IF($C18="Summer",ABS(L18),"")</f>
        <v>0.001021</v>
      </c>
      <c r="AX18" s="3" t="n">
        <f aca="false">IF($C18="Summer",ABS(M18),"")</f>
        <v>0.022843</v>
      </c>
      <c r="AY18" s="3" t="n">
        <f aca="false">IF($C18="Summer",ABS(N18),"")</f>
        <v>0.0146185</v>
      </c>
      <c r="AZ18" s="3" t="n">
        <f aca="false">IF($C18="Summer",ABS(O18),"")</f>
        <v>0.0068154</v>
      </c>
      <c r="BB18" s="3" t="n">
        <f aca="false">IF(AND(H18&gt;0,$C18="Summer"),RANK(AS18,AS$5:AS$22,0),0)</f>
        <v>0</v>
      </c>
      <c r="BC18" s="3" t="n">
        <f aca="false">IF(AND(I18&gt;0,$C18="Summer"),RANK(AT18,AT$5:AT$22,0),0)</f>
        <v>6</v>
      </c>
      <c r="BD18" s="3" t="n">
        <f aca="false">IF(AND(J18&gt;0,$C18="Summer"),RANK(AU18,AU$5:AU$22,0),0)</f>
        <v>7</v>
      </c>
      <c r="BE18" s="3" t="n">
        <f aca="false">IF(AND(K18&gt;0,$C18="Summer"),RANK(AV18,AV$5:AV$22,0),0)</f>
        <v>4</v>
      </c>
      <c r="BF18" s="3" t="n">
        <f aca="false">IF(AND(L18&gt;0,$C18="Summer"),RANK(AW18,AW$5:AW$22,0),0)</f>
        <v>8</v>
      </c>
      <c r="BG18" s="3" t="n">
        <f aca="false">IF(AND(M18&gt;0,$C18="Summer"),RANK(AX18,AX$5:AX$22,0),0)</f>
        <v>4</v>
      </c>
      <c r="BH18" s="3" t="n">
        <f aca="false">IF(AND(N18&gt;0,$C18="Summer"),RANK(AY18,AY$5:AY$22,0),0)</f>
        <v>4</v>
      </c>
      <c r="BI18" s="3" t="n">
        <f aca="false">IF(AND(O18&gt;0,$C18="Summer"),RANK(AZ18,AZ$5:AZ$22,0),0)</f>
        <v>0</v>
      </c>
      <c r="BK18" s="3" t="str">
        <f aca="false">IF($C18="Winter",ABS(H18),"")</f>
        <v/>
      </c>
      <c r="BL18" s="3" t="str">
        <f aca="false">IF($C18="Winter",ABS(I18),"")</f>
        <v/>
      </c>
      <c r="BM18" s="3" t="str">
        <f aca="false">IF($C18="Winter",ABS(J18),"")</f>
        <v/>
      </c>
      <c r="BN18" s="3" t="str">
        <f aca="false">IF($C18="Winter",ABS(K18),"")</f>
        <v/>
      </c>
      <c r="BO18" s="3" t="str">
        <f aca="false">IF($C18="Winter",ABS(L18),"")</f>
        <v/>
      </c>
      <c r="BP18" s="3" t="str">
        <f aca="false">IF($C18="Winter",ABS(M18),"")</f>
        <v/>
      </c>
      <c r="BQ18" s="3" t="str">
        <f aca="false">IF($C18="Winter",ABS(N18),"")</f>
        <v/>
      </c>
      <c r="BR18" s="3" t="str">
        <f aca="false">IF($C18="Winter",ABS(O18),"")</f>
        <v/>
      </c>
      <c r="BT18" s="3" t="n">
        <f aca="false">IF(AND(H18&gt;0,$C18="Winter"),RANK(BK18,BK$5:BK$22,0),0)</f>
        <v>0</v>
      </c>
      <c r="BU18" s="3" t="n">
        <f aca="false">IF(AND(I18&gt;0,$C18="Winter"),RANK(BL18,BL$5:BL$22,0),0)</f>
        <v>0</v>
      </c>
      <c r="BV18" s="3" t="n">
        <f aca="false">IF(AND(J18&gt;0,$C18="Winter"),RANK(BM18,BM$5:BM$22,0),0)</f>
        <v>0</v>
      </c>
      <c r="BW18" s="3" t="n">
        <f aca="false">IF(AND(K18&gt;0,$C18="Winter"),RANK(BN18,BN$5:BN$22,0),0)</f>
        <v>0</v>
      </c>
      <c r="BX18" s="3" t="n">
        <f aca="false">IF(AND(L18&gt;0,$C18="Winter"),RANK(BO18,BO$5:BO$22,0),0)</f>
        <v>0</v>
      </c>
      <c r="BY18" s="3" t="n">
        <f aca="false">IF(AND(M18&gt;0,$C18="Winter"),RANK(BP18,BP$5:BP$22,0),0)</f>
        <v>0</v>
      </c>
      <c r="BZ18" s="3" t="n">
        <f aca="false">IF(AND(N18&gt;0,$C18="Winter"),RANK(BQ18,BQ$5:BQ$22,0),0)</f>
        <v>0</v>
      </c>
      <c r="CA18" s="3" t="n">
        <f aca="false">IF(AND(O18&gt;0,$C18="Winter"),RANK(BR18,BR$5:BR$22,0),0)</f>
        <v>0</v>
      </c>
    </row>
    <row r="19" customFormat="false" ht="15" hidden="false" customHeight="false" outlineLevel="0" collapsed="false">
      <c r="A19" s="4" t="s">
        <v>28</v>
      </c>
      <c r="B19" s="4" t="n">
        <v>2014</v>
      </c>
      <c r="C19" s="4" t="s">
        <v>16</v>
      </c>
      <c r="D19" s="7" t="n">
        <v>39267</v>
      </c>
      <c r="E19" s="4" t="s">
        <v>82</v>
      </c>
      <c r="F19" s="4" t="s">
        <v>27</v>
      </c>
      <c r="G19" s="0" t="n">
        <v>6.313283712E-005</v>
      </c>
      <c r="H19" s="0" t="n">
        <v>0.0228614</v>
      </c>
      <c r="I19" s="0" t="n">
        <v>0.0265394</v>
      </c>
      <c r="J19" s="0" t="n">
        <v>0.0443362</v>
      </c>
      <c r="K19" s="0" t="n">
        <v>0.055328</v>
      </c>
      <c r="L19" s="0" t="n">
        <v>0.0508342</v>
      </c>
      <c r="M19" s="0" t="n">
        <v>0.0578664</v>
      </c>
      <c r="N19" s="0" t="n">
        <v>0.0135302</v>
      </c>
      <c r="O19" s="0" t="n">
        <v>0.0242948</v>
      </c>
      <c r="P19" s="0" t="n">
        <v>15</v>
      </c>
      <c r="AA19" s="3" t="n">
        <f aca="false">ABS(H19)</f>
        <v>0.0228614</v>
      </c>
      <c r="AB19" s="3" t="n">
        <f aca="false">ABS(I19)</f>
        <v>0.0265394</v>
      </c>
      <c r="AC19" s="3" t="n">
        <f aca="false">ABS(J19)</f>
        <v>0.0443362</v>
      </c>
      <c r="AD19" s="3" t="n">
        <f aca="false">ABS(K19)</f>
        <v>0.055328</v>
      </c>
      <c r="AE19" s="3" t="n">
        <f aca="false">ABS(L19)</f>
        <v>0.0508342</v>
      </c>
      <c r="AF19" s="3" t="n">
        <f aca="false">ABS(M19)</f>
        <v>0.0578664</v>
      </c>
      <c r="AG19" s="3" t="n">
        <f aca="false">ABS(N19)</f>
        <v>0.0135302</v>
      </c>
      <c r="AH19" s="3" t="n">
        <f aca="false">ABS(O19)</f>
        <v>0.0242948</v>
      </c>
      <c r="AJ19" s="3" t="n">
        <f aca="false">IF(H19&gt;0,RANK(AA19,AA$5:AA$22,0),0)</f>
        <v>4</v>
      </c>
      <c r="AK19" s="3" t="n">
        <f aca="false">IF(I19&gt;0,RANK(AB19,AB$5:AB$22,0),0)</f>
        <v>5</v>
      </c>
      <c r="AL19" s="3" t="n">
        <f aca="false">IF(J19&gt;0,RANK(AC19,AC$5:AC$22,0),0)</f>
        <v>4</v>
      </c>
      <c r="AM19" s="3" t="n">
        <f aca="false">IF(K19&gt;0,RANK(AD19,AD$5:AD$22,0),0)</f>
        <v>4</v>
      </c>
      <c r="AN19" s="3" t="n">
        <f aca="false">IF(L19&gt;0,RANK(AE19,AE$5:AE$22,0),0)</f>
        <v>2</v>
      </c>
      <c r="AO19" s="3" t="n">
        <f aca="false">IF(M19&gt;0,RANK(AF19,AF$5:AF$22,0),0)</f>
        <v>4</v>
      </c>
      <c r="AP19" s="3" t="n">
        <f aca="false">IF(N19&gt;0,RANK(AG19,AG$5:AG$22,0),0)</f>
        <v>7</v>
      </c>
      <c r="AQ19" s="3" t="n">
        <f aca="false">IF(O19&gt;0,RANK(AH19,AH$5:AH$22,0),0)</f>
        <v>4</v>
      </c>
      <c r="AS19" s="3" t="str">
        <f aca="false">IF($C19="Summer",ABS(H19),"")</f>
        <v/>
      </c>
      <c r="AT19" s="3" t="str">
        <f aca="false">IF($C19="Summer",ABS(I19),"")</f>
        <v/>
      </c>
      <c r="AU19" s="3" t="str">
        <f aca="false">IF($C19="Summer",ABS(J19),"")</f>
        <v/>
      </c>
      <c r="AV19" s="3" t="str">
        <f aca="false">IF($C19="Summer",ABS(K19),"")</f>
        <v/>
      </c>
      <c r="AW19" s="3" t="str">
        <f aca="false">IF($C19="Summer",ABS(L19),"")</f>
        <v/>
      </c>
      <c r="AX19" s="3" t="str">
        <f aca="false">IF($C19="Summer",ABS(M19),"")</f>
        <v/>
      </c>
      <c r="AY19" s="3" t="str">
        <f aca="false">IF($C19="Summer",ABS(N19),"")</f>
        <v/>
      </c>
      <c r="AZ19" s="3" t="str">
        <f aca="false">IF($C19="Summer",ABS(O19),"")</f>
        <v/>
      </c>
      <c r="BB19" s="3" t="n">
        <f aca="false">IF(AND(H19&gt;0,$C19="Summer"),RANK(AS19,AS$5:AS$22,0),0)</f>
        <v>0</v>
      </c>
      <c r="BC19" s="3" t="n">
        <f aca="false">IF(AND(I19&gt;0,$C19="Summer"),RANK(AT19,AT$5:AT$22,0),0)</f>
        <v>0</v>
      </c>
      <c r="BD19" s="3" t="n">
        <f aca="false">IF(AND(J19&gt;0,$C19="Summer"),RANK(AU19,AU$5:AU$22,0),0)</f>
        <v>0</v>
      </c>
      <c r="BE19" s="3" t="n">
        <f aca="false">IF(AND(K19&gt;0,$C19="Summer"),RANK(AV19,AV$5:AV$22,0),0)</f>
        <v>0</v>
      </c>
      <c r="BF19" s="3" t="n">
        <f aca="false">IF(AND(L19&gt;0,$C19="Summer"),RANK(AW19,AW$5:AW$22,0),0)</f>
        <v>0</v>
      </c>
      <c r="BG19" s="3" t="n">
        <f aca="false">IF(AND(M19&gt;0,$C19="Summer"),RANK(AX19,AX$5:AX$22,0),0)</f>
        <v>0</v>
      </c>
      <c r="BH19" s="3" t="n">
        <f aca="false">IF(AND(N19&gt;0,$C19="Summer"),RANK(AY19,AY$5:AY$22,0),0)</f>
        <v>0</v>
      </c>
      <c r="BI19" s="3" t="n">
        <f aca="false">IF(AND(O19&gt;0,$C19="Summer"),RANK(AZ19,AZ$5:AZ$22,0),0)</f>
        <v>0</v>
      </c>
      <c r="BK19" s="3" t="n">
        <f aca="false">IF($C19="Winter",ABS(H19),"")</f>
        <v>0.0228614</v>
      </c>
      <c r="BL19" s="3" t="n">
        <f aca="false">IF($C19="Winter",ABS(I19),"")</f>
        <v>0.0265394</v>
      </c>
      <c r="BM19" s="3" t="n">
        <f aca="false">IF($C19="Winter",ABS(J19),"")</f>
        <v>0.0443362</v>
      </c>
      <c r="BN19" s="3" t="n">
        <f aca="false">IF($C19="Winter",ABS(K19),"")</f>
        <v>0.055328</v>
      </c>
      <c r="BO19" s="3" t="n">
        <f aca="false">IF($C19="Winter",ABS(L19),"")</f>
        <v>0.0508342</v>
      </c>
      <c r="BP19" s="3" t="n">
        <f aca="false">IF($C19="Winter",ABS(M19),"")</f>
        <v>0.0578664</v>
      </c>
      <c r="BQ19" s="3" t="n">
        <f aca="false">IF($C19="Winter",ABS(N19),"")</f>
        <v>0.0135302</v>
      </c>
      <c r="BR19" s="3" t="n">
        <f aca="false">IF($C19="Winter",ABS(O19),"")</f>
        <v>0.0242948</v>
      </c>
      <c r="BT19" s="3" t="n">
        <f aca="false">IF(AND(H19&gt;0,$C19="Winter"),RANK(BK19,BK$5:BK$22,0),0)</f>
        <v>1</v>
      </c>
      <c r="BU19" s="3" t="n">
        <f aca="false">IF(AND(I19&gt;0,$C19="Winter"),RANK(BL19,BL$5:BL$22,0),0)</f>
        <v>2</v>
      </c>
      <c r="BV19" s="3" t="n">
        <f aca="false">IF(AND(J19&gt;0,$C19="Winter"),RANK(BM19,BM$5:BM$22,0),0)</f>
        <v>2</v>
      </c>
      <c r="BW19" s="3" t="n">
        <f aca="false">IF(AND(K19&gt;0,$C19="Winter"),RANK(BN19,BN$5:BN$22,0),0)</f>
        <v>2</v>
      </c>
      <c r="BX19" s="3" t="n">
        <f aca="false">IF(AND(L19&gt;0,$C19="Winter"),RANK(BO19,BO$5:BO$22,0),0)</f>
        <v>1</v>
      </c>
      <c r="BY19" s="3" t="n">
        <f aca="false">IF(AND(M19&gt;0,$C19="Winter"),RANK(BP19,BP$5:BP$22,0),0)</f>
        <v>2</v>
      </c>
      <c r="BZ19" s="3" t="n">
        <f aca="false">IF(AND(N19&gt;0,$C19="Winter"),RANK(BQ19,BQ$5:BQ$22,0),0)</f>
        <v>3</v>
      </c>
      <c r="CA19" s="3" t="n">
        <f aca="false">IF(AND(O19&gt;0,$C19="Winter"),RANK(BR19,BR$5:BR$22,0),0)</f>
        <v>2</v>
      </c>
    </row>
    <row r="20" customFormat="false" ht="15" hidden="false" customHeight="false" outlineLevel="0" collapsed="false">
      <c r="A20" s="4" t="s">
        <v>32</v>
      </c>
      <c r="B20" s="4" t="n">
        <v>2016</v>
      </c>
      <c r="C20" s="4" t="s">
        <v>15</v>
      </c>
      <c r="D20" s="7" t="n">
        <v>40088</v>
      </c>
      <c r="E20" s="4" t="s">
        <v>84</v>
      </c>
      <c r="G20" s="0" t="n">
        <v>0.000175989436605</v>
      </c>
      <c r="H20" s="0" t="n">
        <v>0.0050962</v>
      </c>
      <c r="I20" s="0" t="n">
        <v>0.0103095</v>
      </c>
      <c r="J20" s="0" t="n">
        <v>-0.0099912</v>
      </c>
      <c r="K20" s="0" t="n">
        <v>-0.0211687</v>
      </c>
      <c r="L20" s="0" t="n">
        <v>-0.000789</v>
      </c>
      <c r="M20" s="0" t="n">
        <v>-0.0100813</v>
      </c>
      <c r="N20" s="0" t="n">
        <v>-9.01E-005</v>
      </c>
      <c r="O20" s="0" t="n">
        <v>-0.0110985</v>
      </c>
      <c r="P20" s="0" t="n">
        <v>16</v>
      </c>
      <c r="AA20" s="3" t="n">
        <f aca="false">ABS(H20)</f>
        <v>0.0050962</v>
      </c>
      <c r="AB20" s="3" t="n">
        <f aca="false">ABS(I20)</f>
        <v>0.0103095</v>
      </c>
      <c r="AC20" s="3" t="n">
        <f aca="false">ABS(J20)</f>
        <v>0.0099912</v>
      </c>
      <c r="AD20" s="3" t="n">
        <f aca="false">ABS(K20)</f>
        <v>0.0211687</v>
      </c>
      <c r="AE20" s="3" t="n">
        <f aca="false">ABS(L20)</f>
        <v>0.000789</v>
      </c>
      <c r="AF20" s="3" t="n">
        <f aca="false">ABS(M20)</f>
        <v>0.0100813</v>
      </c>
      <c r="AG20" s="3" t="n">
        <f aca="false">ABS(N20)</f>
        <v>9.01E-005</v>
      </c>
      <c r="AH20" s="3" t="n">
        <f aca="false">ABS(O20)</f>
        <v>0.0110985</v>
      </c>
      <c r="AJ20" s="3" t="n">
        <f aca="false">IF(H20&gt;0,RANK(AA20,AA$5:AA$22,0),0)</f>
        <v>9</v>
      </c>
      <c r="AK20" s="3" t="n">
        <f aca="false">IF(I20&gt;0,RANK(AB20,AB$5:AB$22,0),0)</f>
        <v>7</v>
      </c>
      <c r="AL20" s="3" t="n">
        <f aca="false">IF(J20&gt;0,RANK(AC20,AC$5:AC$22,0),0)</f>
        <v>0</v>
      </c>
      <c r="AM20" s="3" t="n">
        <f aca="false">IF(K20&gt;0,RANK(AD20,AD$5:AD$22,0),0)</f>
        <v>0</v>
      </c>
      <c r="AN20" s="3" t="n">
        <f aca="false">IF(L20&gt;0,RANK(AE20,AE$5:AE$22,0),0)</f>
        <v>0</v>
      </c>
      <c r="AO20" s="3" t="n">
        <f aca="false">IF(M20&gt;0,RANK(AF20,AF$5:AF$22,0),0)</f>
        <v>0</v>
      </c>
      <c r="AP20" s="3" t="n">
        <f aca="false">IF(N20&gt;0,RANK(AG20,AG$5:AG$22,0),0)</f>
        <v>0</v>
      </c>
      <c r="AQ20" s="3" t="n">
        <f aca="false">IF(O20&gt;0,RANK(AH20,AH$5:AH$22,0),0)</f>
        <v>0</v>
      </c>
      <c r="AS20" s="3" t="n">
        <f aca="false">IF($C20="Summer",ABS(H20),"")</f>
        <v>0.0050962</v>
      </c>
      <c r="AT20" s="3" t="n">
        <f aca="false">IF($C20="Summer",ABS(I20),"")</f>
        <v>0.0103095</v>
      </c>
      <c r="AU20" s="3" t="n">
        <f aca="false">IF($C20="Summer",ABS(J20),"")</f>
        <v>0.0099912</v>
      </c>
      <c r="AV20" s="3" t="n">
        <f aca="false">IF($C20="Summer",ABS(K20),"")</f>
        <v>0.0211687</v>
      </c>
      <c r="AW20" s="3" t="n">
        <f aca="false">IF($C20="Summer",ABS(L20),"")</f>
        <v>0.000789</v>
      </c>
      <c r="AX20" s="3" t="n">
        <f aca="false">IF($C20="Summer",ABS(M20),"")</f>
        <v>0.0100813</v>
      </c>
      <c r="AY20" s="3" t="n">
        <f aca="false">IF($C20="Summer",ABS(N20),"")</f>
        <v>9.01E-005</v>
      </c>
      <c r="AZ20" s="3" t="n">
        <f aca="false">IF($C20="Summer",ABS(O20),"")</f>
        <v>0.0110985</v>
      </c>
      <c r="BB20" s="3" t="n">
        <f aca="false">IF(AND(H20&gt;0,$C20="Summer"),RANK(AS20,AS$5:AS$22,0),0)</f>
        <v>5</v>
      </c>
      <c r="BC20" s="3" t="n">
        <f aca="false">IF(AND(I20&gt;0,$C20="Summer"),RANK(AT20,AT$5:AT$22,0),0)</f>
        <v>4</v>
      </c>
      <c r="BD20" s="3" t="n">
        <f aca="false">IF(AND(J20&gt;0,$C20="Summer"),RANK(AU20,AU$5:AU$22,0),0)</f>
        <v>0</v>
      </c>
      <c r="BE20" s="3" t="n">
        <f aca="false">IF(AND(K20&gt;0,$C20="Summer"),RANK(AV20,AV$5:AV$22,0),0)</f>
        <v>0</v>
      </c>
      <c r="BF20" s="3" t="n">
        <f aca="false">IF(AND(L20&gt;0,$C20="Summer"),RANK(AW20,AW$5:AW$22,0),0)</f>
        <v>0</v>
      </c>
      <c r="BG20" s="3" t="n">
        <f aca="false">IF(AND(M20&gt;0,$C20="Summer"),RANK(AX20,AX$5:AX$22,0),0)</f>
        <v>0</v>
      </c>
      <c r="BH20" s="3" t="n">
        <f aca="false">IF(AND(N20&gt;0,$C20="Summer"),RANK(AY20,AY$5:AY$22,0),0)</f>
        <v>0</v>
      </c>
      <c r="BI20" s="3" t="n">
        <f aca="false">IF(AND(O20&gt;0,$C20="Summer"),RANK(AZ20,AZ$5:AZ$22,0),0)</f>
        <v>0</v>
      </c>
      <c r="BK20" s="3" t="str">
        <f aca="false">IF($C20="Winter",ABS(H20),"")</f>
        <v/>
      </c>
      <c r="BL20" s="3" t="str">
        <f aca="false">IF($C20="Winter",ABS(I20),"")</f>
        <v/>
      </c>
      <c r="BM20" s="3" t="str">
        <f aca="false">IF($C20="Winter",ABS(J20),"")</f>
        <v/>
      </c>
      <c r="BN20" s="3" t="str">
        <f aca="false">IF($C20="Winter",ABS(K20),"")</f>
        <v/>
      </c>
      <c r="BO20" s="3" t="str">
        <f aca="false">IF($C20="Winter",ABS(L20),"")</f>
        <v/>
      </c>
      <c r="BP20" s="3" t="str">
        <f aca="false">IF($C20="Winter",ABS(M20),"")</f>
        <v/>
      </c>
      <c r="BQ20" s="3" t="str">
        <f aca="false">IF($C20="Winter",ABS(N20),"")</f>
        <v/>
      </c>
      <c r="BR20" s="3" t="str">
        <f aca="false">IF($C20="Winter",ABS(O20),"")</f>
        <v/>
      </c>
      <c r="BT20" s="3" t="n">
        <f aca="false">IF(AND(H20&gt;0,$C20="Winter"),RANK(BK20,BK$5:BK$22,0),0)</f>
        <v>0</v>
      </c>
      <c r="BU20" s="3" t="n">
        <f aca="false">IF(AND(I20&gt;0,$C20="Winter"),RANK(BL20,BL$5:BL$22,0),0)</f>
        <v>0</v>
      </c>
      <c r="BV20" s="3" t="n">
        <f aca="false">IF(AND(J20&gt;0,$C20="Winter"),RANK(BM20,BM$5:BM$22,0),0)</f>
        <v>0</v>
      </c>
      <c r="BW20" s="3" t="n">
        <f aca="false">IF(AND(K20&gt;0,$C20="Winter"),RANK(BN20,BN$5:BN$22,0),0)</f>
        <v>0</v>
      </c>
      <c r="BX20" s="3" t="n">
        <f aca="false">IF(AND(L20&gt;0,$C20="Winter"),RANK(BO20,BO$5:BO$22,0),0)</f>
        <v>0</v>
      </c>
      <c r="BY20" s="3" t="n">
        <f aca="false">IF(AND(M20&gt;0,$C20="Winter"),RANK(BP20,BP$5:BP$22,0),0)</f>
        <v>0</v>
      </c>
      <c r="BZ20" s="3" t="n">
        <f aca="false">IF(AND(N20&gt;0,$C20="Winter"),RANK(BQ20,BQ$5:BQ$22,0),0)</f>
        <v>0</v>
      </c>
      <c r="CA20" s="3" t="n">
        <f aca="false">IF(AND(O20&gt;0,$C20="Winter"),RANK(BR20,BR$5:BR$22,0),0)</f>
        <v>0</v>
      </c>
    </row>
    <row r="21" customFormat="false" ht="15" hidden="false" customHeight="false" outlineLevel="0" collapsed="false">
      <c r="A21" s="4" t="s">
        <v>85</v>
      </c>
      <c r="B21" s="4" t="n">
        <v>2018</v>
      </c>
      <c r="C21" s="4" t="s">
        <v>16</v>
      </c>
      <c r="D21" s="7" t="n">
        <v>40730</v>
      </c>
      <c r="E21" s="4" t="s">
        <v>86</v>
      </c>
      <c r="G21" s="0" t="n">
        <v>2.8651693005E-005</v>
      </c>
      <c r="H21" s="0" t="n">
        <v>-0.0005176</v>
      </c>
      <c r="I21" s="0" t="n">
        <v>-0.0030627</v>
      </c>
      <c r="J21" s="0" t="n">
        <v>-0.0048028</v>
      </c>
      <c r="K21" s="0" t="n">
        <v>-0.012588</v>
      </c>
      <c r="L21" s="0" t="n">
        <v>-0.0020263</v>
      </c>
      <c r="M21" s="0" t="n">
        <v>-0.0050407</v>
      </c>
      <c r="N21" s="0" t="n">
        <v>-0.0002379</v>
      </c>
      <c r="O21" s="0" t="n">
        <v>0.0010364</v>
      </c>
      <c r="P21" s="0" t="n">
        <v>17</v>
      </c>
      <c r="AA21" s="3" t="n">
        <f aca="false">ABS(H21)</f>
        <v>0.0005176</v>
      </c>
      <c r="AB21" s="3" t="n">
        <f aca="false">ABS(I21)</f>
        <v>0.0030627</v>
      </c>
      <c r="AC21" s="3" t="n">
        <f aca="false">ABS(J21)</f>
        <v>0.0048028</v>
      </c>
      <c r="AD21" s="3" t="n">
        <f aca="false">ABS(K21)</f>
        <v>0.012588</v>
      </c>
      <c r="AE21" s="3" t="n">
        <f aca="false">ABS(L21)</f>
        <v>0.0020263</v>
      </c>
      <c r="AF21" s="3" t="n">
        <f aca="false">ABS(M21)</f>
        <v>0.0050407</v>
      </c>
      <c r="AG21" s="3" t="n">
        <f aca="false">ABS(N21)</f>
        <v>0.0002379</v>
      </c>
      <c r="AH21" s="3" t="n">
        <f aca="false">ABS(O21)</f>
        <v>0.0010364</v>
      </c>
      <c r="AJ21" s="3" t="n">
        <f aca="false">IF(H21&gt;0,RANK(AA21,AA$5:AA$22,0),0)</f>
        <v>0</v>
      </c>
      <c r="AK21" s="3" t="n">
        <f aca="false">IF(I21&gt;0,RANK(AB21,AB$5:AB$22,0),0)</f>
        <v>0</v>
      </c>
      <c r="AL21" s="3" t="n">
        <f aca="false">IF(J21&gt;0,RANK(AC21,AC$5:AC$22,0),0)</f>
        <v>0</v>
      </c>
      <c r="AM21" s="3" t="n">
        <f aca="false">IF(K21&gt;0,RANK(AD21,AD$5:AD$22,0),0)</f>
        <v>0</v>
      </c>
      <c r="AN21" s="3" t="n">
        <f aca="false">IF(L21&gt;0,RANK(AE21,AE$5:AE$22,0),0)</f>
        <v>0</v>
      </c>
      <c r="AO21" s="3" t="n">
        <f aca="false">IF(M21&gt;0,RANK(AF21,AF$5:AF$22,0),0)</f>
        <v>0</v>
      </c>
      <c r="AP21" s="3" t="n">
        <f aca="false">IF(N21&gt;0,RANK(AG21,AG$5:AG$22,0),0)</f>
        <v>0</v>
      </c>
      <c r="AQ21" s="3" t="n">
        <f aca="false">IF(O21&gt;0,RANK(AH21,AH$5:AH$22,0),0)</f>
        <v>16</v>
      </c>
      <c r="AS21" s="3" t="str">
        <f aca="false">IF($C21="Summer",ABS(H21),"")</f>
        <v/>
      </c>
      <c r="AT21" s="3" t="str">
        <f aca="false">IF($C21="Summer",ABS(I21),"")</f>
        <v/>
      </c>
      <c r="AU21" s="3" t="str">
        <f aca="false">IF($C21="Summer",ABS(J21),"")</f>
        <v/>
      </c>
      <c r="AV21" s="3" t="str">
        <f aca="false">IF($C21="Summer",ABS(K21),"")</f>
        <v/>
      </c>
      <c r="AW21" s="3" t="str">
        <f aca="false">IF($C21="Summer",ABS(L21),"")</f>
        <v/>
      </c>
      <c r="AX21" s="3" t="str">
        <f aca="false">IF($C21="Summer",ABS(M21),"")</f>
        <v/>
      </c>
      <c r="AY21" s="3" t="str">
        <f aca="false">IF($C21="Summer",ABS(N21),"")</f>
        <v/>
      </c>
      <c r="AZ21" s="3" t="str">
        <f aca="false">IF($C21="Summer",ABS(O21),"")</f>
        <v/>
      </c>
      <c r="BB21" s="3" t="n">
        <f aca="false">IF(AND(H21&gt;0,$C21="Summer"),RANK(AS21,AS$5:AS$22,0),0)</f>
        <v>0</v>
      </c>
      <c r="BC21" s="3" t="n">
        <f aca="false">IF(AND(I21&gt;0,$C21="Summer"),RANK(AT21,AT$5:AT$22,0),0)</f>
        <v>0</v>
      </c>
      <c r="BD21" s="3" t="n">
        <f aca="false">IF(AND(J21&gt;0,$C21="Summer"),RANK(AU21,AU$5:AU$22,0),0)</f>
        <v>0</v>
      </c>
      <c r="BE21" s="3" t="n">
        <f aca="false">IF(AND(K21&gt;0,$C21="Summer"),RANK(AV21,AV$5:AV$22,0),0)</f>
        <v>0</v>
      </c>
      <c r="BF21" s="3" t="n">
        <f aca="false">IF(AND(L21&gt;0,$C21="Summer"),RANK(AW21,AW$5:AW$22,0),0)</f>
        <v>0</v>
      </c>
      <c r="BG21" s="3" t="n">
        <f aca="false">IF(AND(M21&gt;0,$C21="Summer"),RANK(AX21,AX$5:AX$22,0),0)</f>
        <v>0</v>
      </c>
      <c r="BH21" s="3" t="n">
        <f aca="false">IF(AND(N21&gt;0,$C21="Summer"),RANK(AY21,AY$5:AY$22,0),0)</f>
        <v>0</v>
      </c>
      <c r="BI21" s="3" t="n">
        <f aca="false">IF(AND(O21&gt;0,$C21="Summer"),RANK(AZ21,AZ$5:AZ$22,0),0)</f>
        <v>0</v>
      </c>
      <c r="BK21" s="3" t="n">
        <f aca="false">IF($C21="Winter",ABS(H21),"")</f>
        <v>0.0005176</v>
      </c>
      <c r="BL21" s="3" t="n">
        <f aca="false">IF($C21="Winter",ABS(I21),"")</f>
        <v>0.0030627</v>
      </c>
      <c r="BM21" s="3" t="n">
        <f aca="false">IF($C21="Winter",ABS(J21),"")</f>
        <v>0.0048028</v>
      </c>
      <c r="BN21" s="3" t="n">
        <f aca="false">IF($C21="Winter",ABS(K21),"")</f>
        <v>0.012588</v>
      </c>
      <c r="BO21" s="3" t="n">
        <f aca="false">IF($C21="Winter",ABS(L21),"")</f>
        <v>0.0020263</v>
      </c>
      <c r="BP21" s="3" t="n">
        <f aca="false">IF($C21="Winter",ABS(M21),"")</f>
        <v>0.0050407</v>
      </c>
      <c r="BQ21" s="3" t="n">
        <f aca="false">IF($C21="Winter",ABS(N21),"")</f>
        <v>0.0002379</v>
      </c>
      <c r="BR21" s="3" t="n">
        <f aca="false">IF($C21="Winter",ABS(O21),"")</f>
        <v>0.0010364</v>
      </c>
      <c r="BT21" s="3" t="n">
        <f aca="false">IF(AND(H21&gt;0,$C21="Winter"),RANK(BK21,BK$5:BK$22,0),0)</f>
        <v>0</v>
      </c>
      <c r="BU21" s="3" t="n">
        <f aca="false">IF(AND(I21&gt;0,$C21="Winter"),RANK(BL21,BL$5:BL$22,0),0)</f>
        <v>0</v>
      </c>
      <c r="BV21" s="3" t="n">
        <f aca="false">IF(AND(J21&gt;0,$C21="Winter"),RANK(BM21,BM$5:BM$22,0),0)</f>
        <v>0</v>
      </c>
      <c r="BW21" s="3" t="n">
        <f aca="false">IF(AND(K21&gt;0,$C21="Winter"),RANK(BN21,BN$5:BN$22,0),0)</f>
        <v>0</v>
      </c>
      <c r="BX21" s="3" t="n">
        <f aca="false">IF(AND(L21&gt;0,$C21="Winter"),RANK(BO21,BO$5:BO$22,0),0)</f>
        <v>0</v>
      </c>
      <c r="BY21" s="3" t="n">
        <f aca="false">IF(AND(M21&gt;0,$C21="Winter"),RANK(BP21,BP$5:BP$22,0),0)</f>
        <v>0</v>
      </c>
      <c r="BZ21" s="3" t="n">
        <f aca="false">IF(AND(N21&gt;0,$C21="Winter"),RANK(BQ21,BQ$5:BQ$22,0),0)</f>
        <v>0</v>
      </c>
      <c r="CA21" s="3" t="n">
        <f aca="false">IF(AND(O21&gt;0,$C21="Winter"),RANK(BR21,BR$5:BR$22,0),0)</f>
        <v>8</v>
      </c>
    </row>
    <row r="22" customFormat="false" ht="15" hidden="false" customHeight="false" outlineLevel="0" collapsed="false">
      <c r="A22" s="4" t="s">
        <v>87</v>
      </c>
      <c r="B22" s="4" t="n">
        <v>2020</v>
      </c>
      <c r="C22" s="4" t="s">
        <v>15</v>
      </c>
      <c r="D22" s="7" t="n">
        <v>41524</v>
      </c>
      <c r="E22" s="4" t="s">
        <v>88</v>
      </c>
      <c r="G22" s="0" t="n">
        <v>0.000254379801245</v>
      </c>
      <c r="H22" s="0" t="n">
        <v>0.0527832</v>
      </c>
      <c r="I22" s="0" t="n">
        <v>0.0494162</v>
      </c>
      <c r="J22" s="0" t="n">
        <v>0.0783068</v>
      </c>
      <c r="K22" s="0" t="n">
        <v>0.117777</v>
      </c>
      <c r="L22" s="0" t="n">
        <v>0.0503662</v>
      </c>
      <c r="M22" s="0" t="n">
        <v>0.0762802</v>
      </c>
      <c r="N22" s="0" t="n">
        <v>-0.0020266</v>
      </c>
      <c r="O22" s="0" t="n">
        <v>0.00095</v>
      </c>
      <c r="P22" s="0" t="n">
        <v>18</v>
      </c>
      <c r="AA22" s="3" t="n">
        <f aca="false">ABS(H22)</f>
        <v>0.0527832</v>
      </c>
      <c r="AB22" s="3" t="n">
        <f aca="false">ABS(I22)</f>
        <v>0.0494162</v>
      </c>
      <c r="AC22" s="3" t="n">
        <f aca="false">ABS(J22)</f>
        <v>0.0783068</v>
      </c>
      <c r="AD22" s="3" t="n">
        <f aca="false">ABS(K22)</f>
        <v>0.117777</v>
      </c>
      <c r="AE22" s="3" t="n">
        <f aca="false">ABS(L22)</f>
        <v>0.0503662</v>
      </c>
      <c r="AF22" s="3" t="n">
        <f aca="false">ABS(M22)</f>
        <v>0.0762802</v>
      </c>
      <c r="AG22" s="3" t="n">
        <f aca="false">ABS(N22)</f>
        <v>0.0020266</v>
      </c>
      <c r="AH22" s="3" t="n">
        <f aca="false">ABS(O22)</f>
        <v>0.00095</v>
      </c>
      <c r="AJ22" s="3" t="n">
        <f aca="false">IF(H22&gt;0,RANK(AA22,AA$5:AA$22,0),0)</f>
        <v>2</v>
      </c>
      <c r="AK22" s="3" t="n">
        <f aca="false">IF(I22&gt;0,RANK(AB22,AB$5:AB$22,0),0)</f>
        <v>2</v>
      </c>
      <c r="AL22" s="3" t="n">
        <f aca="false">IF(J22&gt;0,RANK(AC22,AC$5:AC$22,0),0)</f>
        <v>2</v>
      </c>
      <c r="AM22" s="3" t="n">
        <f aca="false">IF(K22&gt;0,RANK(AD22,AD$5:AD$22,0),0)</f>
        <v>2</v>
      </c>
      <c r="AN22" s="3" t="n">
        <f aca="false">IF(L22&gt;0,RANK(AE22,AE$5:AE$22,0),0)</f>
        <v>3</v>
      </c>
      <c r="AO22" s="3" t="n">
        <f aca="false">IF(M22&gt;0,RANK(AF22,AF$5:AF$22,0),0)</f>
        <v>2</v>
      </c>
      <c r="AP22" s="3" t="n">
        <f aca="false">IF(N22&gt;0,RANK(AG22,AG$5:AG$22,0),0)</f>
        <v>0</v>
      </c>
      <c r="AQ22" s="3" t="n">
        <f aca="false">IF(O22&gt;0,RANK(AH22,AH$5:AH$22,0),0)</f>
        <v>17</v>
      </c>
      <c r="AS22" s="3" t="n">
        <f aca="false">IF($C22="Summer",ABS(H22),"")</f>
        <v>0.0527832</v>
      </c>
      <c r="AT22" s="3" t="n">
        <f aca="false">IF($C22="Summer",ABS(I22),"")</f>
        <v>0.0494162</v>
      </c>
      <c r="AU22" s="3" t="n">
        <f aca="false">IF($C22="Summer",ABS(J22),"")</f>
        <v>0.0783068</v>
      </c>
      <c r="AV22" s="3" t="n">
        <f aca="false">IF($C22="Summer",ABS(K22),"")</f>
        <v>0.117777</v>
      </c>
      <c r="AW22" s="3" t="n">
        <f aca="false">IF($C22="Summer",ABS(L22),"")</f>
        <v>0.0503662</v>
      </c>
      <c r="AX22" s="3" t="n">
        <f aca="false">IF($C22="Summer",ABS(M22),"")</f>
        <v>0.0762802</v>
      </c>
      <c r="AY22" s="3" t="n">
        <f aca="false">IF($C22="Summer",ABS(N22),"")</f>
        <v>0.0020266</v>
      </c>
      <c r="AZ22" s="3" t="n">
        <f aca="false">IF($C22="Summer",ABS(O22),"")</f>
        <v>0.00095</v>
      </c>
      <c r="BB22" s="3" t="n">
        <f aca="false">IF(AND(H22&gt;0,$C22="Summer"),RANK(AS22,AS$5:AS$22,0),0)</f>
        <v>2</v>
      </c>
      <c r="BC22" s="3" t="n">
        <f aca="false">IF(AND(I22&gt;0,$C22="Summer"),RANK(AT22,AT$5:AT$22,0),0)</f>
        <v>2</v>
      </c>
      <c r="BD22" s="3" t="n">
        <f aca="false">IF(AND(J22&gt;0,$C22="Summer"),RANK(AU22,AU$5:AU$22,0),0)</f>
        <v>2</v>
      </c>
      <c r="BE22" s="3" t="n">
        <f aca="false">IF(AND(K22&gt;0,$C22="Summer"),RANK(AV22,AV$5:AV$22,0),0)</f>
        <v>2</v>
      </c>
      <c r="BF22" s="3" t="n">
        <f aca="false">IF(AND(L22&gt;0,$C22="Summer"),RANK(AW22,AW$5:AW$22,0),0)</f>
        <v>2</v>
      </c>
      <c r="BG22" s="3" t="n">
        <f aca="false">IF(AND(M22&gt;0,$C22="Summer"),RANK(AX22,AX$5:AX$22,0),0)</f>
        <v>2</v>
      </c>
      <c r="BH22" s="3" t="n">
        <f aca="false">IF(AND(N22&gt;0,$C22="Summer"),RANK(AY22,AY$5:AY$22,0),0)</f>
        <v>0</v>
      </c>
      <c r="BI22" s="3" t="n">
        <f aca="false">IF(AND(O22&gt;0,$C22="Summer"),RANK(AZ22,AZ$5:AZ$22,0),0)</f>
        <v>9</v>
      </c>
      <c r="BK22" s="3" t="str">
        <f aca="false">IF($C22="Winter",ABS(H22),"")</f>
        <v/>
      </c>
      <c r="BL22" s="3" t="str">
        <f aca="false">IF($C22="Winter",ABS(I22),"")</f>
        <v/>
      </c>
      <c r="BM22" s="3" t="str">
        <f aca="false">IF($C22="Winter",ABS(J22),"")</f>
        <v/>
      </c>
      <c r="BN22" s="3" t="str">
        <f aca="false">IF($C22="Winter",ABS(K22),"")</f>
        <v/>
      </c>
      <c r="BO22" s="3" t="str">
        <f aca="false">IF($C22="Winter",ABS(L22),"")</f>
        <v/>
      </c>
      <c r="BP22" s="3" t="str">
        <f aca="false">IF($C22="Winter",ABS(M22),"")</f>
        <v/>
      </c>
      <c r="BQ22" s="3" t="str">
        <f aca="false">IF($C22="Winter",ABS(N22),"")</f>
        <v/>
      </c>
      <c r="BR22" s="3" t="str">
        <f aca="false">IF($C22="Winter",ABS(O22),"")</f>
        <v/>
      </c>
      <c r="BT22" s="3" t="n">
        <f aca="false">IF(AND(H22&gt;0,$C22="Winter"),RANK(BK22,BK$5:BK$22,0),0)</f>
        <v>0</v>
      </c>
      <c r="BU22" s="3" t="n">
        <f aca="false">IF(AND(I22&gt;0,$C22="Winter"),RANK(BL22,BL$5:BL$22,0),0)</f>
        <v>0</v>
      </c>
      <c r="BV22" s="3" t="n">
        <f aca="false">IF(AND(J22&gt;0,$C22="Winter"),RANK(BM22,BM$5:BM$22,0),0)</f>
        <v>0</v>
      </c>
      <c r="BW22" s="3" t="n">
        <f aca="false">IF(AND(K22&gt;0,$C22="Winter"),RANK(BN22,BN$5:BN$22,0),0)</f>
        <v>0</v>
      </c>
      <c r="BX22" s="3" t="n">
        <f aca="false">IF(AND(L22&gt;0,$C22="Winter"),RANK(BO22,BO$5:BO$22,0),0)</f>
        <v>0</v>
      </c>
      <c r="BY22" s="3" t="n">
        <f aca="false">IF(AND(M22&gt;0,$C22="Winter"),RANK(BP22,BP$5:BP$22,0),0)</f>
        <v>0</v>
      </c>
      <c r="BZ22" s="3" t="n">
        <f aca="false">IF(AND(N22&gt;0,$C22="Winter"),RANK(BQ22,BQ$5:BQ$22,0),0)</f>
        <v>0</v>
      </c>
      <c r="CA22" s="3" t="n">
        <f aca="false">IF(AND(O22&gt;0,$C22="Winter"),RANK(BR22,BR$5:BR$22,0),0)</f>
        <v>0</v>
      </c>
    </row>
    <row r="29" customFormat="false" ht="13.8" hidden="false" customHeight="false" outlineLevel="0" collapsed="false">
      <c r="G29" s="3" t="s">
        <v>54</v>
      </c>
    </row>
    <row r="30" customFormat="false" ht="13.8" hidden="false" customHeight="false" outlineLevel="0" collapsed="false">
      <c r="G30" s="3" t="s">
        <v>55</v>
      </c>
      <c r="H30" s="3" t="s">
        <v>6</v>
      </c>
      <c r="I30" s="3" t="s">
        <v>7</v>
      </c>
      <c r="J30" s="3" t="s">
        <v>8</v>
      </c>
      <c r="K30" s="3" t="s">
        <v>9</v>
      </c>
      <c r="L30" s="3" t="s">
        <v>10</v>
      </c>
      <c r="M30" s="3" t="s">
        <v>11</v>
      </c>
      <c r="N30" s="3" t="s">
        <v>12</v>
      </c>
      <c r="O30" s="3" t="s">
        <v>13</v>
      </c>
    </row>
    <row r="31" customFormat="false" ht="13.8" hidden="false" customHeight="false" outlineLevel="0" collapsed="false">
      <c r="G31" s="3" t="s">
        <v>56</v>
      </c>
      <c r="H31" s="3" t="n">
        <f aca="false">AVERAGE(H$5:H$22)</f>
        <v>0.000683172222222223</v>
      </c>
      <c r="I31" s="3" t="n">
        <f aca="false">AVERAGE(I$5:I$22)</f>
        <v>0.00122163888888889</v>
      </c>
      <c r="J31" s="3" t="n">
        <f aca="false">AVERAGE(J$5:J$22)</f>
        <v>0.0043617</v>
      </c>
      <c r="K31" s="3" t="n">
        <f aca="false">AVERAGE(K$5:K$22)</f>
        <v>0.00508465555555556</v>
      </c>
      <c r="L31" s="3" t="n">
        <f aca="false">AVERAGE(L$5:L$22)</f>
        <v>0.00151833888888889</v>
      </c>
      <c r="M31" s="3" t="n">
        <f aca="false">AVERAGE(M$5:M$22)</f>
        <v>0.00496521111111111</v>
      </c>
      <c r="N31" s="3" t="n">
        <f aca="false">AVERAGE(N$5:N$22)</f>
        <v>0.000603511111111111</v>
      </c>
      <c r="O31" s="3" t="n">
        <f aca="false">AVERAGE(O$5:O$22)</f>
        <v>0.00029671111111111</v>
      </c>
    </row>
    <row r="32" customFormat="false" ht="13.8" hidden="false" customHeight="false" outlineLevel="0" collapsed="false">
      <c r="G32" s="3" t="s">
        <v>57</v>
      </c>
      <c r="H32" s="3" t="n">
        <f aca="false">SQRT(SUM($G$5:$G$22)*(H$3-H$2+1))/COUNT(G$5:G$22)</f>
        <v>0.00567361376834699</v>
      </c>
      <c r="I32" s="3" t="n">
        <f aca="false">SQRT(SUM($G$5:$G$22)*(I$3-I$2+1))/COUNT(H$5:H$22)</f>
        <v>0.00694872936503968</v>
      </c>
      <c r="J32" s="3" t="n">
        <f aca="false">SQRT(SUM($G$5:$G$22)*(J$3-J$2+1))/COUNT(I$5:I$22)</f>
        <v>0.00982698730929931</v>
      </c>
      <c r="K32" s="3" t="n">
        <f aca="false">SQRT(SUM($G$5:$G$22)*(K$3-K$2+1))/COUNT(J$5:J$22)</f>
        <v>0.0126865860641026</v>
      </c>
      <c r="L32" s="3" t="n">
        <f aca="false">SQRT(SUM($G$5:$G$22)*(L$3-L$2+1))/COUNT(K$5:K$22)</f>
        <v>0.00897077103603371</v>
      </c>
      <c r="M32" s="3" t="n">
        <f aca="false">SQRT(SUM($G$5:$G$22)*(M$3-M$2+1))/COUNT(L$5:L$22)</f>
        <v>0.013305803717103</v>
      </c>
      <c r="N32" s="3" t="n">
        <f aca="false">SQRT(SUM($G$5:$G$22)*(N$3-N$2+1))/COUNT(M$5:M$22)</f>
        <v>0.00897077103603371</v>
      </c>
      <c r="O32" s="3" t="n">
        <f aca="false">SQRT(SUM($G$5:$G$22)*(O$3-O$2+1))/COUNT(N$5:N$22)</f>
        <v>0.00567361376834699</v>
      </c>
    </row>
    <row r="33" customFormat="false" ht="13.8" hidden="false" customHeight="false" outlineLevel="0" collapsed="false">
      <c r="G33" s="3" t="s">
        <v>58</v>
      </c>
      <c r="H33" s="3" t="n">
        <f aca="false">H31/H32</f>
        <v>0.120412183507032</v>
      </c>
      <c r="I33" s="3" t="n">
        <f aca="false">I31/I32</f>
        <v>0.175807521737021</v>
      </c>
      <c r="J33" s="3" t="n">
        <f aca="false">J31/J32</f>
        <v>0.443849153633536</v>
      </c>
      <c r="K33" s="3" t="n">
        <f aca="false">K31/K32</f>
        <v>0.400789899651796</v>
      </c>
      <c r="L33" s="3" t="n">
        <f aca="false">L31/L32</f>
        <v>0.169254000886885</v>
      </c>
      <c r="M33" s="3" t="n">
        <f aca="false">M31/M32</f>
        <v>0.373161307402194</v>
      </c>
      <c r="N33" s="3" t="n">
        <f aca="false">N31/N32</f>
        <v>0.06727527753043</v>
      </c>
      <c r="O33" s="3" t="n">
        <f aca="false">O31/O32</f>
        <v>0.0522966707332913</v>
      </c>
    </row>
    <row r="34" customFormat="false" ht="13.8" hidden="false" customHeight="false" outlineLevel="0" collapsed="false">
      <c r="H34" s="3"/>
      <c r="I34" s="3"/>
      <c r="J34" s="3"/>
      <c r="K34" s="3"/>
      <c r="L34" s="3"/>
      <c r="M34" s="3"/>
      <c r="N34" s="3"/>
      <c r="O34" s="3"/>
    </row>
    <row r="35" customFormat="false" ht="13.8" hidden="false" customHeight="false" outlineLevel="0" collapsed="false">
      <c r="G35" s="3" t="s">
        <v>59</v>
      </c>
      <c r="H35" s="3"/>
      <c r="I35" s="3"/>
      <c r="J35" s="3"/>
      <c r="K35" s="3"/>
      <c r="L35" s="3"/>
      <c r="M35" s="3"/>
      <c r="N35" s="3"/>
      <c r="O35" s="3"/>
    </row>
    <row r="36" customFormat="false" ht="13.8" hidden="false" customHeight="false" outlineLevel="0" collapsed="false">
      <c r="G36" s="3" t="s">
        <v>55</v>
      </c>
      <c r="H36" s="3" t="s">
        <v>6</v>
      </c>
      <c r="I36" s="3" t="s">
        <v>7</v>
      </c>
      <c r="J36" s="3" t="s">
        <v>8</v>
      </c>
      <c r="K36" s="3" t="s">
        <v>9</v>
      </c>
      <c r="L36" s="3" t="s">
        <v>10</v>
      </c>
      <c r="M36" s="3" t="s">
        <v>11</v>
      </c>
      <c r="N36" s="3" t="s">
        <v>12</v>
      </c>
      <c r="O36" s="3" t="s">
        <v>13</v>
      </c>
    </row>
    <row r="37" customFormat="false" ht="13.8" hidden="false" customHeight="false" outlineLevel="0" collapsed="false">
      <c r="G37" s="3" t="s">
        <v>56</v>
      </c>
      <c r="H37" s="3" t="n">
        <f aca="false">SUMIF($C$5:$C$22,"Summer",H$5:H$22)/COUNTIF($C$5:$C$22,"Summer")</f>
        <v>-0.0047361</v>
      </c>
      <c r="I37" s="3" t="n">
        <f aca="false">SUMIF($C$5:$C$22,"Summer",I$5:I$22)/COUNTIF($C$5:$C$22,"Summer")</f>
        <v>-0.00533088888888889</v>
      </c>
      <c r="J37" s="3" t="n">
        <f aca="false">SUMIF($C$5:$C$22,"Summer",J$5:J$22)/COUNTIF($C$5:$C$22,"Summer")</f>
        <v>-0.00688382222222222</v>
      </c>
      <c r="K37" s="3" t="n">
        <f aca="false">SUMIF($C$5:$C$22,"Summer",K$5:K$22)/COUNTIF($C$5:$C$22,"Summer")</f>
        <v>-0.0113945333333333</v>
      </c>
      <c r="L37" s="3" t="n">
        <f aca="false">SUMIF($C$5:$C$22,"Summer",L$5:L$22)/COUNTIF($C$5:$C$22,"Summer")</f>
        <v>-0.00380514444444445</v>
      </c>
      <c r="M37" s="3" t="n">
        <f aca="false">SUMIF($C$5:$C$22,"Summer",M$5:M$22)/COUNTIF($C$5:$C$22,"Summer")</f>
        <v>-0.0071649</v>
      </c>
      <c r="N37" s="3" t="n">
        <f aca="false">SUMIF($C$5:$C$22,"Summer",N$5:N$22)/COUNTIF($C$5:$C$22,"Summer")</f>
        <v>-0.000281066666666666</v>
      </c>
      <c r="O37" s="3" t="n">
        <f aca="false">SUMIF($C$5:$C$22,"Summer",O$5:O$22)/COUNTIF($C$5:$C$22,"Summer")</f>
        <v>0.00152575555555555</v>
      </c>
    </row>
    <row r="38" customFormat="false" ht="13.8" hidden="false" customHeight="false" outlineLevel="0" collapsed="false">
      <c r="G38" s="3" t="s">
        <v>57</v>
      </c>
      <c r="H38" s="3" t="n">
        <f aca="false">SQRT((H$3-H$2+1)*SUMIF($C$5:$C$22,"Summer",$G$5:$G$22))/COUNTIF($C$5:$C$22,"Summer")</f>
        <v>0.00997956665544621</v>
      </c>
      <c r="I38" s="3" t="n">
        <f aca="false">SQRT((I$3-I$2+1)*SUMIF($C$5:$C$22,"Summer",$G$5:$G$22))/COUNTIF($C$5:$C$22,"Summer")</f>
        <v>0.0122224230799683</v>
      </c>
      <c r="J38" s="3" t="n">
        <f aca="false">SQRT((J$3-J$2+1)*SUMIF($C$5:$C$22,"Summer",$G$5:$G$22))/COUNTIF($C$5:$C$22,"Summer")</f>
        <v>0.017285116484753</v>
      </c>
      <c r="K38" s="3" t="n">
        <f aca="false">SQRT((K$3-K$2+1)*SUMIF($C$5:$C$22,"Summer",$G$5:$G$22))/COUNTIF($C$5:$C$22,"Summer")</f>
        <v>0.0223149894275679</v>
      </c>
      <c r="L38" s="3" t="n">
        <f aca="false">SQRT((L$3-L$2+1)*SUMIF($C$5:$C$22,"Summer",$G$5:$G$22))/COUNTIF($C$5:$C$22,"Summer")</f>
        <v>0.0157790803463394</v>
      </c>
      <c r="M38" s="3" t="n">
        <f aca="false">SQRT((M$3-M$2+1)*SUMIF($C$5:$C$22,"Summer",$G$5:$G$22))/COUNTIF($C$5:$C$22,"Summer")</f>
        <v>0.0234041583584566</v>
      </c>
      <c r="N38" s="3" t="n">
        <f aca="false">SQRT((N$3-N$2+1)*SUMIF($C$5:$C$22,"Summer",$G$5:$G$22))/COUNTIF($C$5:$C$22,"Summer")</f>
        <v>0.0157790803463394</v>
      </c>
      <c r="O38" s="3" t="n">
        <f aca="false">SQRT((O$3-O$2+1)*SUMIF($C$5:$C$22,"Summer",$G$5:$G$22))/COUNTIF($C$5:$C$22,"Summer")</f>
        <v>0.00997956665544621</v>
      </c>
    </row>
    <row r="39" customFormat="false" ht="13.8" hidden="false" customHeight="false" outlineLevel="0" collapsed="false">
      <c r="G39" s="3" t="s">
        <v>58</v>
      </c>
      <c r="H39" s="3" t="n">
        <f aca="false">H37/H38</f>
        <v>-0.47457972510413</v>
      </c>
      <c r="I39" s="3" t="n">
        <f aca="false">I37/I38</f>
        <v>-0.436156468648664</v>
      </c>
      <c r="J39" s="3" t="n">
        <f aca="false">J37/J38</f>
        <v>-0.398251422158152</v>
      </c>
      <c r="K39" s="3" t="n">
        <f aca="false">K37/K38</f>
        <v>-0.510622394436653</v>
      </c>
      <c r="L39" s="3" t="n">
        <f aca="false">L37/L38</f>
        <v>-0.241151218000306</v>
      </c>
      <c r="M39" s="3" t="n">
        <f aca="false">M37/M38</f>
        <v>-0.306137904651935</v>
      </c>
      <c r="N39" s="3" t="n">
        <f aca="false">N37/N38</f>
        <v>-0.0178126139481805</v>
      </c>
      <c r="O39" s="3" t="n">
        <f aca="false">O37/O38</f>
        <v>0.152887956785468</v>
      </c>
    </row>
    <row r="40" customFormat="false" ht="13.8" hidden="false" customHeight="false" outlineLevel="0" collapsed="false">
      <c r="H40" s="3"/>
      <c r="I40" s="3"/>
      <c r="J40" s="3"/>
      <c r="K40" s="3"/>
      <c r="L40" s="3"/>
      <c r="M40" s="3"/>
      <c r="N40" s="3"/>
      <c r="O40" s="3"/>
    </row>
    <row r="41" customFormat="false" ht="13.8" hidden="false" customHeight="false" outlineLevel="0" collapsed="false">
      <c r="G41" s="3" t="s">
        <v>60</v>
      </c>
      <c r="H41" s="3"/>
      <c r="I41" s="3"/>
      <c r="J41" s="3"/>
      <c r="K41" s="3"/>
      <c r="L41" s="3"/>
      <c r="M41" s="3"/>
      <c r="N41" s="3"/>
      <c r="O41" s="3"/>
    </row>
    <row r="42" customFormat="false" ht="13.8" hidden="false" customHeight="false" outlineLevel="0" collapsed="false">
      <c r="G42" s="3" t="s">
        <v>55</v>
      </c>
      <c r="H42" s="3" t="s">
        <v>6</v>
      </c>
      <c r="I42" s="3" t="s">
        <v>7</v>
      </c>
      <c r="J42" s="3" t="s">
        <v>8</v>
      </c>
      <c r="K42" s="3" t="s">
        <v>9</v>
      </c>
      <c r="L42" s="3" t="s">
        <v>10</v>
      </c>
      <c r="M42" s="3" t="s">
        <v>11</v>
      </c>
      <c r="N42" s="3" t="s">
        <v>12</v>
      </c>
      <c r="O42" s="3" t="s">
        <v>13</v>
      </c>
    </row>
    <row r="43" customFormat="false" ht="13.8" hidden="false" customHeight="false" outlineLevel="0" collapsed="false">
      <c r="G43" s="3" t="s">
        <v>56</v>
      </c>
      <c r="H43" s="3" t="n">
        <f aca="false">SUMIF($C$5:$C$22,"Winter",H$5:H$22)/COUNTIF($C$5:$C$22,"Winter")</f>
        <v>0.00610244444444445</v>
      </c>
      <c r="I43" s="3" t="n">
        <f aca="false">SUMIF($C$5:$C$22,"Winter",I$5:I$22)/COUNTIF($C$5:$C$22,"Winter")</f>
        <v>0.00777416666666667</v>
      </c>
      <c r="J43" s="3" t="n">
        <f aca="false">SUMIF($C$5:$C$22,"Winter",J$5:J$22)/COUNTIF($C$5:$C$22,"Winter")</f>
        <v>0.0156072222222222</v>
      </c>
      <c r="K43" s="3" t="n">
        <f aca="false">SUMIF($C$5:$C$22,"Winter",K$5:K$22)/COUNTIF($C$5:$C$22,"Winter")</f>
        <v>0.0215638444444444</v>
      </c>
      <c r="L43" s="3" t="n">
        <f aca="false">SUMIF($C$5:$C$22,"Winter",L$5:L$22)/COUNTIF($C$5:$C$22,"Winter")</f>
        <v>0.00684182222222222</v>
      </c>
      <c r="M43" s="3" t="n">
        <f aca="false">SUMIF($C$5:$C$22,"Winter",M$5:M$22)/COUNTIF($C$5:$C$22,"Winter")</f>
        <v>0.0170953222222222</v>
      </c>
      <c r="N43" s="3" t="n">
        <f aca="false">SUMIF($C$5:$C$22,"Winter",N$5:N$22)/COUNTIF($C$5:$C$22,"Winter")</f>
        <v>0.00148808888888889</v>
      </c>
      <c r="O43" s="3" t="n">
        <f aca="false">SUMIF($C$5:$C$22,"Winter",O$5:O$22)/COUNTIF($C$5:$C$22,"Winter")</f>
        <v>-0.000932333333333334</v>
      </c>
    </row>
    <row r="44" customFormat="false" ht="13.8" hidden="false" customHeight="false" outlineLevel="0" collapsed="false">
      <c r="G44" s="3" t="s">
        <v>57</v>
      </c>
      <c r="H44" s="3" t="n">
        <f aca="false">SQRT((H$3-H$2+1)*SUMIF($C$5:$C$22,"Winter",$G$5:$G$22))/COUNTIF($C$5:$C$22,"Winter")</f>
        <v>0.00540072422356598</v>
      </c>
      <c r="I44" s="3" t="n">
        <f aca="false">SQRT((I$3-I$2+1)*SUMIF($C$5:$C$22,"Winter",$G$5:$G$22))/COUNTIF($C$5:$C$22,"Winter")</f>
        <v>0.00661450929461275</v>
      </c>
      <c r="J44" s="3" t="n">
        <f aca="false">SQRT((J$3-J$2+1)*SUMIF($C$5:$C$22,"Winter",$G$5:$G$22))/COUNTIF($C$5:$C$22,"Winter")</f>
        <v>0.00935432875288425</v>
      </c>
      <c r="K44" s="3" t="n">
        <f aca="false">SQRT((K$3-K$2+1)*SUMIF($C$5:$C$22,"Winter",$G$5:$G$22))/COUNTIF($C$5:$C$22,"Winter")</f>
        <v>0.0120763864916233</v>
      </c>
      <c r="L44" s="3" t="n">
        <f aca="false">SQRT((L$3-L$2+1)*SUMIF($C$5:$C$22,"Winter",$G$5:$G$22))/COUNTIF($C$5:$C$22,"Winter")</f>
        <v>0.00853929478045646</v>
      </c>
      <c r="M44" s="3" t="n">
        <f aca="false">SQRT((M$3-M$2+1)*SUMIF($C$5:$C$22,"Winter",$G$5:$G$22))/COUNTIF($C$5:$C$22,"Winter")</f>
        <v>0.012665821006337</v>
      </c>
      <c r="N44" s="3" t="n">
        <f aca="false">SQRT((N$3-N$2+1)*SUMIF($C$5:$C$22,"Winter",$G$5:$G$22))/COUNTIF($C$5:$C$22,"Winter")</f>
        <v>0.00853929478045646</v>
      </c>
      <c r="O44" s="3" t="n">
        <f aca="false">SQRT((O$3-O$2+1)*SUMIF($C$5:$C$22,"Winter",$G$5:$G$22))/COUNTIF($C$5:$C$22,"Winter")</f>
        <v>0.00540072422356598</v>
      </c>
    </row>
    <row r="45" customFormat="false" ht="13.8" hidden="false" customHeight="false" outlineLevel="0" collapsed="false">
      <c r="G45" s="3" t="s">
        <v>58</v>
      </c>
      <c r="H45" s="3" t="n">
        <f aca="false">H43/H44</f>
        <v>1.1299307633255</v>
      </c>
      <c r="I45" s="3" t="n">
        <f aca="false">I43/I44</f>
        <v>1.17532024227382</v>
      </c>
      <c r="J45" s="3" t="n">
        <f aca="false">J43/J44</f>
        <v>1.66844918908906</v>
      </c>
      <c r="K45" s="3" t="n">
        <f aca="false">K43/K44</f>
        <v>1.78562059597894</v>
      </c>
      <c r="L45" s="3" t="n">
        <f aca="false">L43/L44</f>
        <v>0.80121630627869</v>
      </c>
      <c r="M45" s="3" t="n">
        <f aca="false">M43/M44</f>
        <v>1.34972081270287</v>
      </c>
      <c r="N45" s="3" t="n">
        <f aca="false">N43/N44</f>
        <v>0.174263674828818</v>
      </c>
      <c r="O45" s="3" t="n">
        <f aca="false">O43/O44</f>
        <v>-0.172631168476463</v>
      </c>
    </row>
    <row r="46" customFormat="false" ht="13.8" hidden="false" customHeight="false" outlineLevel="0" collapsed="false">
      <c r="G46" s="3"/>
    </row>
    <row r="47" customFormat="false" ht="13.8" hidden="false" customHeight="false" outlineLevel="0" collapsed="false">
      <c r="G47" s="3"/>
    </row>
    <row r="48" customFormat="false" ht="13.8" hidden="false" customHeight="false" outlineLevel="0" collapsed="false">
      <c r="G48" s="3"/>
    </row>
    <row r="49" customFormat="false" ht="13.8" hidden="false" customHeight="false" outlineLevel="0" collapsed="false">
      <c r="G49" s="3" t="s">
        <v>61</v>
      </c>
    </row>
    <row r="50" customFormat="false" ht="13.8" hidden="false" customHeight="false" outlineLevel="0" collapsed="false">
      <c r="G50" s="3" t="s">
        <v>62</v>
      </c>
      <c r="H50" s="3"/>
      <c r="I50" s="3"/>
      <c r="J50" s="3"/>
      <c r="K50" s="3"/>
      <c r="L50" s="3"/>
      <c r="M50" s="3"/>
      <c r="N50" s="3"/>
      <c r="O50" s="3"/>
    </row>
    <row r="51" customFormat="false" ht="13.8" hidden="false" customHeight="false" outlineLevel="0" collapsed="false">
      <c r="G51" s="3" t="s">
        <v>5</v>
      </c>
      <c r="H51" s="3" t="s">
        <v>6</v>
      </c>
      <c r="I51" s="3" t="s">
        <v>7</v>
      </c>
      <c r="J51" s="3" t="s">
        <v>8</v>
      </c>
      <c r="K51" s="3" t="s">
        <v>9</v>
      </c>
      <c r="L51" s="3" t="s">
        <v>10</v>
      </c>
      <c r="M51" s="3" t="s">
        <v>11</v>
      </c>
      <c r="N51" s="3" t="s">
        <v>12</v>
      </c>
      <c r="O51" s="3" t="s">
        <v>13</v>
      </c>
    </row>
    <row r="52" customFormat="false" ht="13.8" hidden="false" customHeight="false" outlineLevel="0" collapsed="false">
      <c r="G52" s="3" t="s">
        <v>63</v>
      </c>
      <c r="H52" s="3" t="n">
        <f aca="false">AVERAGE(H$5:H$19)</f>
        <v>-0.00300431333333333</v>
      </c>
      <c r="I52" s="3" t="n">
        <f aca="false">AVERAGE(I$5:I$19)</f>
        <v>-0.00231156666666667</v>
      </c>
      <c r="J52" s="3" t="n">
        <f aca="false">AVERAGE(J$5:J$19)</f>
        <v>0.000999853333333333</v>
      </c>
      <c r="K52" s="3" t="n">
        <f aca="false">AVERAGE(K$5:K$19)</f>
        <v>0.000500233333333333</v>
      </c>
      <c r="L52" s="3" t="n">
        <f aca="false">AVERAGE(L$5:L$19)</f>
        <v>-0.00134805333333333</v>
      </c>
      <c r="M52" s="3" t="n">
        <f aca="false">AVERAGE(M$5:M$19)</f>
        <v>0.00188104</v>
      </c>
      <c r="N52" s="3" t="n">
        <f aca="false">AVERAGE(N$5:N$19)</f>
        <v>0.000881186666666667</v>
      </c>
      <c r="O52" s="3" t="n">
        <f aca="false">AVERAGE(O$5:O$19)</f>
        <v>0.000963526666666666</v>
      </c>
    </row>
    <row r="53" customFormat="false" ht="13.8" hidden="false" customHeight="false" outlineLevel="0" collapsed="false">
      <c r="G53" s="3" t="s">
        <v>64</v>
      </c>
      <c r="H53" s="3" t="n">
        <f aca="false">SQRT(SUM($G$5:$G$19)*(H$3-H$2+1))/COUNT(G$5:G$19)</f>
        <v>0.00650178899572862</v>
      </c>
      <c r="I53" s="3" t="n">
        <f aca="false">SQRT(SUM($G$5:$G$19)*(I$3-I$2+1))/COUNT(H$5:H$19)</f>
        <v>0.0079630327273889</v>
      </c>
      <c r="J53" s="3" t="n">
        <f aca="false">SQRT(SUM($G$5:$G$19)*(J$3-J$2+1))/COUNT(I$5:I$19)</f>
        <v>0.0112614288806942</v>
      </c>
      <c r="K53" s="3" t="n">
        <f aca="false">SQRT(SUM($G$5:$G$19)*(K$3-K$2+1))/COUNT(J$5:J$19)</f>
        <v>0.0145384421698093</v>
      </c>
      <c r="L53" s="3" t="n">
        <f aca="false">SQRT(SUM($G$5:$G$19)*(L$3-L$2+1))/COUNT(K$5:K$19)</f>
        <v>0.0102802310461606</v>
      </c>
      <c r="M53" s="3" t="n">
        <f aca="false">SQRT(SUM($G$5:$G$19)*(M$3-M$2+1))/COUNT(L$5:L$19)</f>
        <v>0.015248046786306</v>
      </c>
      <c r="N53" s="3" t="n">
        <f aca="false">SQRT(SUM($G$5:$G$19)*(N$3-N$2+1))/COUNT(M$5:M$19)</f>
        <v>0.0102802310461606</v>
      </c>
      <c r="O53" s="3" t="n">
        <f aca="false">SQRT(SUM($G$5:$G$19)*(O$3-O$2+1))/COUNT(N$5:N$19)</f>
        <v>0.00650178899572862</v>
      </c>
    </row>
    <row r="54" customFormat="false" ht="13.8" hidden="false" customHeight="false" outlineLevel="0" collapsed="false">
      <c r="G54" s="3" t="s">
        <v>58</v>
      </c>
      <c r="H54" s="3" t="n">
        <f aca="false">H52/H53</f>
        <v>-0.462074874362584</v>
      </c>
      <c r="I54" s="3" t="n">
        <f aca="false">I52/I53</f>
        <v>-0.29028722420241</v>
      </c>
      <c r="J54" s="3" t="n">
        <f aca="false">J52/J53</f>
        <v>0.0887856544605464</v>
      </c>
      <c r="K54" s="3" t="n">
        <f aca="false">K52/K53</f>
        <v>0.0344076296133106</v>
      </c>
      <c r="L54" s="3" t="n">
        <f aca="false">L52/L53</f>
        <v>-0.131130645535131</v>
      </c>
      <c r="M54" s="3" t="n">
        <f aca="false">M52/M53</f>
        <v>0.123362685487647</v>
      </c>
      <c r="N54" s="3" t="n">
        <f aca="false">N52/N53</f>
        <v>0.0857166208337085</v>
      </c>
      <c r="O54" s="3" t="n">
        <f aca="false">O52/O53</f>
        <v>0.148194084320432</v>
      </c>
    </row>
    <row r="55" customFormat="false" ht="13.8" hidden="false" customHeight="false" outlineLevel="0" collapsed="false">
      <c r="G55" s="3"/>
      <c r="H55" s="3"/>
      <c r="I55" s="3"/>
      <c r="J55" s="3"/>
      <c r="K55" s="3"/>
      <c r="L55" s="3"/>
      <c r="M55" s="3"/>
      <c r="N55" s="3"/>
      <c r="O55" s="3"/>
    </row>
    <row r="56" customFormat="false" ht="13.8" hidden="false" customHeight="false" outlineLevel="0" collapsed="false">
      <c r="G56" s="3" t="s">
        <v>15</v>
      </c>
      <c r="H56" s="3"/>
      <c r="I56" s="3"/>
      <c r="J56" s="3"/>
      <c r="K56" s="3"/>
      <c r="L56" s="3"/>
      <c r="M56" s="3"/>
      <c r="N56" s="3"/>
      <c r="O56" s="3"/>
    </row>
    <row r="57" customFormat="false" ht="13.8" hidden="false" customHeight="false" outlineLevel="0" collapsed="false">
      <c r="G57" s="3" t="s">
        <v>5</v>
      </c>
      <c r="H57" s="3" t="s">
        <v>6</v>
      </c>
      <c r="I57" s="3" t="s">
        <v>7</v>
      </c>
      <c r="J57" s="3" t="s">
        <v>8</v>
      </c>
      <c r="K57" s="3" t="s">
        <v>9</v>
      </c>
      <c r="L57" s="3" t="s">
        <v>10</v>
      </c>
      <c r="M57" s="3" t="s">
        <v>11</v>
      </c>
      <c r="N57" s="3" t="s">
        <v>12</v>
      </c>
      <c r="O57" s="3" t="s">
        <v>13</v>
      </c>
    </row>
    <row r="58" customFormat="false" ht="13.8" hidden="false" customHeight="false" outlineLevel="0" collapsed="false">
      <c r="G58" s="3" t="s">
        <v>63</v>
      </c>
      <c r="H58" s="3" t="n">
        <f aca="false">SUMIF($C$5:$C$19,"Summer",H$5:H$19)/COUNTIF($C$5:$C$19,"Summer")</f>
        <v>-0.0143577571428571</v>
      </c>
      <c r="I58" s="3" t="n">
        <f aca="false">SUMIF($C$5:$C$19,"Summer",I$5:I$19)/COUNTIF($C$5:$C$19,"Summer")</f>
        <v>-0.0153862428571429</v>
      </c>
      <c r="J58" s="3" t="n">
        <f aca="false">SUMIF($C$5:$C$19,"Summer",J$5:J$19)/COUNTIF($C$5:$C$19,"Summer")</f>
        <v>-0.01861</v>
      </c>
      <c r="K58" s="3" t="n">
        <f aca="false">SUMIF($C$5:$C$19,"Summer",K$5:K$19)/COUNTIF($C$5:$C$19,"Summer")</f>
        <v>-0.0284513</v>
      </c>
      <c r="L58" s="3" t="n">
        <f aca="false">SUMIF($C$5:$C$19,"Summer",L$5:L$19)/COUNTIF($C$5:$C$19,"Summer")</f>
        <v>-0.0119747857142857</v>
      </c>
      <c r="M58" s="3" t="n">
        <f aca="false">SUMIF($C$5:$C$19,"Summer",M$5:M$19)/COUNTIF($C$5:$C$19,"Summer")</f>
        <v>-0.018669</v>
      </c>
      <c r="N58" s="3" t="n">
        <f aca="false">SUMIF($C$5:$C$19,"Summer",N$5:N$19)/COUNTIF($C$5:$C$19,"Summer")</f>
        <v>-5.89857142857139E-005</v>
      </c>
      <c r="O58" s="3" t="n">
        <f aca="false">SUMIF($C$5:$C$19,"Summer",O$5:O$19)/COUNTIF($C$5:$C$19,"Summer")</f>
        <v>0.00341147142857143</v>
      </c>
    </row>
    <row r="59" customFormat="false" ht="13.8" hidden="false" customHeight="false" outlineLevel="0" collapsed="false">
      <c r="G59" s="3" t="s">
        <v>64</v>
      </c>
      <c r="H59" s="3" t="n">
        <f aca="false">SQRT((H$3-H$2+1)*SUMIF($C$5:$C$19,"Summer",$G$5:$G$19))/COUNTIF($C$5:$C$19,"Summer")</f>
        <v>0.0121270429167836</v>
      </c>
      <c r="I59" s="3" t="n">
        <f aca="false">SQRT((I$3-I$2+1)*SUMIF($C$5:$C$19,"Summer",$G$5:$G$19))/COUNTIF($C$5:$C$19,"Summer")</f>
        <v>0.0148525336174764</v>
      </c>
      <c r="J59" s="3" t="n">
        <f aca="false">SQRT((J$3-J$2+1)*SUMIF($C$5:$C$19,"Summer",$G$5:$G$19))/COUNTIF($C$5:$C$19,"Summer")</f>
        <v>0.0210046544774374</v>
      </c>
      <c r="K59" s="3" t="n">
        <f aca="false">SQRT((K$3-K$2+1)*SUMIF($C$5:$C$19,"Summer",$G$5:$G$19))/COUNTIF($C$5:$C$19,"Summer")</f>
        <v>0.0271168923279854</v>
      </c>
      <c r="L59" s="3" t="n">
        <f aca="false">SQRT((L$3-L$2+1)*SUMIF($C$5:$C$19,"Summer",$G$5:$G$19))/COUNTIF($C$5:$C$19,"Summer")</f>
        <v>0.0191745384498239</v>
      </c>
      <c r="M59" s="3" t="n">
        <f aca="false">SQRT((M$3-M$2+1)*SUMIF($C$5:$C$19,"Summer",$G$5:$G$19))/COUNTIF($C$5:$C$19,"Summer")</f>
        <v>0.0284404366084683</v>
      </c>
      <c r="N59" s="3" t="n">
        <f aca="false">SQRT((N$3-N$2+1)*SUMIF($C$5:$C$19,"Summer",$G$5:$G$19))/COUNTIF($C$5:$C$19,"Summer")</f>
        <v>0.0191745384498239</v>
      </c>
      <c r="O59" s="3" t="n">
        <f aca="false">SQRT((O$3-O$2+1)*SUMIF($C$5:$C$19,"Summer",$G$5:$G$19))/COUNTIF($C$5:$C$19,"Summer")</f>
        <v>0.0121270429167836</v>
      </c>
    </row>
    <row r="60" customFormat="false" ht="13.8" hidden="false" customHeight="false" outlineLevel="0" collapsed="false">
      <c r="G60" s="3" t="s">
        <v>58</v>
      </c>
      <c r="H60" s="3" t="n">
        <f aca="false">H58/H59</f>
        <v>-1.18394543842063</v>
      </c>
      <c r="I60" s="3" t="n">
        <f aca="false">I58/I59</f>
        <v>-1.03593388531627</v>
      </c>
      <c r="J60" s="3" t="n">
        <f aca="false">J58/J59</f>
        <v>-0.885994102878023</v>
      </c>
      <c r="K60" s="3" t="n">
        <f aca="false">K58/K59</f>
        <v>-1.04920946161067</v>
      </c>
      <c r="L60" s="3" t="n">
        <f aca="false">L58/L59</f>
        <v>-0.624514939205522</v>
      </c>
      <c r="M60" s="3" t="n">
        <f aca="false">M58/M59</f>
        <v>-0.656424521782523</v>
      </c>
      <c r="N60" s="3" t="n">
        <f aca="false">N58/N59</f>
        <v>-0.00307625210588866</v>
      </c>
      <c r="O60" s="3" t="n">
        <f aca="false">O58/O59</f>
        <v>0.281311070801112</v>
      </c>
    </row>
    <row r="61" customFormat="false" ht="13.8" hidden="false" customHeight="false" outlineLevel="0" collapsed="false">
      <c r="G61" s="3"/>
      <c r="H61" s="3"/>
      <c r="I61" s="3"/>
      <c r="J61" s="3"/>
      <c r="K61" s="3"/>
      <c r="L61" s="3"/>
      <c r="M61" s="3"/>
      <c r="N61" s="3"/>
      <c r="O61" s="3"/>
    </row>
    <row r="62" customFormat="false" ht="13.8" hidden="false" customHeight="false" outlineLevel="0" collapsed="false">
      <c r="G62" s="3" t="s">
        <v>16</v>
      </c>
      <c r="H62" s="3"/>
      <c r="I62" s="3"/>
      <c r="J62" s="3"/>
      <c r="K62" s="3"/>
      <c r="L62" s="3"/>
      <c r="M62" s="3"/>
      <c r="N62" s="3"/>
      <c r="O62" s="3"/>
    </row>
    <row r="63" customFormat="false" ht="13.8" hidden="false" customHeight="false" outlineLevel="0" collapsed="false">
      <c r="G63" s="3" t="s">
        <v>5</v>
      </c>
      <c r="H63" s="3" t="s">
        <v>6</v>
      </c>
      <c r="I63" s="3" t="s">
        <v>7</v>
      </c>
      <c r="J63" s="3" t="s">
        <v>8</v>
      </c>
      <c r="K63" s="3" t="s">
        <v>9</v>
      </c>
      <c r="L63" s="3" t="s">
        <v>10</v>
      </c>
      <c r="M63" s="3" t="s">
        <v>11</v>
      </c>
      <c r="N63" s="3" t="s">
        <v>12</v>
      </c>
      <c r="O63" s="3" t="s">
        <v>13</v>
      </c>
    </row>
    <row r="64" customFormat="false" ht="13.8" hidden="false" customHeight="false" outlineLevel="0" collapsed="false">
      <c r="G64" s="3" t="s">
        <v>63</v>
      </c>
      <c r="H64" s="3" t="n">
        <f aca="false">SUMIF($C$5:$C$19,"Winter",H$5:H$19)/COUNTIF($C$5:$C$19,"Winter")</f>
        <v>0.00692995</v>
      </c>
      <c r="I64" s="3" t="n">
        <f aca="false">SUMIF($C$5:$C$19,"Winter",I$5:I$19)/COUNTIF($C$5:$C$19,"Winter")</f>
        <v>0.009128775</v>
      </c>
      <c r="J64" s="3" t="n">
        <f aca="false">SUMIF($C$5:$C$19,"Winter",J$5:J$19)/COUNTIF($C$5:$C$19,"Winter")</f>
        <v>0.018158475</v>
      </c>
      <c r="K64" s="3" t="n">
        <f aca="false">SUMIF($C$5:$C$19,"Winter",K$5:K$19)/COUNTIF($C$5:$C$19,"Winter")</f>
        <v>0.025832825</v>
      </c>
      <c r="L64" s="3" t="n">
        <f aca="false">SUMIF($C$5:$C$19,"Winter",L$5:L$19)/COUNTIF($C$5:$C$19,"Winter")</f>
        <v>0.0079503375</v>
      </c>
      <c r="M64" s="3" t="n">
        <f aca="false">SUMIF($C$5:$C$19,"Winter",M$5:M$19)/COUNTIF($C$5:$C$19,"Winter")</f>
        <v>0.019862325</v>
      </c>
      <c r="N64" s="3" t="n">
        <f aca="false">SUMIF($C$5:$C$19,"Winter",N$5:N$19)/COUNTIF($C$5:$C$19,"Winter")</f>
        <v>0.0017038375</v>
      </c>
      <c r="O64" s="3" t="n">
        <f aca="false">SUMIF($C$5:$C$19,"Winter",O$5:O$19)/COUNTIF($C$5:$C$19,"Winter")</f>
        <v>-0.001178425</v>
      </c>
    </row>
    <row r="65" customFormat="false" ht="13.8" hidden="false" customHeight="false" outlineLevel="0" collapsed="false">
      <c r="G65" s="3" t="s">
        <v>64</v>
      </c>
      <c r="H65" s="3" t="n">
        <f aca="false">SQRT((H$3-H$2+1)*SUMIF($C$5:$C$19,"Winter",$G$5:$G$19))/COUNTIF($C$5:$C$19,"Winter")</f>
        <v>0.00600167972223454</v>
      </c>
      <c r="I65" s="3" t="n">
        <f aca="false">SQRT((I$3-I$2+1)*SUMIF($C$5:$C$19,"Winter",$G$5:$G$19))/COUNTIF($C$5:$C$19,"Winter")</f>
        <v>0.00735052645954165</v>
      </c>
      <c r="J65" s="3" t="n">
        <f aca="false">SQRT((J$3-J$2+1)*SUMIF($C$5:$C$19,"Winter",$G$5:$G$19))/COUNTIF($C$5:$C$19,"Winter")</f>
        <v>0.0103952142096661</v>
      </c>
      <c r="K65" s="3" t="n">
        <f aca="false">SQRT((K$3-K$2+1)*SUMIF($C$5:$C$19,"Winter",$G$5:$G$19))/COUNTIF($C$5:$C$19,"Winter")</f>
        <v>0.0134201638380985</v>
      </c>
      <c r="L65" s="3" t="n">
        <f aca="false">SQRT((L$3-L$2+1)*SUMIF($C$5:$C$19,"Winter",$G$5:$G$19))/COUNTIF($C$5:$C$19,"Winter")</f>
        <v>0.00948948885455392</v>
      </c>
      <c r="M65" s="3" t="n">
        <f aca="false">SQRT((M$3-M$2+1)*SUMIF($C$5:$C$19,"Winter",$G$5:$G$19))/COUNTIF($C$5:$C$19,"Winter")</f>
        <v>0.0140751865772908</v>
      </c>
      <c r="N65" s="3" t="n">
        <f aca="false">SQRT((N$3-N$2+1)*SUMIF($C$5:$C$19,"Winter",$G$5:$G$19))/COUNTIF($C$5:$C$19,"Winter")</f>
        <v>0.00948948885455392</v>
      </c>
      <c r="O65" s="3" t="n">
        <f aca="false">SQRT((O$3-O$2+1)*SUMIF($C$5:$C$19,"Winter",$G$5:$G$19))/COUNTIF($C$5:$C$19,"Winter")</f>
        <v>0.00600167972223454</v>
      </c>
    </row>
    <row r="66" customFormat="false" ht="13.8" hidden="false" customHeight="false" outlineLevel="0" collapsed="false">
      <c r="G66" s="3" t="s">
        <v>58</v>
      </c>
      <c r="H66" s="3" t="n">
        <f aca="false">H64/H65</f>
        <v>1.15466841296554</v>
      </c>
      <c r="I66" s="3" t="n">
        <f aca="false">I64/I65</f>
        <v>1.24192124880389</v>
      </c>
      <c r="J66" s="3" t="n">
        <f aca="false">J64/J65</f>
        <v>1.74681104532845</v>
      </c>
      <c r="K66" s="3" t="n">
        <f aca="false">K64/K65</f>
        <v>1.92492620147179</v>
      </c>
      <c r="L66" s="3" t="n">
        <f aca="false">L64/L65</f>
        <v>0.83780460906329</v>
      </c>
      <c r="M66" s="3" t="n">
        <f aca="false">M64/M65</f>
        <v>1.41115891366203</v>
      </c>
      <c r="N66" s="3" t="n">
        <f aca="false">N64/N65</f>
        <v>0.179549976412306</v>
      </c>
      <c r="O66" s="3" t="n">
        <f aca="false">O64/O65</f>
        <v>-0.19634919798107</v>
      </c>
    </row>
    <row r="69" customFormat="false" ht="13.8" hidden="false" customHeight="false" outlineLevel="0" collapsed="false">
      <c r="G69" s="3" t="s">
        <v>65</v>
      </c>
    </row>
    <row r="70" customFormat="false" ht="13.8" hidden="false" customHeight="false" outlineLevel="0" collapsed="false">
      <c r="G70" s="3" t="s">
        <v>55</v>
      </c>
      <c r="H70" s="3" t="s">
        <v>6</v>
      </c>
      <c r="I70" s="3" t="s">
        <v>7</v>
      </c>
      <c r="J70" s="3" t="s">
        <v>8</v>
      </c>
      <c r="K70" s="3" t="s">
        <v>9</v>
      </c>
      <c r="L70" s="3" t="s">
        <v>10</v>
      </c>
      <c r="M70" s="3" t="s">
        <v>11</v>
      </c>
      <c r="N70" s="3" t="s">
        <v>12</v>
      </c>
      <c r="O70" s="3" t="s">
        <v>13</v>
      </c>
    </row>
    <row r="71" customFormat="false" ht="13.8" hidden="false" customHeight="false" outlineLevel="0" collapsed="false">
      <c r="G71" s="3" t="s">
        <v>66</v>
      </c>
    </row>
    <row r="72" customFormat="false" ht="13.8" hidden="false" customHeight="false" outlineLevel="0" collapsed="false">
      <c r="G72" s="3" t="s">
        <v>67</v>
      </c>
      <c r="H72" s="3" t="n">
        <f aca="false">(COUNTIF(H5:H22,"&gt;0")/COUNT(H5:H22)-0.5)*SQRT(COUNT(H5:H22))/0.5</f>
        <v>-0.471404520791032</v>
      </c>
      <c r="I72" s="3" t="n">
        <f aca="false">(COUNTIF(I5:I22,"&gt;0")/COUNT(I5:I22)-0.5)*SQRT(COUNT(I5:I22))/0.5</f>
        <v>-0.471404520791032</v>
      </c>
      <c r="J72" s="3" t="n">
        <f aca="false">(COUNTIF(J5:J22,"&gt;0")/COUNT(J5:J22)-0.5)*SQRT(COUNT(J5:J22))/0.5</f>
        <v>0.942809041582064</v>
      </c>
      <c r="K72" s="3" t="n">
        <f aca="false">(COUNTIF(K5:K22,"&gt;0")/COUNT(K5:K22)-0.5)*SQRT(COUNT(K5:K22))/0.5</f>
        <v>0.942809041582064</v>
      </c>
      <c r="L72" s="3" t="n">
        <f aca="false">(COUNTIF(L5:L22,"&gt;0")/COUNT(L5:L22)-0.5)*SQRT(COUNT(L5:L22))/0.5</f>
        <v>0</v>
      </c>
      <c r="M72" s="3" t="n">
        <f aca="false">(COUNTIF(M5:M22,"&gt;0")/COUNT(M5:M22)-0.5)*SQRT(COUNT(M5:M22))/0.5</f>
        <v>0.471404520791032</v>
      </c>
      <c r="N72" s="3" t="n">
        <f aca="false">(COUNTIF(N5:N22,"&gt;0")/COUNT(N5:N22)-0.5)*SQRT(COUNT(N5:N22))/0.5</f>
        <v>-0.471404520791032</v>
      </c>
      <c r="O72" s="3" t="n">
        <f aca="false">(COUNTIF(O5:O22,"&gt;0")/COUNT(O5:O22)-0.5)*SQRT(COUNT(O5:O22))/0.5</f>
        <v>-0.471404520791032</v>
      </c>
    </row>
    <row r="73" customFormat="false" ht="13.8" hidden="false" customHeight="false" outlineLevel="0" collapsed="false">
      <c r="G73" s="3" t="s">
        <v>68</v>
      </c>
    </row>
    <row r="74" customFormat="false" ht="13.8" hidden="false" customHeight="false" outlineLevel="0" collapsed="false">
      <c r="G74" s="3" t="s">
        <v>67</v>
      </c>
      <c r="H74" s="3" t="n">
        <f aca="false">(COUNTIFS(H5:H22,"&gt;0",$C$5:$C$22,"Summer")/COUNTIF($C$5:$C$22,"Summer")-0.5)*SQRT(COUNTIF($C$5:$C$22,"Summer"))/0.5</f>
        <v>-1</v>
      </c>
      <c r="I74" s="3" t="n">
        <f aca="false">(COUNTIFS(I5:I22,"&gt;0",$C$5:$C$22,"Summer")/COUNTIF($C$5:$C$22,"Summer")-0.5)*SQRT(COUNTIF($C$5:$C$22,"Summer"))/0.5</f>
        <v>-1</v>
      </c>
      <c r="J74" s="3" t="n">
        <f aca="false">(COUNTIFS(J5:J22,"&gt;0",$C$5:$C$22,"Summer")/COUNTIF($C$5:$C$22,"Summer")-0.5)*SQRT(COUNTIF($C$5:$C$22,"Summer"))/0.5</f>
        <v>0.333333333333333</v>
      </c>
      <c r="K74" s="3" t="n">
        <f aca="false">(COUNTIFS(K5:K22,"&gt;0",$C$5:$C$22,"Summer")/COUNTIF($C$5:$C$22,"Summer")-0.5)*SQRT(COUNTIF($C$5:$C$22,"Summer"))/0.5</f>
        <v>0.333333333333333</v>
      </c>
      <c r="L74" s="3" t="n">
        <f aca="false">(COUNTIFS(L5:L22,"&gt;0",$C$5:$C$22,"Summer")/COUNTIF($C$5:$C$22,"Summer")-0.5)*SQRT(COUNTIF($C$5:$C$22,"Summer"))/0.5</f>
        <v>-1</v>
      </c>
      <c r="M74" s="3" t="n">
        <f aca="false">(COUNTIFS(M5:M22,"&gt;0",$C$5:$C$22,"Summer")/COUNTIF($C$5:$C$22,"Summer")-0.5)*SQRT(COUNTIF($C$5:$C$22,"Summer"))/0.5</f>
        <v>0.333333333333333</v>
      </c>
      <c r="N74" s="3" t="n">
        <f aca="false">(COUNTIFS(N5:N22,"&gt;0",$C$5:$C$22,"Summer")/COUNTIF($C$5:$C$22,"Summer")-0.5)*SQRT(COUNTIF($C$5:$C$22,"Summer"))/0.5</f>
        <v>-1</v>
      </c>
      <c r="O74" s="3" t="n">
        <f aca="false">(COUNTIFS(O5:O22,"&gt;0",$C$5:$C$22,"Summer")/COUNTIF($C$5:$C$22,"Summer")-0.5)*SQRT(COUNTIF($C$5:$C$22,"Summer"))/0.5</f>
        <v>-1</v>
      </c>
    </row>
    <row r="75" customFormat="false" ht="13.8" hidden="false" customHeight="false" outlineLevel="0" collapsed="false">
      <c r="G75" s="3" t="s">
        <v>69</v>
      </c>
    </row>
    <row r="76" customFormat="false" ht="13.8" hidden="false" customHeight="false" outlineLevel="0" collapsed="false">
      <c r="G76" s="3" t="s">
        <v>67</v>
      </c>
      <c r="H76" s="3" t="n">
        <f aca="false">(COUNTIFS(H5:H22,"&gt;0",$C$5:$C$22,"Winter")/COUNTIF($C$5:$C$22,"Winter")-0.5)*SQRT(COUNTIF($C$5:$C$22,"Winter"))/0.5</f>
        <v>0.333333333333333</v>
      </c>
      <c r="I76" s="3" t="n">
        <f aca="false">(COUNTIFS(I5:I22,"&gt;0",$C$5:$C$22,"Winter")/COUNTIF($C$5:$C$22,"Winter")-0.5)*SQRT(COUNTIF($C$5:$C$22,"Winter"))/0.5</f>
        <v>0.333333333333333</v>
      </c>
      <c r="J76" s="3" t="n">
        <f aca="false">(COUNTIFS(J5:J22,"&gt;0",$C$5:$C$22,"Winter")/COUNTIF($C$5:$C$22,"Winter")-0.5)*SQRT(COUNTIF($C$5:$C$22,"Winter"))/0.5</f>
        <v>1</v>
      </c>
      <c r="K76" s="3" t="n">
        <f aca="false">(COUNTIFS(K5:K22,"&gt;0",$C$5:$C$22,"Winter")/COUNTIF($C$5:$C$22,"Winter")-0.5)*SQRT(COUNTIF($C$5:$C$22,"Winter"))/0.5</f>
        <v>1</v>
      </c>
      <c r="L76" s="3" t="n">
        <f aca="false">(COUNTIFS(L5:L22,"&gt;0",$C$5:$C$22,"Winter")/COUNTIF($C$5:$C$22,"Winter")-0.5)*SQRT(COUNTIF($C$5:$C$22,"Winter"))/0.5</f>
        <v>1</v>
      </c>
      <c r="M76" s="3" t="n">
        <f aca="false">(COUNTIFS(M5:M22,"&gt;0",$C$5:$C$22,"Winter")/COUNTIF($C$5:$C$22,"Winter")-0.5)*SQRT(COUNTIF($C$5:$C$22,"Winter"))/0.5</f>
        <v>0.333333333333333</v>
      </c>
      <c r="N76" s="3" t="n">
        <f aca="false">(COUNTIFS(N5:N22,"&gt;0",$C$5:$C$22,"Winter")/COUNTIF($C$5:$C$22,"Winter")-0.5)*SQRT(COUNTIF($C$5:$C$22,"Winter"))/0.5</f>
        <v>0.333333333333333</v>
      </c>
      <c r="O76" s="3" t="n">
        <f aca="false">(COUNTIFS(O5:O22,"&gt;0",$C$5:$C$22,"Winter")/COUNTIF($C$5:$C$22,"Winter")-0.5)*SQRT(COUNTIF($C$5:$C$22,"Winter"))/0.5</f>
        <v>0.333333333333333</v>
      </c>
    </row>
    <row r="79" customFormat="false" ht="13.8" hidden="false" customHeight="false" outlineLevel="0" collapsed="false">
      <c r="G79" s="3" t="s">
        <v>70</v>
      </c>
    </row>
    <row r="80" customFormat="false" ht="13.8" hidden="false" customHeight="false" outlineLevel="0" collapsed="false">
      <c r="G80" s="3" t="s">
        <v>55</v>
      </c>
      <c r="H80" s="3" t="s">
        <v>6</v>
      </c>
      <c r="I80" s="3" t="s">
        <v>7</v>
      </c>
      <c r="J80" s="3" t="s">
        <v>8</v>
      </c>
      <c r="K80" s="3" t="s">
        <v>9</v>
      </c>
      <c r="L80" s="3" t="s">
        <v>10</v>
      </c>
      <c r="M80" s="3" t="s">
        <v>11</v>
      </c>
      <c r="N80" s="3" t="s">
        <v>12</v>
      </c>
      <c r="O80" s="3" t="s">
        <v>13</v>
      </c>
    </row>
    <row r="81" customFormat="false" ht="13.8" hidden="false" customHeight="false" outlineLevel="0" collapsed="false">
      <c r="G81" s="3" t="s">
        <v>66</v>
      </c>
    </row>
    <row r="82" customFormat="false" ht="13.8" hidden="false" customHeight="false" outlineLevel="0" collapsed="false">
      <c r="F82" s="0" t="n">
        <v>18</v>
      </c>
      <c r="G82" s="3" t="s">
        <v>71</v>
      </c>
      <c r="H82" s="3" t="n">
        <f aca="false">SUM(AJ5:AJ22)</f>
        <v>60</v>
      </c>
      <c r="I82" s="3" t="n">
        <f aca="false">SUM(AK5:AK22)</f>
        <v>56</v>
      </c>
      <c r="J82" s="3" t="n">
        <f aca="false">SUM(AL5:AL22)</f>
        <v>96</v>
      </c>
      <c r="K82" s="3" t="n">
        <f aca="false">SUM(AM5:AM22)</f>
        <v>92</v>
      </c>
      <c r="L82" s="3" t="n">
        <f aca="false">SUM(AN5:AN22)</f>
        <v>89</v>
      </c>
      <c r="M82" s="3" t="n">
        <f aca="false">SUM(AO5:AO22)</f>
        <v>85</v>
      </c>
      <c r="N82" s="3" t="n">
        <f aca="false">SUM(AP5:AP22)</f>
        <v>59</v>
      </c>
      <c r="O82" s="3" t="n">
        <f aca="false">SUM(AQ5:AQ22)</f>
        <v>81</v>
      </c>
    </row>
    <row r="83" customFormat="false" ht="13.8" hidden="false" customHeight="false" outlineLevel="0" collapsed="false">
      <c r="G83" s="3" t="s">
        <v>72</v>
      </c>
      <c r="H83" s="3" t="n">
        <v>40</v>
      </c>
      <c r="I83" s="3" t="n">
        <f aca="false">F82*(F82+1)/2-H83</f>
        <v>131</v>
      </c>
      <c r="J83" s="3"/>
      <c r="K83" s="3"/>
      <c r="L83" s="3"/>
      <c r="M83" s="3"/>
      <c r="N83" s="3"/>
      <c r="O83" s="3"/>
    </row>
    <row r="84" customFormat="false" ht="13.8" hidden="false" customHeight="false" outlineLevel="0" collapsed="false">
      <c r="G84" s="3" t="s">
        <v>68</v>
      </c>
    </row>
    <row r="85" customFormat="false" ht="13.8" hidden="false" customHeight="false" outlineLevel="0" collapsed="false">
      <c r="F85" s="0" t="n">
        <v>9</v>
      </c>
      <c r="G85" s="3" t="s">
        <v>71</v>
      </c>
      <c r="H85" s="3" t="n">
        <f aca="false">SUM(BB5:BB22)</f>
        <v>13</v>
      </c>
      <c r="I85" s="3" t="n">
        <f aca="false">SUM(BC5:BC22)</f>
        <v>12</v>
      </c>
      <c r="J85" s="3" t="n">
        <f aca="false">SUM(BD5:BD22)</f>
        <v>27</v>
      </c>
      <c r="K85" s="3" t="n">
        <f aca="false">SUM(BE5:BE22)</f>
        <v>28</v>
      </c>
      <c r="L85" s="3" t="n">
        <f aca="false">SUM(BF5:BF22)</f>
        <v>14</v>
      </c>
      <c r="M85" s="3" t="n">
        <f aca="false">SUM(BG5:BG22)</f>
        <v>26</v>
      </c>
      <c r="N85" s="3" t="n">
        <f aca="false">SUM(BH5:BH22)</f>
        <v>9</v>
      </c>
      <c r="O85" s="3" t="n">
        <f aca="false">SUM(BI5:BI22)</f>
        <v>13</v>
      </c>
    </row>
    <row r="86" customFormat="false" ht="13.8" hidden="false" customHeight="false" outlineLevel="0" collapsed="false">
      <c r="G86" s="3" t="s">
        <v>72</v>
      </c>
      <c r="H86" s="3" t="n">
        <v>6</v>
      </c>
      <c r="I86" s="3" t="n">
        <f aca="false">F85*(F85+1)/2-H86</f>
        <v>39</v>
      </c>
      <c r="J86" s="3"/>
      <c r="K86" s="3"/>
      <c r="L86" s="3"/>
      <c r="M86" s="3"/>
      <c r="N86" s="3"/>
      <c r="O86" s="3"/>
    </row>
    <row r="87" customFormat="false" ht="13.8" hidden="false" customHeight="false" outlineLevel="0" collapsed="false">
      <c r="G87" s="3" t="s">
        <v>69</v>
      </c>
    </row>
    <row r="88" customFormat="false" ht="13.8" hidden="false" customHeight="false" outlineLevel="0" collapsed="false">
      <c r="F88" s="0" t="n">
        <v>9</v>
      </c>
      <c r="G88" s="3" t="s">
        <v>71</v>
      </c>
      <c r="H88" s="3" t="n">
        <f aca="false">SUM(BT5:BT22)</f>
        <v>18</v>
      </c>
      <c r="I88" s="3" t="n">
        <f aca="false">SUM(BU5:BU22)</f>
        <v>16</v>
      </c>
      <c r="J88" s="3" t="n">
        <f aca="false">SUM(BV5:BV22)</f>
        <v>23</v>
      </c>
      <c r="K88" s="3" t="n">
        <f aca="false">SUM(BW5:BW22)</f>
        <v>21</v>
      </c>
      <c r="L88" s="3" t="n">
        <f aca="false">SUM(BX5:BX22)</f>
        <v>31</v>
      </c>
      <c r="M88" s="3" t="n">
        <f aca="false">SUM(BY5:BY22)</f>
        <v>19</v>
      </c>
      <c r="N88" s="3" t="n">
        <f aca="false">SUM(BZ5:BZ22)</f>
        <v>22</v>
      </c>
      <c r="O88" s="3" t="n">
        <f aca="false">SUM(CA5:CA22)</f>
        <v>28</v>
      </c>
    </row>
    <row r="89" customFormat="false" ht="13.8" hidden="false" customHeight="false" outlineLevel="0" collapsed="false">
      <c r="G89" s="3" t="s">
        <v>72</v>
      </c>
      <c r="H89" s="3" t="n">
        <v>6</v>
      </c>
      <c r="I89" s="3" t="n">
        <f aca="false">F88*(F88+1)/2-H89</f>
        <v>39</v>
      </c>
      <c r="J89" s="3"/>
      <c r="K89" s="3"/>
      <c r="L89" s="3"/>
      <c r="M89" s="3"/>
      <c r="N89" s="3"/>
      <c r="O89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A123"/>
  <sheetViews>
    <sheetView windowProtection="false" showFormulas="false" showGridLines="true" showRowColHeaders="true" showZeros="true" rightToLeft="false" tabSelected="true" showOutlineSymbols="true" defaultGridColor="true" view="normal" topLeftCell="C57" colorId="64" zoomScale="100" zoomScaleNormal="100" zoomScalePageLayoutView="100" workbookViewId="0">
      <selection pane="topLeft" activeCell="E61" activeCellId="0" sqref="E61"/>
    </sheetView>
  </sheetViews>
  <sheetFormatPr defaultRowHeight="13.8"/>
  <cols>
    <col collapsed="false" hidden="false" max="5" min="1" style="0" width="13.0688259109312"/>
    <col collapsed="false" hidden="false" max="16" min="6" style="0" width="8.24696356275304"/>
    <col collapsed="false" hidden="false" max="17" min="17" style="3" width="8.24696356275304"/>
    <col collapsed="false" hidden="false" max="25" min="18" style="0" width="8.24696356275304"/>
    <col collapsed="false" hidden="false" max="79" min="26" style="3" width="8.24696356275304"/>
    <col collapsed="false" hidden="false" max="1025" min="80" style="0" width="8.24696356275304"/>
  </cols>
  <sheetData>
    <row r="1" customFormat="false" ht="13.8" hidden="false" customHeight="false" outlineLevel="0" collapsed="false">
      <c r="F1" s="3" t="s">
        <v>5</v>
      </c>
      <c r="G1" s="3"/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Q1" s="0"/>
      <c r="R1" s="3" t="s">
        <v>6</v>
      </c>
      <c r="S1" s="3" t="s">
        <v>7</v>
      </c>
      <c r="T1" s="3" t="s">
        <v>8</v>
      </c>
      <c r="U1" s="3" t="s">
        <v>9</v>
      </c>
      <c r="V1" s="3" t="s">
        <v>10</v>
      </c>
      <c r="W1" s="3" t="s">
        <v>11</v>
      </c>
      <c r="X1" s="3" t="s">
        <v>12</v>
      </c>
      <c r="Y1" s="3" t="s">
        <v>13</v>
      </c>
      <c r="Z1" s="3" t="s">
        <v>14</v>
      </c>
      <c r="AA1" s="3" t="s">
        <v>6</v>
      </c>
      <c r="AB1" s="3" t="s">
        <v>7</v>
      </c>
      <c r="AC1" s="3" t="s">
        <v>8</v>
      </c>
      <c r="AD1" s="3" t="s">
        <v>9</v>
      </c>
      <c r="AE1" s="3" t="s">
        <v>10</v>
      </c>
      <c r="AF1" s="3" t="s">
        <v>11</v>
      </c>
      <c r="AG1" s="3" t="s">
        <v>12</v>
      </c>
      <c r="AH1" s="3" t="s">
        <v>13</v>
      </c>
      <c r="AI1" s="0"/>
      <c r="AJ1" s="3" t="s">
        <v>6</v>
      </c>
      <c r="AK1" s="3" t="s">
        <v>7</v>
      </c>
      <c r="AL1" s="3" t="s">
        <v>8</v>
      </c>
      <c r="AM1" s="3" t="s">
        <v>9</v>
      </c>
      <c r="AN1" s="3" t="s">
        <v>10</v>
      </c>
      <c r="AO1" s="3" t="s">
        <v>11</v>
      </c>
      <c r="AP1" s="3" t="s">
        <v>12</v>
      </c>
      <c r="AQ1" s="3" t="s">
        <v>13</v>
      </c>
      <c r="AR1" s="3" t="s">
        <v>15</v>
      </c>
      <c r="AS1" s="3" t="s">
        <v>6</v>
      </c>
      <c r="AT1" s="3" t="s">
        <v>7</v>
      </c>
      <c r="AU1" s="3" t="s">
        <v>8</v>
      </c>
      <c r="AV1" s="3" t="s">
        <v>9</v>
      </c>
      <c r="AW1" s="3" t="s">
        <v>10</v>
      </c>
      <c r="AX1" s="3" t="s">
        <v>11</v>
      </c>
      <c r="AY1" s="3" t="s">
        <v>12</v>
      </c>
      <c r="AZ1" s="3" t="s">
        <v>13</v>
      </c>
      <c r="BA1" s="0"/>
      <c r="BB1" s="3" t="s">
        <v>6</v>
      </c>
      <c r="BC1" s="3" t="s">
        <v>7</v>
      </c>
      <c r="BD1" s="3" t="s">
        <v>8</v>
      </c>
      <c r="BE1" s="3" t="s">
        <v>9</v>
      </c>
      <c r="BF1" s="3" t="s">
        <v>10</v>
      </c>
      <c r="BG1" s="3" t="s">
        <v>11</v>
      </c>
      <c r="BH1" s="3" t="s">
        <v>12</v>
      </c>
      <c r="BI1" s="3" t="s">
        <v>13</v>
      </c>
      <c r="BJ1" s="3" t="s">
        <v>16</v>
      </c>
      <c r="BK1" s="3" t="s">
        <v>6</v>
      </c>
      <c r="BL1" s="3" t="s">
        <v>7</v>
      </c>
      <c r="BM1" s="3" t="s">
        <v>8</v>
      </c>
      <c r="BN1" s="3" t="s">
        <v>9</v>
      </c>
      <c r="BO1" s="3" t="s">
        <v>10</v>
      </c>
      <c r="BP1" s="3" t="s">
        <v>11</v>
      </c>
      <c r="BQ1" s="3" t="s">
        <v>12</v>
      </c>
      <c r="BR1" s="3" t="s">
        <v>13</v>
      </c>
      <c r="BS1" s="0"/>
      <c r="BT1" s="3" t="s">
        <v>6</v>
      </c>
      <c r="BU1" s="3" t="s">
        <v>7</v>
      </c>
      <c r="BV1" s="3" t="s">
        <v>8</v>
      </c>
      <c r="BW1" s="3" t="s">
        <v>9</v>
      </c>
      <c r="BX1" s="3" t="s">
        <v>10</v>
      </c>
      <c r="BY1" s="3" t="s">
        <v>11</v>
      </c>
      <c r="BZ1" s="3" t="s">
        <v>12</v>
      </c>
      <c r="CA1" s="3" t="s">
        <v>13</v>
      </c>
    </row>
    <row r="2" customFormat="false" ht="13.8" hidden="false" customHeight="false" outlineLevel="0" collapsed="false">
      <c r="F2" s="3"/>
      <c r="G2" s="3"/>
      <c r="H2" s="3" t="n">
        <v>0</v>
      </c>
      <c r="I2" s="3" t="n">
        <v>0</v>
      </c>
      <c r="J2" s="3" t="n">
        <v>0</v>
      </c>
      <c r="K2" s="3" t="n">
        <v>0</v>
      </c>
      <c r="L2" s="3" t="n">
        <v>-2</v>
      </c>
      <c r="M2" s="3" t="n">
        <v>-5</v>
      </c>
      <c r="N2" s="3" t="n">
        <v>-5</v>
      </c>
      <c r="O2" s="3" t="n">
        <v>-2</v>
      </c>
      <c r="Q2" s="0"/>
      <c r="R2" s="3" t="n">
        <v>0</v>
      </c>
      <c r="S2" s="3" t="n">
        <v>0</v>
      </c>
      <c r="T2" s="3" t="n">
        <v>0</v>
      </c>
      <c r="U2" s="3" t="n">
        <v>0</v>
      </c>
      <c r="V2" s="3" t="n">
        <v>-2</v>
      </c>
      <c r="W2" s="3" t="n">
        <v>-5</v>
      </c>
      <c r="X2" s="3" t="n">
        <v>-5</v>
      </c>
      <c r="Y2" s="3" t="n">
        <v>-2</v>
      </c>
      <c r="Z2" s="0"/>
      <c r="AA2" s="3" t="n">
        <v>0</v>
      </c>
      <c r="AB2" s="3" t="n">
        <v>0</v>
      </c>
      <c r="AC2" s="3" t="n">
        <v>0</v>
      </c>
      <c r="AD2" s="3" t="n">
        <v>0</v>
      </c>
      <c r="AE2" s="3" t="n">
        <v>-2</v>
      </c>
      <c r="AF2" s="3" t="n">
        <v>-5</v>
      </c>
      <c r="AG2" s="3" t="n">
        <v>-5</v>
      </c>
      <c r="AH2" s="3" t="n">
        <v>-2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-2</v>
      </c>
      <c r="AO2" s="3" t="n">
        <v>-5</v>
      </c>
      <c r="AP2" s="3" t="n">
        <v>-5</v>
      </c>
      <c r="AQ2" s="3" t="n">
        <v>-2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-2</v>
      </c>
      <c r="AX2" s="3" t="n">
        <v>-5</v>
      </c>
      <c r="AY2" s="3" t="n">
        <v>-5</v>
      </c>
      <c r="AZ2" s="3" t="n">
        <v>-2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-2</v>
      </c>
      <c r="BG2" s="3" t="n">
        <v>-5</v>
      </c>
      <c r="BH2" s="3" t="n">
        <v>-5</v>
      </c>
      <c r="BI2" s="3" t="n">
        <v>-2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-2</v>
      </c>
      <c r="BP2" s="3" t="n">
        <v>-5</v>
      </c>
      <c r="BQ2" s="3" t="n">
        <v>-5</v>
      </c>
      <c r="BR2" s="3" t="n">
        <v>-2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-2</v>
      </c>
      <c r="BY2" s="3" t="n">
        <v>-5</v>
      </c>
      <c r="BZ2" s="3" t="n">
        <v>-5</v>
      </c>
      <c r="CA2" s="3" t="n">
        <v>-2</v>
      </c>
    </row>
    <row r="3" customFormat="false" ht="13.8" hidden="false" customHeight="false" outlineLevel="0" collapsed="false">
      <c r="F3" s="3"/>
      <c r="G3" s="3"/>
      <c r="H3" s="3" t="n">
        <v>1</v>
      </c>
      <c r="I3" s="3" t="n">
        <v>2</v>
      </c>
      <c r="J3" s="3" t="n">
        <v>5</v>
      </c>
      <c r="K3" s="3" t="n">
        <v>9</v>
      </c>
      <c r="L3" s="3" t="n">
        <v>2</v>
      </c>
      <c r="M3" s="3" t="n">
        <v>5</v>
      </c>
      <c r="N3" s="3" t="n">
        <v>-1</v>
      </c>
      <c r="O3" s="3" t="n">
        <v>-1</v>
      </c>
      <c r="Q3" s="0"/>
      <c r="R3" s="3" t="n">
        <v>1</v>
      </c>
      <c r="S3" s="3" t="n">
        <v>2</v>
      </c>
      <c r="T3" s="3" t="n">
        <v>5</v>
      </c>
      <c r="U3" s="3" t="n">
        <v>9</v>
      </c>
      <c r="V3" s="3" t="n">
        <v>2</v>
      </c>
      <c r="W3" s="3" t="n">
        <v>5</v>
      </c>
      <c r="X3" s="3" t="n">
        <v>-1</v>
      </c>
      <c r="Y3" s="3" t="n">
        <v>-1</v>
      </c>
      <c r="Z3" s="0"/>
      <c r="AA3" s="3" t="n">
        <v>1</v>
      </c>
      <c r="AB3" s="3" t="n">
        <v>2</v>
      </c>
      <c r="AC3" s="3" t="n">
        <v>5</v>
      </c>
      <c r="AD3" s="3" t="n">
        <v>9</v>
      </c>
      <c r="AE3" s="3" t="n">
        <v>2</v>
      </c>
      <c r="AF3" s="3" t="n">
        <v>5</v>
      </c>
      <c r="AG3" s="3" t="n">
        <v>-1</v>
      </c>
      <c r="AH3" s="3" t="n">
        <v>-1</v>
      </c>
      <c r="AJ3" s="3" t="n">
        <v>1</v>
      </c>
      <c r="AK3" s="3" t="n">
        <v>2</v>
      </c>
      <c r="AL3" s="3" t="n">
        <v>5</v>
      </c>
      <c r="AM3" s="3" t="n">
        <v>9</v>
      </c>
      <c r="AN3" s="3" t="n">
        <v>2</v>
      </c>
      <c r="AO3" s="3" t="n">
        <v>5</v>
      </c>
      <c r="AP3" s="3" t="n">
        <v>-1</v>
      </c>
      <c r="AQ3" s="3" t="n">
        <v>-1</v>
      </c>
      <c r="AS3" s="3" t="n">
        <v>1</v>
      </c>
      <c r="AT3" s="3" t="n">
        <v>2</v>
      </c>
      <c r="AU3" s="3" t="n">
        <v>5</v>
      </c>
      <c r="AV3" s="3" t="n">
        <v>9</v>
      </c>
      <c r="AW3" s="3" t="n">
        <v>2</v>
      </c>
      <c r="AX3" s="3" t="n">
        <v>5</v>
      </c>
      <c r="AY3" s="3" t="n">
        <v>-1</v>
      </c>
      <c r="AZ3" s="3" t="n">
        <v>-1</v>
      </c>
      <c r="BB3" s="3" t="n">
        <v>1</v>
      </c>
      <c r="BC3" s="3" t="n">
        <v>2</v>
      </c>
      <c r="BD3" s="3" t="n">
        <v>5</v>
      </c>
      <c r="BE3" s="3" t="n">
        <v>9</v>
      </c>
      <c r="BF3" s="3" t="n">
        <v>2</v>
      </c>
      <c r="BG3" s="3" t="n">
        <v>5</v>
      </c>
      <c r="BH3" s="3" t="n">
        <v>-1</v>
      </c>
      <c r="BI3" s="3" t="n">
        <v>-1</v>
      </c>
      <c r="BK3" s="3" t="n">
        <v>1</v>
      </c>
      <c r="BL3" s="3" t="n">
        <v>2</v>
      </c>
      <c r="BM3" s="3" t="n">
        <v>5</v>
      </c>
      <c r="BN3" s="3" t="n">
        <v>9</v>
      </c>
      <c r="BO3" s="3" t="n">
        <v>2</v>
      </c>
      <c r="BP3" s="3" t="n">
        <v>5</v>
      </c>
      <c r="BQ3" s="3" t="n">
        <v>-1</v>
      </c>
      <c r="BR3" s="3" t="n">
        <v>-1</v>
      </c>
      <c r="BT3" s="3" t="n">
        <v>1</v>
      </c>
      <c r="BU3" s="3" t="n">
        <v>2</v>
      </c>
      <c r="BV3" s="3" t="n">
        <v>5</v>
      </c>
      <c r="BW3" s="3" t="n">
        <v>9</v>
      </c>
      <c r="BX3" s="3" t="n">
        <v>2</v>
      </c>
      <c r="BY3" s="3" t="n">
        <v>5</v>
      </c>
      <c r="BZ3" s="3" t="n">
        <v>-1</v>
      </c>
      <c r="CA3" s="3" t="n">
        <v>-1</v>
      </c>
    </row>
    <row r="4" customFormat="false" ht="15" hidden="false" customHeight="false" outlineLevel="0" collapsed="false">
      <c r="A4" s="4" t="s">
        <v>18</v>
      </c>
      <c r="B4" s="4" t="s">
        <v>19</v>
      </c>
      <c r="C4" s="4" t="s">
        <v>20</v>
      </c>
      <c r="D4" s="4" t="s">
        <v>73</v>
      </c>
      <c r="E4" s="4" t="s">
        <v>22</v>
      </c>
      <c r="F4" s="4" t="s">
        <v>74</v>
      </c>
      <c r="G4" s="3" t="s">
        <v>24</v>
      </c>
      <c r="H4" s="4" t="s">
        <v>63</v>
      </c>
      <c r="I4" s="4" t="s">
        <v>63</v>
      </c>
      <c r="J4" s="4" t="s">
        <v>63</v>
      </c>
      <c r="K4" s="4" t="s">
        <v>63</v>
      </c>
      <c r="L4" s="4" t="s">
        <v>63</v>
      </c>
      <c r="M4" s="4" t="s">
        <v>63</v>
      </c>
      <c r="N4" s="4" t="s">
        <v>63</v>
      </c>
      <c r="O4" s="4" t="s">
        <v>63</v>
      </c>
      <c r="Q4" s="3" t="s">
        <v>17</v>
      </c>
      <c r="R4" s="3"/>
      <c r="S4" s="3"/>
      <c r="T4" s="3"/>
      <c r="U4" s="3"/>
      <c r="V4" s="3"/>
      <c r="W4" s="3"/>
      <c r="X4" s="3"/>
      <c r="Y4" s="3"/>
      <c r="Z4" s="0"/>
      <c r="AA4" s="0"/>
      <c r="AB4" s="0"/>
      <c r="AC4" s="0"/>
      <c r="AD4" s="0"/>
      <c r="AE4" s="0"/>
      <c r="AF4" s="0"/>
      <c r="AG4" s="0"/>
      <c r="AH4" s="0"/>
      <c r="AJ4" s="0"/>
      <c r="AK4" s="0"/>
      <c r="AL4" s="0"/>
      <c r="AM4" s="0"/>
      <c r="AN4" s="0"/>
      <c r="AO4" s="0"/>
      <c r="AP4" s="0"/>
      <c r="AQ4" s="0"/>
      <c r="AS4" s="0"/>
      <c r="AT4" s="0"/>
      <c r="AU4" s="0"/>
      <c r="AV4" s="0"/>
      <c r="AW4" s="0"/>
      <c r="AX4" s="0"/>
      <c r="AY4" s="0"/>
      <c r="AZ4" s="0"/>
      <c r="BB4" s="0"/>
      <c r="BC4" s="0"/>
      <c r="BD4" s="0"/>
      <c r="BE4" s="0"/>
      <c r="BF4" s="0"/>
      <c r="BG4" s="0"/>
      <c r="BH4" s="0"/>
      <c r="BI4" s="0"/>
      <c r="BK4" s="0"/>
      <c r="BL4" s="0"/>
      <c r="BM4" s="0"/>
      <c r="BN4" s="0"/>
      <c r="BO4" s="0"/>
      <c r="BP4" s="0"/>
      <c r="BQ4" s="0"/>
      <c r="BR4" s="0"/>
      <c r="BT4" s="0"/>
      <c r="BU4" s="0"/>
      <c r="BV4" s="0"/>
      <c r="BW4" s="0"/>
      <c r="BX4" s="0"/>
      <c r="BY4" s="0"/>
      <c r="BZ4" s="0"/>
      <c r="CA4" s="0"/>
    </row>
    <row r="5" customFormat="false" ht="15" hidden="false" customHeight="false" outlineLevel="0" collapsed="false">
      <c r="A5" s="4" t="s">
        <v>75</v>
      </c>
      <c r="B5" s="4" t="n">
        <v>1988</v>
      </c>
      <c r="C5" s="4" t="s">
        <v>16</v>
      </c>
      <c r="D5" s="7" t="n">
        <v>29859</v>
      </c>
      <c r="E5" s="4" t="s">
        <v>89</v>
      </c>
      <c r="F5" s="4" t="s">
        <v>27</v>
      </c>
      <c r="G5" s="0" t="n">
        <v>7.395225728E-005</v>
      </c>
      <c r="H5" s="0" t="n">
        <v>0.0130662</v>
      </c>
      <c r="I5" s="0" t="n">
        <v>0.0086012</v>
      </c>
      <c r="J5" s="0" t="n">
        <v>0.0274377</v>
      </c>
      <c r="K5" s="0" t="n">
        <v>0.0465694</v>
      </c>
      <c r="L5" s="0" t="n">
        <v>-0.021795</v>
      </c>
      <c r="M5" s="0" t="n">
        <v>-0.0066079</v>
      </c>
      <c r="N5" s="0" t="n">
        <v>-0.0340456</v>
      </c>
      <c r="O5" s="0" t="n">
        <v>-0.0303962</v>
      </c>
      <c r="P5" s="3" t="str">
        <f aca="false">CONCATENATE(A5," &amp; ",TEXT(D5,"mm/dd/yyyy")," &amp; ",ROUND(SQRT(G5),4)," &amp; ",ROUND(H5,4)," &amp; ",ROUND(I5,4)," &amp; ",ROUND(J5,4)," &amp; ",ROUND(K5,4)," &amp; ",ROUND(L5,4)," &amp; ",ROUND(M5,4)," &amp; ",ROUND(N5,4)," &amp; ",ROUND(O5,4)," \\ ")</f>
        <v>Sweden &amp; 09/30/1981 &amp; 0.0086 &amp; 0.0131 &amp; 0.0086 &amp; 0.0274 &amp; 0.0466 &amp; -0.0218 &amp; -0.0066 &amp; -0.034 &amp; -0.0304 \\</v>
      </c>
      <c r="Q5" s="3" t="s">
        <v>4</v>
      </c>
      <c r="R5" s="3" t="n">
        <f aca="false">H5/SQRT((R$3-R$2+1)*$G5)</f>
        <v>1.07438166030785</v>
      </c>
      <c r="S5" s="3" t="n">
        <f aca="false">I5/SQRT((S$3-S$2+1)*$G5)</f>
        <v>0.577461057087518</v>
      </c>
      <c r="T5" s="3" t="n">
        <f aca="false">J5/SQRT((T$3-T$2+1)*$G5)</f>
        <v>1.30255587101567</v>
      </c>
      <c r="U5" s="3" t="n">
        <f aca="false">K5/SQRT((U$3-U$2+1)*$G5)</f>
        <v>1.71247770147643</v>
      </c>
      <c r="V5" s="3" t="n">
        <f aca="false">L5/SQRT((V$3-V$2+1)*$G5)</f>
        <v>-1.1334337850837</v>
      </c>
      <c r="W5" s="3" t="n">
        <f aca="false">M5/SQRT((W$3-W$2+1)*$G5)</f>
        <v>-0.231681524405709</v>
      </c>
      <c r="X5" s="3" t="n">
        <f aca="false">N5/SQRT((X$3-X$2+1)*$G5)</f>
        <v>-1.77051770008927</v>
      </c>
      <c r="Y5" s="3" t="n">
        <f aca="false">O5/SQRT((Y$3-Y$2+1)*$G5)</f>
        <v>-2.49935863702144</v>
      </c>
      <c r="Z5" s="0"/>
      <c r="AA5" s="3" t="n">
        <f aca="false">ABS(H5)</f>
        <v>0.0130662</v>
      </c>
      <c r="AB5" s="3" t="n">
        <f aca="false">ABS(I5)</f>
        <v>0.0086012</v>
      </c>
      <c r="AC5" s="3" t="n">
        <f aca="false">ABS(J5)</f>
        <v>0.0274377</v>
      </c>
      <c r="AD5" s="3" t="n">
        <f aca="false">ABS(K5)</f>
        <v>0.0465694</v>
      </c>
      <c r="AE5" s="3" t="n">
        <f aca="false">ABS(L5)</f>
        <v>0.021795</v>
      </c>
      <c r="AF5" s="3" t="n">
        <f aca="false">ABS(M5)</f>
        <v>0.0066079</v>
      </c>
      <c r="AG5" s="3" t="n">
        <f aca="false">ABS(N5)</f>
        <v>0.0340456</v>
      </c>
      <c r="AH5" s="3" t="n">
        <f aca="false">ABS(O5)</f>
        <v>0.0303962</v>
      </c>
      <c r="AJ5" s="3" t="n">
        <f aca="false">IF(H5&gt;0,RANK(AA5,AA$5:AA$61,0),0)</f>
        <v>19</v>
      </c>
      <c r="AK5" s="3" t="n">
        <f aca="false">IF(I5&gt;0,RANK(AB5,AB$5:AB$61,0),0)</f>
        <v>30</v>
      </c>
      <c r="AL5" s="3" t="n">
        <f aca="false">IF(J5&gt;0,RANK(AC5,AC$5:AC$61,0),0)</f>
        <v>14</v>
      </c>
      <c r="AM5" s="3" t="n">
        <f aca="false">IF(K5&gt;0,RANK(AD5,AD$5:AD$61,0),0)</f>
        <v>9</v>
      </c>
      <c r="AN5" s="3" t="n">
        <f aca="false">IF(L5&gt;0,RANK(AE5,AE$5:AE$61,0),0)</f>
        <v>0</v>
      </c>
      <c r="AO5" s="3" t="n">
        <f aca="false">IF(M5&gt;0,RANK(AF5,AF$5:AF$61,0),0)</f>
        <v>0</v>
      </c>
      <c r="AP5" s="3" t="n">
        <f aca="false">IF(N5&gt;0,RANK(AG5,AG$5:AG$61,0),0)</f>
        <v>0</v>
      </c>
      <c r="AQ5" s="3" t="n">
        <f aca="false">IF(O5&gt;0,RANK(AH5,AH$5:AH$61,0),0)</f>
        <v>0</v>
      </c>
      <c r="AS5" s="3" t="str">
        <f aca="false">IF($C5="Summer",ABS(H5),"")</f>
        <v/>
      </c>
      <c r="AT5" s="3" t="str">
        <f aca="false">IF($C5="Summer",ABS(I5),"")</f>
        <v/>
      </c>
      <c r="AU5" s="3" t="str">
        <f aca="false">IF($C5="Summer",ABS(J5),"")</f>
        <v/>
      </c>
      <c r="AV5" s="3" t="str">
        <f aca="false">IF($C5="Summer",ABS(K5),"")</f>
        <v/>
      </c>
      <c r="AW5" s="3" t="str">
        <f aca="false">IF($C5="Summer",ABS(L5),"")</f>
        <v/>
      </c>
      <c r="AX5" s="3" t="str">
        <f aca="false">IF($C5="Summer",ABS(M5),"")</f>
        <v/>
      </c>
      <c r="AY5" s="3" t="str">
        <f aca="false">IF($C5="Summer",ABS(N5),"")</f>
        <v/>
      </c>
      <c r="AZ5" s="3" t="str">
        <f aca="false">IF($C5="Summer",ABS(O5),"")</f>
        <v/>
      </c>
      <c r="BB5" s="3" t="n">
        <f aca="false">IF(AND(H5&gt;0,$C5="Summer"),RANK(AS5,AS$5:AS$61,0),0)</f>
        <v>0</v>
      </c>
      <c r="BC5" s="3" t="n">
        <f aca="false">IF(AND(I5&gt;0,$C5="Summer"),RANK(AT5,AT$5:AT$61,0),0)</f>
        <v>0</v>
      </c>
      <c r="BD5" s="3" t="n">
        <f aca="false">IF(AND(J5&gt;0,$C5="Summer"),RANK(AU5,AU$5:AU$61,0),0)</f>
        <v>0</v>
      </c>
      <c r="BE5" s="3" t="n">
        <f aca="false">IF(AND(K5&gt;0,$C5="Summer"),RANK(AV5,AV$5:AV$61,0),0)</f>
        <v>0</v>
      </c>
      <c r="BF5" s="3" t="n">
        <f aca="false">IF(AND(L5&gt;0,$C5="Summer"),RANK(AW5,AW$5:AW$61,0),0)</f>
        <v>0</v>
      </c>
      <c r="BG5" s="3" t="n">
        <f aca="false">IF(AND(M5&gt;0,$C5="Summer"),RANK(AX5,AX$5:AX$61,0),0)</f>
        <v>0</v>
      </c>
      <c r="BH5" s="3" t="n">
        <f aca="false">IF(AND(N5&gt;0,$C5="Summer"),RANK(AY5,AY$5:AY$61,0),0)</f>
        <v>0</v>
      </c>
      <c r="BI5" s="3" t="n">
        <f aca="false">IF(AND(O5&gt;0,$C5="Summer"),RANK(AZ5,AZ$5:AZ$61,0),0)</f>
        <v>0</v>
      </c>
      <c r="BK5" s="3" t="n">
        <f aca="false">IF($C5="Winter",ABS(H5),"")</f>
        <v>0.0130662</v>
      </c>
      <c r="BL5" s="3" t="n">
        <f aca="false">IF($C5="Winter",ABS(I5),"")</f>
        <v>0.0086012</v>
      </c>
      <c r="BM5" s="3" t="n">
        <f aca="false">IF($C5="Winter",ABS(J5),"")</f>
        <v>0.0274377</v>
      </c>
      <c r="BN5" s="3" t="n">
        <f aca="false">IF($C5="Winter",ABS(K5),"")</f>
        <v>0.0465694</v>
      </c>
      <c r="BO5" s="3" t="n">
        <f aca="false">IF($C5="Winter",ABS(L5),"")</f>
        <v>0.021795</v>
      </c>
      <c r="BP5" s="3" t="n">
        <f aca="false">IF($C5="Winter",ABS(M5),"")</f>
        <v>0.0066079</v>
      </c>
      <c r="BQ5" s="3" t="n">
        <f aca="false">IF($C5="Winter",ABS(N5),"")</f>
        <v>0.0340456</v>
      </c>
      <c r="BR5" s="3" t="n">
        <f aca="false">IF($C5="Winter",ABS(O5),"")</f>
        <v>0.0303962</v>
      </c>
      <c r="BT5" s="3" t="n">
        <f aca="false">IF(AND(H5&gt;0,$C5="Winter"),RANK(BK5,BK$5:BK$61,0),0)</f>
        <v>9</v>
      </c>
      <c r="BU5" s="3" t="n">
        <f aca="false">IF(AND(I5&gt;0,$C5="Winter"),RANK(BL5,BL$5:BL$61,0),0)</f>
        <v>16</v>
      </c>
      <c r="BV5" s="3" t="n">
        <f aca="false">IF(AND(J5&gt;0,$C5="Winter"),RANK(BM5,BM$5:BM$61,0),0)</f>
        <v>8</v>
      </c>
      <c r="BW5" s="3" t="n">
        <f aca="false">IF(AND(K5&gt;0,$C5="Winter"),RANK(BN5,BN$5:BN$61,0),0)</f>
        <v>5</v>
      </c>
      <c r="BX5" s="3" t="n">
        <f aca="false">IF(AND(L5&gt;0,$C5="Winter"),RANK(BO5,BO$5:BO$61,0),0)</f>
        <v>0</v>
      </c>
      <c r="BY5" s="3" t="n">
        <f aca="false">IF(AND(M5&gt;0,$C5="Winter"),RANK(BP5,BP$5:BP$61,0),0)</f>
        <v>0</v>
      </c>
      <c r="BZ5" s="3" t="n">
        <f aca="false">IF(AND(N5&gt;0,$C5="Winter"),RANK(BQ5,BQ$5:BQ$61,0),0)</f>
        <v>0</v>
      </c>
      <c r="CA5" s="3" t="n">
        <f aca="false">IF(AND(O5&gt;0,$C5="Winter"),RANK(BR5,BR$5:BR$61,0),0)</f>
        <v>0</v>
      </c>
    </row>
    <row r="6" customFormat="false" ht="15" hidden="false" customHeight="false" outlineLevel="0" collapsed="false">
      <c r="A6" s="4" t="s">
        <v>44</v>
      </c>
      <c r="B6" s="4" t="n">
        <v>1988</v>
      </c>
      <c r="C6" s="4" t="s">
        <v>16</v>
      </c>
      <c r="D6" s="7" t="n">
        <v>29859</v>
      </c>
      <c r="E6" s="4" t="s">
        <v>81</v>
      </c>
      <c r="F6" s="4" t="s">
        <v>27</v>
      </c>
      <c r="G6" s="0" t="n">
        <v>0.000794170658</v>
      </c>
      <c r="H6" s="0" t="n">
        <v>0.0148769</v>
      </c>
      <c r="I6" s="0" t="n">
        <v>0.0013242</v>
      </c>
      <c r="J6" s="0" t="n">
        <v>-0.0406723</v>
      </c>
      <c r="K6" s="0" t="n">
        <v>-0.099563</v>
      </c>
      <c r="L6" s="0" t="n">
        <v>-0.0207982</v>
      </c>
      <c r="M6" s="0" t="n">
        <v>0.0055268</v>
      </c>
      <c r="N6" s="0" t="n">
        <v>0.0461991</v>
      </c>
      <c r="O6" s="0" t="n">
        <v>-0.0221224</v>
      </c>
      <c r="P6" s="3" t="str">
        <f aca="false">CONCATENATE(A6," &amp; ",TEXT(D6,"mm/dd/yyyy")," &amp; ",ROUND(SQRT(G6),4)," &amp; ",ROUND(H6,4)," &amp; ",ROUND(I6,4)," &amp; ",ROUND(J6,4)," &amp; ",ROUND(K6,4)," &amp; ",ROUND(L6,4)," &amp; ",ROUND(M6,4)," &amp; ",ROUND(N6,4)," &amp; ",ROUND(O6,4)," \\ ")</f>
        <v>Italy &amp; 09/30/1981 &amp; 0.0282 &amp; 0.0149 &amp; 0.0013 &amp; -0.0407 &amp; -0.0996 &amp; -0.0208 &amp; 0.0055 &amp; 0.0462 &amp; -0.0221 \\</v>
      </c>
      <c r="Q6" s="3" t="s">
        <v>4</v>
      </c>
      <c r="R6" s="3" t="n">
        <f aca="false">H6/SQRT((R$3-R$2+1)*$G6)</f>
        <v>0.373284990214282</v>
      </c>
      <c r="S6" s="3" t="n">
        <f aca="false">I6/SQRT((S$3-S$2+1)*$G6)</f>
        <v>0.0271291406750764</v>
      </c>
      <c r="T6" s="3" t="n">
        <f aca="false">J6/SQRT((T$3-T$2+1)*$G6)</f>
        <v>-0.589204680924405</v>
      </c>
      <c r="U6" s="3" t="n">
        <f aca="false">K6/SQRT((U$3-U$2+1)*$G6)</f>
        <v>-1.11722605532098</v>
      </c>
      <c r="V6" s="3" t="n">
        <f aca="false">L6/SQRT((V$3-V$2+1)*$G6)</f>
        <v>-0.330053110010107</v>
      </c>
      <c r="W6" s="3" t="n">
        <f aca="false">M6/SQRT((W$3-W$2+1)*$G6)</f>
        <v>0.0591317167237511</v>
      </c>
      <c r="X6" s="3" t="n">
        <f aca="false">N6/SQRT((X$3-X$2+1)*$G6)</f>
        <v>0.733147899081071</v>
      </c>
      <c r="Y6" s="3" t="n">
        <f aca="false">O6/SQRT((Y$3-Y$2+1)*$G6)</f>
        <v>-0.555086064134089</v>
      </c>
      <c r="AA6" s="3" t="n">
        <f aca="false">ABS(H6)</f>
        <v>0.0148769</v>
      </c>
      <c r="AB6" s="3" t="n">
        <f aca="false">ABS(I6)</f>
        <v>0.0013242</v>
      </c>
      <c r="AC6" s="3" t="n">
        <f aca="false">ABS(J6)</f>
        <v>0.0406723</v>
      </c>
      <c r="AD6" s="3" t="n">
        <f aca="false">ABS(K6)</f>
        <v>0.099563</v>
      </c>
      <c r="AE6" s="3" t="n">
        <f aca="false">ABS(L6)</f>
        <v>0.0207982</v>
      </c>
      <c r="AF6" s="3" t="n">
        <f aca="false">ABS(M6)</f>
        <v>0.0055268</v>
      </c>
      <c r="AG6" s="3" t="n">
        <f aca="false">ABS(N6)</f>
        <v>0.0461991</v>
      </c>
      <c r="AH6" s="3" t="n">
        <f aca="false">ABS(O6)</f>
        <v>0.0221224</v>
      </c>
      <c r="AJ6" s="3" t="n">
        <f aca="false">IF(H6&gt;0,RANK(AA6,AA$5:AA$61,0),0)</f>
        <v>13</v>
      </c>
      <c r="AK6" s="3" t="n">
        <f aca="false">IF(I6&gt;0,RANK(AB6,AB$5:AB$61,0),0)</f>
        <v>55</v>
      </c>
      <c r="AL6" s="3" t="n">
        <f aca="false">IF(J6&gt;0,RANK(AC6,AC$5:AC$61,0),0)</f>
        <v>0</v>
      </c>
      <c r="AM6" s="3" t="n">
        <f aca="false">IF(K6&gt;0,RANK(AD6,AD$5:AD$61,0),0)</f>
        <v>0</v>
      </c>
      <c r="AN6" s="3" t="n">
        <f aca="false">IF(L6&gt;0,RANK(AE6,AE$5:AE$61,0),0)</f>
        <v>0</v>
      </c>
      <c r="AO6" s="3" t="n">
        <f aca="false">IF(M6&gt;0,RANK(AF6,AF$5:AF$61,0),0)</f>
        <v>48</v>
      </c>
      <c r="AP6" s="3" t="n">
        <f aca="false">IF(N6&gt;0,RANK(AG6,AG$5:AG$61,0),0)</f>
        <v>4</v>
      </c>
      <c r="AQ6" s="3" t="n">
        <f aca="false">IF(O6&gt;0,RANK(AH6,AH$5:AH$61,0),0)</f>
        <v>0</v>
      </c>
      <c r="AS6" s="3" t="str">
        <f aca="false">IF($C6="Summer",ABS(H6),"")</f>
        <v/>
      </c>
      <c r="AT6" s="3" t="str">
        <f aca="false">IF($C6="Summer",ABS(I6),"")</f>
        <v/>
      </c>
      <c r="AU6" s="3" t="str">
        <f aca="false">IF($C6="Summer",ABS(J6),"")</f>
        <v/>
      </c>
      <c r="AV6" s="3" t="str">
        <f aca="false">IF($C6="Summer",ABS(K6),"")</f>
        <v/>
      </c>
      <c r="AW6" s="3" t="str">
        <f aca="false">IF($C6="Summer",ABS(L6),"")</f>
        <v/>
      </c>
      <c r="AX6" s="3" t="str">
        <f aca="false">IF($C6="Summer",ABS(M6),"")</f>
        <v/>
      </c>
      <c r="AY6" s="3" t="str">
        <f aca="false">IF($C6="Summer",ABS(N6),"")</f>
        <v/>
      </c>
      <c r="AZ6" s="3" t="str">
        <f aca="false">IF($C6="Summer",ABS(O6),"")</f>
        <v/>
      </c>
      <c r="BB6" s="3" t="n">
        <f aca="false">IF(AND(H6&gt;0,$C6="Summer"),RANK(AS6,AS$5:AS$61,0),0)</f>
        <v>0</v>
      </c>
      <c r="BC6" s="3" t="n">
        <f aca="false">IF(AND(I6&gt;0,$C6="Summer"),RANK(AT6,AT$5:AT$61,0),0)</f>
        <v>0</v>
      </c>
      <c r="BD6" s="3" t="n">
        <f aca="false">IF(AND(J6&gt;0,$C6="Summer"),RANK(AU6,AU$5:AU$61,0),0)</f>
        <v>0</v>
      </c>
      <c r="BE6" s="3" t="n">
        <f aca="false">IF(AND(K6&gt;0,$C6="Summer"),RANK(AV6,AV$5:AV$61,0),0)</f>
        <v>0</v>
      </c>
      <c r="BF6" s="3" t="n">
        <f aca="false">IF(AND(L6&gt;0,$C6="Summer"),RANK(AW6,AW$5:AW$61,0),0)</f>
        <v>0</v>
      </c>
      <c r="BG6" s="3" t="n">
        <f aca="false">IF(AND(M6&gt;0,$C6="Summer"),RANK(AX6,AX$5:AX$61,0),0)</f>
        <v>0</v>
      </c>
      <c r="BH6" s="3" t="n">
        <f aca="false">IF(AND(N6&gt;0,$C6="Summer"),RANK(AY6,AY$5:AY$61,0),0)</f>
        <v>0</v>
      </c>
      <c r="BI6" s="3" t="n">
        <f aca="false">IF(AND(O6&gt;0,$C6="Summer"),RANK(AZ6,AZ$5:AZ$61,0),0)</f>
        <v>0</v>
      </c>
      <c r="BK6" s="3" t="n">
        <f aca="false">IF($C6="Winter",ABS(H6),"")</f>
        <v>0.0148769</v>
      </c>
      <c r="BL6" s="3" t="n">
        <f aca="false">IF($C6="Winter",ABS(I6),"")</f>
        <v>0.0013242</v>
      </c>
      <c r="BM6" s="3" t="n">
        <f aca="false">IF($C6="Winter",ABS(J6),"")</f>
        <v>0.0406723</v>
      </c>
      <c r="BN6" s="3" t="n">
        <f aca="false">IF($C6="Winter",ABS(K6),"")</f>
        <v>0.099563</v>
      </c>
      <c r="BO6" s="3" t="n">
        <f aca="false">IF($C6="Winter",ABS(L6),"")</f>
        <v>0.0207982</v>
      </c>
      <c r="BP6" s="3" t="n">
        <f aca="false">IF($C6="Winter",ABS(M6),"")</f>
        <v>0.0055268</v>
      </c>
      <c r="BQ6" s="3" t="n">
        <f aca="false">IF($C6="Winter",ABS(N6),"")</f>
        <v>0.0461991</v>
      </c>
      <c r="BR6" s="3" t="n">
        <f aca="false">IF($C6="Winter",ABS(O6),"")</f>
        <v>0.0221224</v>
      </c>
      <c r="BT6" s="3" t="n">
        <f aca="false">IF(AND(H6&gt;0,$C6="Winter"),RANK(BK6,BK$5:BK$61,0),0)</f>
        <v>7</v>
      </c>
      <c r="BU6" s="3" t="n">
        <f aca="false">IF(AND(I6&gt;0,$C6="Winter"),RANK(BL6,BL$5:BL$61,0),0)</f>
        <v>26</v>
      </c>
      <c r="BV6" s="3" t="n">
        <f aca="false">IF(AND(J6&gt;0,$C6="Winter"),RANK(BM6,BM$5:BM$61,0),0)</f>
        <v>0</v>
      </c>
      <c r="BW6" s="3" t="n">
        <f aca="false">IF(AND(K6&gt;0,$C6="Winter"),RANK(BN6,BN$5:BN$61,0),0)</f>
        <v>0</v>
      </c>
      <c r="BX6" s="3" t="n">
        <f aca="false">IF(AND(L6&gt;0,$C6="Winter"),RANK(BO6,BO$5:BO$61,0),0)</f>
        <v>0</v>
      </c>
      <c r="BY6" s="3" t="n">
        <f aca="false">IF(AND(M6&gt;0,$C6="Winter"),RANK(BP6,BP$5:BP$61,0),0)</f>
        <v>22</v>
      </c>
      <c r="BZ6" s="3" t="n">
        <f aca="false">IF(AND(N6&gt;0,$C6="Winter"),RANK(BQ6,BQ$5:BQ$61,0),0)</f>
        <v>1</v>
      </c>
      <c r="CA6" s="3" t="n">
        <f aca="false">IF(AND(O6&gt;0,$C6="Winter"),RANK(BR6,BR$5:BR$61,0),0)</f>
        <v>0</v>
      </c>
    </row>
    <row r="7" customFormat="false" ht="15" hidden="false" customHeight="false" outlineLevel="0" collapsed="false">
      <c r="A7" s="4" t="s">
        <v>38</v>
      </c>
      <c r="B7" s="4" t="n">
        <v>1988</v>
      </c>
      <c r="C7" s="4" t="s">
        <v>15</v>
      </c>
      <c r="D7" s="7" t="n">
        <v>29859</v>
      </c>
      <c r="E7" s="4" t="s">
        <v>90</v>
      </c>
      <c r="F7" s="4" t="s">
        <v>27</v>
      </c>
      <c r="G7" s="0" t="n">
        <v>3.113867528E-005</v>
      </c>
      <c r="H7" s="0" t="n">
        <v>-6.25E-005</v>
      </c>
      <c r="I7" s="0" t="n">
        <v>-0.0024533</v>
      </c>
      <c r="J7" s="0" t="n">
        <v>0.0127529</v>
      </c>
      <c r="K7" s="0" t="n">
        <v>0.0147335</v>
      </c>
      <c r="L7" s="0" t="n">
        <v>-0.0059587</v>
      </c>
      <c r="M7" s="0" t="n">
        <v>-0.0002834</v>
      </c>
      <c r="N7" s="0" t="n">
        <v>-0.0130363</v>
      </c>
      <c r="O7" s="0" t="n">
        <v>-0.0035054</v>
      </c>
      <c r="P7" s="3" t="str">
        <f aca="false">CONCATENATE(A7," &amp; ",TEXT(D7,"mm/dd/yyyy")," &amp; ",ROUND(SQRT(G7),4)," &amp; ",ROUND(H7,4)," &amp; ",ROUND(I7,4)," &amp; ",ROUND(J7,4)," &amp; ",ROUND(K7,4)," &amp; ",ROUND(L7,4)," &amp; ",ROUND(M7,4)," &amp; ",ROUND(N7,4)," &amp; ",ROUND(O7,4)," \\ ")</f>
        <v>Japan &amp; 09/30/1981 &amp; 0.0056 &amp; -0.0001 &amp; -0.0025 &amp; 0.0128 &amp; 0.0147 &amp; -0.006 &amp; -0.0003 &amp; -0.013 &amp; -0.0035 \\</v>
      </c>
      <c r="Q7" s="3" t="s">
        <v>4</v>
      </c>
      <c r="R7" s="3" t="n">
        <f aca="false">H7/SQRT((R$3-R$2+1)*$G7)</f>
        <v>-0.00791981347255309</v>
      </c>
      <c r="S7" s="3" t="n">
        <f aca="false">I7/SQRT((S$3-S$2+1)*$G7)</f>
        <v>-0.253828255612295</v>
      </c>
      <c r="T7" s="3" t="n">
        <f aca="false">J7/SQRT((T$3-T$2+1)*$G7)</f>
        <v>0.933003478122102</v>
      </c>
      <c r="U7" s="3" t="n">
        <f aca="false">K7/SQRT((U$3-U$2+1)*$G7)</f>
        <v>0.834941141124567</v>
      </c>
      <c r="V7" s="3" t="n">
        <f aca="false">L7/SQRT((V$3-V$2+1)*$G7)</f>
        <v>-0.477547364125027</v>
      </c>
      <c r="W7" s="3" t="n">
        <f aca="false">M7/SQRT((W$3-W$2+1)*$G7)</f>
        <v>-0.0153127586332759</v>
      </c>
      <c r="X7" s="3" t="n">
        <f aca="false">N7/SQRT((X$3-X$2+1)*$G7)</f>
        <v>-1.04476659387838</v>
      </c>
      <c r="Y7" s="3" t="n">
        <f aca="false">O7/SQRT((Y$3-Y$2+1)*$G7)</f>
        <v>-0.444193826347002</v>
      </c>
      <c r="AA7" s="3" t="n">
        <f aca="false">ABS(H7)</f>
        <v>6.25E-005</v>
      </c>
      <c r="AB7" s="3" t="n">
        <f aca="false">ABS(I7)</f>
        <v>0.0024533</v>
      </c>
      <c r="AC7" s="3" t="n">
        <f aca="false">ABS(J7)</f>
        <v>0.0127529</v>
      </c>
      <c r="AD7" s="3" t="n">
        <f aca="false">ABS(K7)</f>
        <v>0.0147335</v>
      </c>
      <c r="AE7" s="3" t="n">
        <f aca="false">ABS(L7)</f>
        <v>0.0059587</v>
      </c>
      <c r="AF7" s="3" t="n">
        <f aca="false">ABS(M7)</f>
        <v>0.0002834</v>
      </c>
      <c r="AG7" s="3" t="n">
        <f aca="false">ABS(N7)</f>
        <v>0.0130363</v>
      </c>
      <c r="AH7" s="3" t="n">
        <f aca="false">ABS(O7)</f>
        <v>0.0035054</v>
      </c>
      <c r="AJ7" s="3" t="n">
        <f aca="false">IF(H7&gt;0,RANK(AA7,AA$5:AA$61,0),0)</f>
        <v>0</v>
      </c>
      <c r="AK7" s="3" t="n">
        <f aca="false">IF(I7&gt;0,RANK(AB7,AB$5:AB$61,0),0)</f>
        <v>0</v>
      </c>
      <c r="AL7" s="3" t="n">
        <f aca="false">IF(J7&gt;0,RANK(AC7,AC$5:AC$61,0),0)</f>
        <v>31</v>
      </c>
      <c r="AM7" s="3" t="n">
        <f aca="false">IF(K7&gt;0,RANK(AD7,AD$5:AD$61,0),0)</f>
        <v>35</v>
      </c>
      <c r="AN7" s="3" t="n">
        <f aca="false">IF(L7&gt;0,RANK(AE7,AE$5:AE$61,0),0)</f>
        <v>0</v>
      </c>
      <c r="AO7" s="3" t="n">
        <f aca="false">IF(M7&gt;0,RANK(AF7,AF$5:AF$61,0),0)</f>
        <v>0</v>
      </c>
      <c r="AP7" s="3" t="n">
        <f aca="false">IF(N7&gt;0,RANK(AG7,AG$5:AG$61,0),0)</f>
        <v>0</v>
      </c>
      <c r="AQ7" s="3" t="n">
        <f aca="false">IF(O7&gt;0,RANK(AH7,AH$5:AH$61,0),0)</f>
        <v>0</v>
      </c>
      <c r="AS7" s="3" t="n">
        <f aca="false">IF($C7="Summer",ABS(H7),"")</f>
        <v>6.25E-005</v>
      </c>
      <c r="AT7" s="3" t="n">
        <f aca="false">IF($C7="Summer",ABS(I7),"")</f>
        <v>0.0024533</v>
      </c>
      <c r="AU7" s="3" t="n">
        <f aca="false">IF($C7="Summer",ABS(J7),"")</f>
        <v>0.0127529</v>
      </c>
      <c r="AV7" s="3" t="n">
        <f aca="false">IF($C7="Summer",ABS(K7),"")</f>
        <v>0.0147335</v>
      </c>
      <c r="AW7" s="3" t="n">
        <f aca="false">IF($C7="Summer",ABS(L7),"")</f>
        <v>0.0059587</v>
      </c>
      <c r="AX7" s="3" t="n">
        <f aca="false">IF($C7="Summer",ABS(M7),"")</f>
        <v>0.0002834</v>
      </c>
      <c r="AY7" s="3" t="n">
        <f aca="false">IF($C7="Summer",ABS(N7),"")</f>
        <v>0.0130363</v>
      </c>
      <c r="AZ7" s="3" t="n">
        <f aca="false">IF($C7="Summer",ABS(O7),"")</f>
        <v>0.0035054</v>
      </c>
      <c r="BB7" s="3" t="n">
        <f aca="false">IF(AND(H7&gt;0,$C7="Summer"),RANK(AS7,AS$5:AS$61,0),0)</f>
        <v>0</v>
      </c>
      <c r="BC7" s="3" t="n">
        <f aca="false">IF(AND(I7&gt;0,$C7="Summer"),RANK(AT7,AT$5:AT$61,0),0)</f>
        <v>0</v>
      </c>
      <c r="BD7" s="3" t="n">
        <f aca="false">IF(AND(J7&gt;0,$C7="Summer"),RANK(AU7,AU$5:AU$61,0),0)</f>
        <v>16</v>
      </c>
      <c r="BE7" s="3" t="n">
        <f aca="false">IF(AND(K7&gt;0,$C7="Summer"),RANK(AV7,AV$5:AV$61,0),0)</f>
        <v>19</v>
      </c>
      <c r="BF7" s="3" t="n">
        <f aca="false">IF(AND(L7&gt;0,$C7="Summer"),RANK(AW7,AW$5:AW$61,0),0)</f>
        <v>0</v>
      </c>
      <c r="BG7" s="3" t="n">
        <f aca="false">IF(AND(M7&gt;0,$C7="Summer"),RANK(AX7,AX$5:AX$61,0),0)</f>
        <v>0</v>
      </c>
      <c r="BH7" s="3" t="n">
        <f aca="false">IF(AND(N7&gt;0,$C7="Summer"),RANK(AY7,AY$5:AY$61,0),0)</f>
        <v>0</v>
      </c>
      <c r="BI7" s="3" t="n">
        <f aca="false">IF(AND(O7&gt;0,$C7="Summer"),RANK(AZ7,AZ$5:AZ$61,0),0)</f>
        <v>0</v>
      </c>
      <c r="BK7" s="3" t="str">
        <f aca="false">IF($C7="Winter",ABS(H7),"")</f>
        <v/>
      </c>
      <c r="BL7" s="3" t="str">
        <f aca="false">IF($C7="Winter",ABS(I7),"")</f>
        <v/>
      </c>
      <c r="BM7" s="3" t="str">
        <f aca="false">IF($C7="Winter",ABS(J7),"")</f>
        <v/>
      </c>
      <c r="BN7" s="3" t="str">
        <f aca="false">IF($C7="Winter",ABS(K7),"")</f>
        <v/>
      </c>
      <c r="BO7" s="3" t="str">
        <f aca="false">IF($C7="Winter",ABS(L7),"")</f>
        <v/>
      </c>
      <c r="BP7" s="3" t="str">
        <f aca="false">IF($C7="Winter",ABS(M7),"")</f>
        <v/>
      </c>
      <c r="BQ7" s="3" t="str">
        <f aca="false">IF($C7="Winter",ABS(N7),"")</f>
        <v/>
      </c>
      <c r="BR7" s="3" t="str">
        <f aca="false">IF($C7="Winter",ABS(O7),"")</f>
        <v/>
      </c>
      <c r="BT7" s="3" t="n">
        <f aca="false">IF(AND(H7&gt;0,$C7="Winter"),RANK(BK7,BK$5:BK$61,0),0)</f>
        <v>0</v>
      </c>
      <c r="BU7" s="3" t="n">
        <f aca="false">IF(AND(I7&gt;0,$C7="Winter"),RANK(BL7,BL$5:BL$61,0),0)</f>
        <v>0</v>
      </c>
      <c r="BV7" s="3" t="n">
        <f aca="false">IF(AND(J7&gt;0,$C7="Winter"),RANK(BM7,BM$5:BM$61,0),0)</f>
        <v>0</v>
      </c>
      <c r="BW7" s="3" t="n">
        <f aca="false">IF(AND(K7&gt;0,$C7="Winter"),RANK(BN7,BN$5:BN$61,0),0)</f>
        <v>0</v>
      </c>
      <c r="BX7" s="3" t="n">
        <f aca="false">IF(AND(L7&gt;0,$C7="Winter"),RANK(BO7,BO$5:BO$61,0),0)</f>
        <v>0</v>
      </c>
      <c r="BY7" s="3" t="n">
        <f aca="false">IF(AND(M7&gt;0,$C7="Winter"),RANK(BP7,BP$5:BP$61,0),0)</f>
        <v>0</v>
      </c>
      <c r="BZ7" s="3" t="n">
        <f aca="false">IF(AND(N7&gt;0,$C7="Winter"),RANK(BQ7,BQ$5:BQ$61,0),0)</f>
        <v>0</v>
      </c>
      <c r="CA7" s="3" t="n">
        <f aca="false">IF(AND(O7&gt;0,$C7="Winter"),RANK(BR7,BR$5:BR$61,0),0)</f>
        <v>0</v>
      </c>
    </row>
    <row r="8" customFormat="false" ht="15" hidden="false" customHeight="false" outlineLevel="0" collapsed="false">
      <c r="A8" s="4" t="s">
        <v>75</v>
      </c>
      <c r="B8" s="4" t="n">
        <v>1992</v>
      </c>
      <c r="C8" s="4" t="s">
        <v>16</v>
      </c>
      <c r="D8" s="7" t="n">
        <v>31702</v>
      </c>
      <c r="E8" s="4" t="s">
        <v>89</v>
      </c>
      <c r="F8" s="4" t="s">
        <v>27</v>
      </c>
      <c r="G8" s="0" t="n">
        <v>0.00013532757128</v>
      </c>
      <c r="H8" s="0" t="n">
        <v>-0.0032867</v>
      </c>
      <c r="I8" s="0" t="n">
        <v>-0.0152696</v>
      </c>
      <c r="J8" s="0" t="n">
        <v>-0.0063441</v>
      </c>
      <c r="K8" s="0" t="n">
        <v>0.0059485</v>
      </c>
      <c r="L8" s="0" t="n">
        <v>-0.0279795</v>
      </c>
      <c r="M8" s="0" t="n">
        <v>-0.0404429</v>
      </c>
      <c r="N8" s="0" t="n">
        <v>-0.0340988</v>
      </c>
      <c r="O8" s="0" t="n">
        <v>-0.0127099</v>
      </c>
      <c r="P8" s="3" t="str">
        <f aca="false">CONCATENATE(A8," &amp; ",TEXT(D8,"mm/dd/yyyy")," &amp; ",ROUND(SQRT(G8),4)," &amp; ",ROUND(H8,4)," &amp; ",ROUND(I8,4)," &amp; ",ROUND(J8,4)," &amp; ",ROUND(K8,4)," &amp; ",ROUND(L8,4)," &amp; ",ROUND(M8,4)," &amp; ",ROUND(N8,4)," &amp; ",ROUND(O8,4)," \\ ")</f>
        <v>Sweden &amp; 10/17/1986 &amp; 0.0116 &amp; -0.0033 &amp; -0.0153 &amp; -0.0063 &amp; 0.0059 &amp; -0.028 &amp; -0.0404 &amp; -0.0341 &amp; -0.0127 \\</v>
      </c>
      <c r="Q8" s="3" t="s">
        <v>4</v>
      </c>
      <c r="R8" s="3" t="n">
        <f aca="false">H8/SQRT((R$3-R$2+1)*$G8)</f>
        <v>-0.199779960611734</v>
      </c>
      <c r="S8" s="3" t="n">
        <f aca="false">I8/SQRT((S$3-S$2+1)*$G8)</f>
        <v>-0.757833657038465</v>
      </c>
      <c r="T8" s="3" t="n">
        <f aca="false">J8/SQRT((T$3-T$2+1)*$G8)</f>
        <v>-0.222639004277147</v>
      </c>
      <c r="U8" s="3" t="n">
        <f aca="false">K8/SQRT((U$3-U$2+1)*$G8)</f>
        <v>0.161701601840034</v>
      </c>
      <c r="V8" s="3" t="n">
        <f aca="false">L8/SQRT((V$3-V$2+1)*$G8)</f>
        <v>-1.07562726777555</v>
      </c>
      <c r="W8" s="3" t="n">
        <f aca="false">M8/SQRT((W$3-W$2+1)*$G8)</f>
        <v>-1.04822087231617</v>
      </c>
      <c r="X8" s="3" t="n">
        <f aca="false">N8/SQRT((X$3-X$2+1)*$G8)</f>
        <v>-1.31087399983648</v>
      </c>
      <c r="Y8" s="3" t="n">
        <f aca="false">O8/SQRT((Y$3-Y$2+1)*$G8)</f>
        <v>-0.772563154951494</v>
      </c>
      <c r="AA8" s="3" t="n">
        <f aca="false">ABS(H8)</f>
        <v>0.0032867</v>
      </c>
      <c r="AB8" s="3" t="n">
        <f aca="false">ABS(I8)</f>
        <v>0.0152696</v>
      </c>
      <c r="AC8" s="3" t="n">
        <f aca="false">ABS(J8)</f>
        <v>0.0063441</v>
      </c>
      <c r="AD8" s="3" t="n">
        <f aca="false">ABS(K8)</f>
        <v>0.0059485</v>
      </c>
      <c r="AE8" s="3" t="n">
        <f aca="false">ABS(L8)</f>
        <v>0.0279795</v>
      </c>
      <c r="AF8" s="3" t="n">
        <f aca="false">ABS(M8)</f>
        <v>0.0404429</v>
      </c>
      <c r="AG8" s="3" t="n">
        <f aca="false">ABS(N8)</f>
        <v>0.0340988</v>
      </c>
      <c r="AH8" s="3" t="n">
        <f aca="false">ABS(O8)</f>
        <v>0.0127099</v>
      </c>
      <c r="AJ8" s="3" t="n">
        <f aca="false">IF(H8&gt;0,RANK(AA8,AA$5:AA$61,0),0)</f>
        <v>0</v>
      </c>
      <c r="AK8" s="3" t="n">
        <f aca="false">IF(I8&gt;0,RANK(AB8,AB$5:AB$61,0),0)</f>
        <v>0</v>
      </c>
      <c r="AL8" s="3" t="n">
        <f aca="false">IF(J8&gt;0,RANK(AC8,AC$5:AC$61,0),0)</f>
        <v>0</v>
      </c>
      <c r="AM8" s="3" t="n">
        <f aca="false">IF(K8&gt;0,RANK(AD8,AD$5:AD$61,0),0)</f>
        <v>45</v>
      </c>
      <c r="AN8" s="3" t="n">
        <f aca="false">IF(L8&gt;0,RANK(AE8,AE$5:AE$61,0),0)</f>
        <v>0</v>
      </c>
      <c r="AO8" s="3" t="n">
        <f aca="false">IF(M8&gt;0,RANK(AF8,AF$5:AF$61,0),0)</f>
        <v>0</v>
      </c>
      <c r="AP8" s="3" t="n">
        <f aca="false">IF(N8&gt;0,RANK(AG8,AG$5:AG$61,0),0)</f>
        <v>0</v>
      </c>
      <c r="AQ8" s="3" t="n">
        <f aca="false">IF(O8&gt;0,RANK(AH8,AH$5:AH$61,0),0)</f>
        <v>0</v>
      </c>
      <c r="AS8" s="3" t="str">
        <f aca="false">IF($C8="Summer",ABS(H8),"")</f>
        <v/>
      </c>
      <c r="AT8" s="3" t="str">
        <f aca="false">IF($C8="Summer",ABS(I8),"")</f>
        <v/>
      </c>
      <c r="AU8" s="3" t="str">
        <f aca="false">IF($C8="Summer",ABS(J8),"")</f>
        <v/>
      </c>
      <c r="AV8" s="3" t="str">
        <f aca="false">IF($C8="Summer",ABS(K8),"")</f>
        <v/>
      </c>
      <c r="AW8" s="3" t="str">
        <f aca="false">IF($C8="Summer",ABS(L8),"")</f>
        <v/>
      </c>
      <c r="AX8" s="3" t="str">
        <f aca="false">IF($C8="Summer",ABS(M8),"")</f>
        <v/>
      </c>
      <c r="AY8" s="3" t="str">
        <f aca="false">IF($C8="Summer",ABS(N8),"")</f>
        <v/>
      </c>
      <c r="AZ8" s="3" t="str">
        <f aca="false">IF($C8="Summer",ABS(O8),"")</f>
        <v/>
      </c>
      <c r="BB8" s="3" t="n">
        <f aca="false">IF(AND(H8&gt;0,$C8="Summer"),RANK(AS8,AS$5:AS$61,0),0)</f>
        <v>0</v>
      </c>
      <c r="BC8" s="3" t="n">
        <f aca="false">IF(AND(I8&gt;0,$C8="Summer"),RANK(AT8,AT$5:AT$61,0),0)</f>
        <v>0</v>
      </c>
      <c r="BD8" s="3" t="n">
        <f aca="false">IF(AND(J8&gt;0,$C8="Summer"),RANK(AU8,AU$5:AU$61,0),0)</f>
        <v>0</v>
      </c>
      <c r="BE8" s="3" t="n">
        <f aca="false">IF(AND(K8&gt;0,$C8="Summer"),RANK(AV8,AV$5:AV$61,0),0)</f>
        <v>0</v>
      </c>
      <c r="BF8" s="3" t="n">
        <f aca="false">IF(AND(L8&gt;0,$C8="Summer"),RANK(AW8,AW$5:AW$61,0),0)</f>
        <v>0</v>
      </c>
      <c r="BG8" s="3" t="n">
        <f aca="false">IF(AND(M8&gt;0,$C8="Summer"),RANK(AX8,AX$5:AX$61,0),0)</f>
        <v>0</v>
      </c>
      <c r="BH8" s="3" t="n">
        <f aca="false">IF(AND(N8&gt;0,$C8="Summer"),RANK(AY8,AY$5:AY$61,0),0)</f>
        <v>0</v>
      </c>
      <c r="BI8" s="3" t="n">
        <f aca="false">IF(AND(O8&gt;0,$C8="Summer"),RANK(AZ8,AZ$5:AZ$61,0),0)</f>
        <v>0</v>
      </c>
      <c r="BK8" s="3" t="n">
        <f aca="false">IF($C8="Winter",ABS(H8),"")</f>
        <v>0.0032867</v>
      </c>
      <c r="BL8" s="3" t="n">
        <f aca="false">IF($C8="Winter",ABS(I8),"")</f>
        <v>0.0152696</v>
      </c>
      <c r="BM8" s="3" t="n">
        <f aca="false">IF($C8="Winter",ABS(J8),"")</f>
        <v>0.0063441</v>
      </c>
      <c r="BN8" s="3" t="n">
        <f aca="false">IF($C8="Winter",ABS(K8),"")</f>
        <v>0.0059485</v>
      </c>
      <c r="BO8" s="3" t="n">
        <f aca="false">IF($C8="Winter",ABS(L8),"")</f>
        <v>0.0279795</v>
      </c>
      <c r="BP8" s="3" t="n">
        <f aca="false">IF($C8="Winter",ABS(M8),"")</f>
        <v>0.0404429</v>
      </c>
      <c r="BQ8" s="3" t="n">
        <f aca="false">IF($C8="Winter",ABS(N8),"")</f>
        <v>0.0340988</v>
      </c>
      <c r="BR8" s="3" t="n">
        <f aca="false">IF($C8="Winter",ABS(O8),"")</f>
        <v>0.0127099</v>
      </c>
      <c r="BT8" s="3" t="n">
        <f aca="false">IF(AND(H8&gt;0,$C8="Winter"),RANK(BK8,BK$5:BK$61,0),0)</f>
        <v>0</v>
      </c>
      <c r="BU8" s="3" t="n">
        <f aca="false">IF(AND(I8&gt;0,$C8="Winter"),RANK(BL8,BL$5:BL$61,0),0)</f>
        <v>0</v>
      </c>
      <c r="BV8" s="3" t="n">
        <f aca="false">IF(AND(J8&gt;0,$C8="Winter"),RANK(BM8,BM$5:BM$61,0),0)</f>
        <v>0</v>
      </c>
      <c r="BW8" s="3" t="n">
        <f aca="false">IF(AND(K8&gt;0,$C8="Winter"),RANK(BN8,BN$5:BN$61,0),0)</f>
        <v>21</v>
      </c>
      <c r="BX8" s="3" t="n">
        <f aca="false">IF(AND(L8&gt;0,$C8="Winter"),RANK(BO8,BO$5:BO$61,0),0)</f>
        <v>0</v>
      </c>
      <c r="BY8" s="3" t="n">
        <f aca="false">IF(AND(M8&gt;0,$C8="Winter"),RANK(BP8,BP$5:BP$61,0),0)</f>
        <v>0</v>
      </c>
      <c r="BZ8" s="3" t="n">
        <f aca="false">IF(AND(N8&gt;0,$C8="Winter"),RANK(BQ8,BQ$5:BQ$61,0),0)</f>
        <v>0</v>
      </c>
      <c r="CA8" s="3" t="n">
        <f aca="false">IF(AND(O8&gt;0,$C8="Winter"),RANK(BR8,BR$5:BR$61,0),0)</f>
        <v>0</v>
      </c>
    </row>
    <row r="9" customFormat="false" ht="15" hidden="false" customHeight="false" outlineLevel="0" collapsed="false">
      <c r="A9" s="4" t="s">
        <v>34</v>
      </c>
      <c r="B9" s="4" t="n">
        <v>1992</v>
      </c>
      <c r="C9" s="4" t="s">
        <v>16</v>
      </c>
      <c r="D9" s="7" t="n">
        <v>31702</v>
      </c>
      <c r="E9" s="4" t="s">
        <v>35</v>
      </c>
      <c r="F9" s="4" t="s">
        <v>27</v>
      </c>
      <c r="G9" s="0" t="n">
        <v>9.4813335125E-005</v>
      </c>
      <c r="H9" s="0" t="n">
        <v>0.0111531</v>
      </c>
      <c r="I9" s="0" t="n">
        <v>0.010311</v>
      </c>
      <c r="J9" s="0" t="n">
        <v>0.00825</v>
      </c>
      <c r="K9" s="0" t="n">
        <v>0.0060655</v>
      </c>
      <c r="L9" s="0" t="n">
        <v>-0.0003277</v>
      </c>
      <c r="M9" s="0" t="n">
        <v>0.0142065</v>
      </c>
      <c r="N9" s="0" t="n">
        <v>0.0059565</v>
      </c>
      <c r="O9" s="0" t="n">
        <v>-0.0106387</v>
      </c>
      <c r="P9" s="3" t="str">
        <f aca="false">CONCATENATE(A9," &amp; ",TEXT(D9,"mm/dd/yyyy")," &amp; ",ROUND(SQRT(G9),4)," &amp; ",ROUND(H9,4)," &amp; ",ROUND(I9,4)," &amp; ",ROUND(J9,4)," &amp; ",ROUND(K9,4)," &amp; ",ROUND(L9,4)," &amp; ",ROUND(M9,4)," &amp; ",ROUND(N9,4)," &amp; ",ROUND(O9,4)," \\ ")</f>
        <v>Norway &amp; 10/17/1986 &amp; 0.0097 &amp; 0.0112 &amp; 0.0103 &amp; 0.0083 &amp; 0.0061 &amp; -0.0003 &amp; 0.0142 &amp; 0.006 &amp; -0.0106 \\</v>
      </c>
      <c r="Q9" s="3" t="s">
        <v>4</v>
      </c>
      <c r="R9" s="3" t="n">
        <f aca="false">H9/SQRT((R$3-R$2+1)*$G9)</f>
        <v>0.809927017900584</v>
      </c>
      <c r="S9" s="3" t="n">
        <f aca="false">I9/SQRT((S$3-S$2+1)*$G9)</f>
        <v>0.611371863472334</v>
      </c>
      <c r="T9" s="3" t="n">
        <f aca="false">J9/SQRT((T$3-T$2+1)*$G9)</f>
        <v>0.345894464312437</v>
      </c>
      <c r="U9" s="3" t="n">
        <f aca="false">K9/SQRT((U$3-U$2+1)*$G9)</f>
        <v>0.196984427835227</v>
      </c>
      <c r="V9" s="3" t="n">
        <f aca="false">L9/SQRT((V$3-V$2+1)*$G9)</f>
        <v>-0.0150507009801703</v>
      </c>
      <c r="W9" s="3" t="n">
        <f aca="false">M9/SQRT((W$3-W$2+1)*$G9)</f>
        <v>0.439902106227948</v>
      </c>
      <c r="X9" s="3" t="n">
        <f aca="false">N9/SQRT((X$3-X$2+1)*$G9)</f>
        <v>0.273571865695406</v>
      </c>
      <c r="Y9" s="3" t="n">
        <f aca="false">O9/SQRT((Y$3-Y$2+1)*$G9)</f>
        <v>-0.772571802040594</v>
      </c>
      <c r="AA9" s="3" t="n">
        <f aca="false">ABS(H9)</f>
        <v>0.0111531</v>
      </c>
      <c r="AB9" s="3" t="n">
        <f aca="false">ABS(I9)</f>
        <v>0.010311</v>
      </c>
      <c r="AC9" s="3" t="n">
        <f aca="false">ABS(J9)</f>
        <v>0.00825</v>
      </c>
      <c r="AD9" s="3" t="n">
        <f aca="false">ABS(K9)</f>
        <v>0.0060655</v>
      </c>
      <c r="AE9" s="3" t="n">
        <f aca="false">ABS(L9)</f>
        <v>0.0003277</v>
      </c>
      <c r="AF9" s="3" t="n">
        <f aca="false">ABS(M9)</f>
        <v>0.0142065</v>
      </c>
      <c r="AG9" s="3" t="n">
        <f aca="false">ABS(N9)</f>
        <v>0.0059565</v>
      </c>
      <c r="AH9" s="3" t="n">
        <f aca="false">ABS(O9)</f>
        <v>0.0106387</v>
      </c>
      <c r="AJ9" s="3" t="n">
        <f aca="false">IF(H9&gt;0,RANK(AA9,AA$5:AA$61,0),0)</f>
        <v>20</v>
      </c>
      <c r="AK9" s="3" t="n">
        <f aca="false">IF(I9&gt;0,RANK(AB9,AB$5:AB$61,0),0)</f>
        <v>26</v>
      </c>
      <c r="AL9" s="3" t="n">
        <f aca="false">IF(J9&gt;0,RANK(AC9,AC$5:AC$61,0),0)</f>
        <v>37</v>
      </c>
      <c r="AM9" s="3" t="n">
        <f aca="false">IF(K9&gt;0,RANK(AD9,AD$5:AD$61,0),0)</f>
        <v>44</v>
      </c>
      <c r="AN9" s="3" t="n">
        <f aca="false">IF(L9&gt;0,RANK(AE9,AE$5:AE$61,0),0)</f>
        <v>0</v>
      </c>
      <c r="AO9" s="3" t="n">
        <f aca="false">IF(M9&gt;0,RANK(AF9,AF$5:AF$61,0),0)</f>
        <v>32</v>
      </c>
      <c r="AP9" s="3" t="n">
        <f aca="false">IF(N9&gt;0,RANK(AG9,AG$5:AG$61,0),0)</f>
        <v>42</v>
      </c>
      <c r="AQ9" s="3" t="n">
        <f aca="false">IF(O9&gt;0,RANK(AH9,AH$5:AH$61,0),0)</f>
        <v>0</v>
      </c>
      <c r="AS9" s="3" t="str">
        <f aca="false">IF($C9="Summer",ABS(H9),"")</f>
        <v/>
      </c>
      <c r="AT9" s="3" t="str">
        <f aca="false">IF($C9="Summer",ABS(I9),"")</f>
        <v/>
      </c>
      <c r="AU9" s="3" t="str">
        <f aca="false">IF($C9="Summer",ABS(J9),"")</f>
        <v/>
      </c>
      <c r="AV9" s="3" t="str">
        <f aca="false">IF($C9="Summer",ABS(K9),"")</f>
        <v/>
      </c>
      <c r="AW9" s="3" t="str">
        <f aca="false">IF($C9="Summer",ABS(L9),"")</f>
        <v/>
      </c>
      <c r="AX9" s="3" t="str">
        <f aca="false">IF($C9="Summer",ABS(M9),"")</f>
        <v/>
      </c>
      <c r="AY9" s="3" t="str">
        <f aca="false">IF($C9="Summer",ABS(N9),"")</f>
        <v/>
      </c>
      <c r="AZ9" s="3" t="str">
        <f aca="false">IF($C9="Summer",ABS(O9),"")</f>
        <v/>
      </c>
      <c r="BB9" s="3" t="n">
        <f aca="false">IF(AND(H9&gt;0,$C9="Summer"),RANK(AS9,AS$5:AS$61,0),0)</f>
        <v>0</v>
      </c>
      <c r="BC9" s="3" t="n">
        <f aca="false">IF(AND(I9&gt;0,$C9="Summer"),RANK(AT9,AT$5:AT$61,0),0)</f>
        <v>0</v>
      </c>
      <c r="BD9" s="3" t="n">
        <f aca="false">IF(AND(J9&gt;0,$C9="Summer"),RANK(AU9,AU$5:AU$61,0),0)</f>
        <v>0</v>
      </c>
      <c r="BE9" s="3" t="n">
        <f aca="false">IF(AND(K9&gt;0,$C9="Summer"),RANK(AV9,AV$5:AV$61,0),0)</f>
        <v>0</v>
      </c>
      <c r="BF9" s="3" t="n">
        <f aca="false">IF(AND(L9&gt;0,$C9="Summer"),RANK(AW9,AW$5:AW$61,0),0)</f>
        <v>0</v>
      </c>
      <c r="BG9" s="3" t="n">
        <f aca="false">IF(AND(M9&gt;0,$C9="Summer"),RANK(AX9,AX$5:AX$61,0),0)</f>
        <v>0</v>
      </c>
      <c r="BH9" s="3" t="n">
        <f aca="false">IF(AND(N9&gt;0,$C9="Summer"),RANK(AY9,AY$5:AY$61,0),0)</f>
        <v>0</v>
      </c>
      <c r="BI9" s="3" t="n">
        <f aca="false">IF(AND(O9&gt;0,$C9="Summer"),RANK(AZ9,AZ$5:AZ$61,0),0)</f>
        <v>0</v>
      </c>
      <c r="BK9" s="3" t="n">
        <f aca="false">IF($C9="Winter",ABS(H9),"")</f>
        <v>0.0111531</v>
      </c>
      <c r="BL9" s="3" t="n">
        <f aca="false">IF($C9="Winter",ABS(I9),"")</f>
        <v>0.010311</v>
      </c>
      <c r="BM9" s="3" t="n">
        <f aca="false">IF($C9="Winter",ABS(J9),"")</f>
        <v>0.00825</v>
      </c>
      <c r="BN9" s="3" t="n">
        <f aca="false">IF($C9="Winter",ABS(K9),"")</f>
        <v>0.0060655</v>
      </c>
      <c r="BO9" s="3" t="n">
        <f aca="false">IF($C9="Winter",ABS(L9),"")</f>
        <v>0.0003277</v>
      </c>
      <c r="BP9" s="3" t="n">
        <f aca="false">IF($C9="Winter",ABS(M9),"")</f>
        <v>0.0142065</v>
      </c>
      <c r="BQ9" s="3" t="n">
        <f aca="false">IF($C9="Winter",ABS(N9),"")</f>
        <v>0.0059565</v>
      </c>
      <c r="BR9" s="3" t="n">
        <f aca="false">IF($C9="Winter",ABS(O9),"")</f>
        <v>0.0106387</v>
      </c>
      <c r="BT9" s="3" t="n">
        <f aca="false">IF(AND(H9&gt;0,$C9="Winter"),RANK(BK9,BK$5:BK$61,0),0)</f>
        <v>10</v>
      </c>
      <c r="BU9" s="3" t="n">
        <f aca="false">IF(AND(I9&gt;0,$C9="Winter"),RANK(BL9,BL$5:BL$61,0),0)</f>
        <v>14</v>
      </c>
      <c r="BV9" s="3" t="n">
        <f aca="false">IF(AND(J9&gt;0,$C9="Winter"),RANK(BM9,BM$5:BM$61,0),0)</f>
        <v>18</v>
      </c>
      <c r="BW9" s="3" t="n">
        <f aca="false">IF(AND(K9&gt;0,$C9="Winter"),RANK(BN9,BN$5:BN$61,0),0)</f>
        <v>20</v>
      </c>
      <c r="BX9" s="3" t="n">
        <f aca="false">IF(AND(L9&gt;0,$C9="Winter"),RANK(BO9,BO$5:BO$61,0),0)</f>
        <v>0</v>
      </c>
      <c r="BY9" s="3" t="n">
        <f aca="false">IF(AND(M9&gt;0,$C9="Winter"),RANK(BP9,BP$5:BP$61,0),0)</f>
        <v>13</v>
      </c>
      <c r="BZ9" s="3" t="n">
        <f aca="false">IF(AND(N9&gt;0,$C9="Winter"),RANK(BQ9,BQ$5:BQ$61,0),0)</f>
        <v>19</v>
      </c>
      <c r="CA9" s="3" t="n">
        <f aca="false">IF(AND(O9&gt;0,$C9="Winter"),RANK(BR9,BR$5:BR$61,0),0)</f>
        <v>0</v>
      </c>
    </row>
    <row r="10" customFormat="false" ht="15" hidden="false" customHeight="false" outlineLevel="0" collapsed="false">
      <c r="A10" s="4" t="s">
        <v>44</v>
      </c>
      <c r="B10" s="4" t="n">
        <v>1992</v>
      </c>
      <c r="C10" s="4" t="s">
        <v>16</v>
      </c>
      <c r="D10" s="7" t="n">
        <v>31702</v>
      </c>
      <c r="E10" s="4" t="s">
        <v>81</v>
      </c>
      <c r="F10" s="4" t="s">
        <v>27</v>
      </c>
      <c r="G10" s="0" t="n">
        <v>0.000395842570805</v>
      </c>
      <c r="H10" s="0" t="n">
        <v>0.0107041</v>
      </c>
      <c r="I10" s="0" t="n">
        <v>0.010451</v>
      </c>
      <c r="J10" s="0" t="n">
        <v>-0.0056546</v>
      </c>
      <c r="K10" s="0" t="n">
        <v>-0.0380841</v>
      </c>
      <c r="L10" s="0" t="n">
        <v>0.0204156</v>
      </c>
      <c r="M10" s="0" t="n">
        <v>0.0119774</v>
      </c>
      <c r="N10" s="0" t="n">
        <v>0.017632</v>
      </c>
      <c r="O10" s="0" t="n">
        <v>0.0099645</v>
      </c>
      <c r="P10" s="3" t="str">
        <f aca="false">CONCATENATE(A10," &amp; ",TEXT(D10,"mm/dd/yyyy")," &amp; ",ROUND(SQRT(G10),4)," &amp; ",ROUND(H10,4)," &amp; ",ROUND(I10,4)," &amp; ",ROUND(J10,4)," &amp; ",ROUND(K10,4)," &amp; ",ROUND(L10,4)," &amp; ",ROUND(M10,4)," &amp; ",ROUND(N10,4)," &amp; ",ROUND(O10,4)," \\ ")</f>
        <v>Italy &amp; 10/17/1986 &amp; 0.0199 &amp; 0.0107 &amp; 0.0105 &amp; -0.0057 &amp; -0.0381 &amp; 0.0204 &amp; 0.012 &amp; 0.0176 &amp; 0.01 \\</v>
      </c>
      <c r="Q10" s="3" t="s">
        <v>4</v>
      </c>
      <c r="R10" s="3" t="n">
        <f aca="false">H10/SQRT((R$3-R$2+1)*$G10)</f>
        <v>0.380429258376011</v>
      </c>
      <c r="S10" s="3" t="n">
        <f aca="false">I10/SQRT((S$3-S$2+1)*$G10)</f>
        <v>0.303274552892311</v>
      </c>
      <c r="T10" s="3" t="n">
        <f aca="false">J10/SQRT((T$3-T$2+1)*$G10)</f>
        <v>-0.116028589935624</v>
      </c>
      <c r="U10" s="3" t="n">
        <f aca="false">K10/SQRT((U$3-U$2+1)*$G10)</f>
        <v>-0.60531640985254</v>
      </c>
      <c r="V10" s="3" t="n">
        <f aca="false">L10/SQRT((V$3-V$2+1)*$G10)</f>
        <v>0.45889771651414</v>
      </c>
      <c r="W10" s="3" t="n">
        <f aca="false">M10/SQRT((W$3-W$2+1)*$G10)</f>
        <v>0.181511841039893</v>
      </c>
      <c r="X10" s="3" t="n">
        <f aca="false">N10/SQRT((X$3-X$2+1)*$G10)</f>
        <v>0.396328520228517</v>
      </c>
      <c r="Y10" s="3" t="n">
        <f aca="false">O10/SQRT((Y$3-Y$2+1)*$G10)</f>
        <v>0.354143491287242</v>
      </c>
      <c r="AA10" s="3" t="n">
        <f aca="false">ABS(H10)</f>
        <v>0.0107041</v>
      </c>
      <c r="AB10" s="3" t="n">
        <f aca="false">ABS(I10)</f>
        <v>0.010451</v>
      </c>
      <c r="AC10" s="3" t="n">
        <f aca="false">ABS(J10)</f>
        <v>0.0056546</v>
      </c>
      <c r="AD10" s="3" t="n">
        <f aca="false">ABS(K10)</f>
        <v>0.0380841</v>
      </c>
      <c r="AE10" s="3" t="n">
        <f aca="false">ABS(L10)</f>
        <v>0.0204156</v>
      </c>
      <c r="AF10" s="3" t="n">
        <f aca="false">ABS(M10)</f>
        <v>0.0119774</v>
      </c>
      <c r="AG10" s="3" t="n">
        <f aca="false">ABS(N10)</f>
        <v>0.017632</v>
      </c>
      <c r="AH10" s="3" t="n">
        <f aca="false">ABS(O10)</f>
        <v>0.0099645</v>
      </c>
      <c r="AJ10" s="3" t="n">
        <f aca="false">IF(H10&gt;0,RANK(AA10,AA$5:AA$61,0),0)</f>
        <v>23</v>
      </c>
      <c r="AK10" s="3" t="n">
        <f aca="false">IF(I10&gt;0,RANK(AB10,AB$5:AB$61,0),0)</f>
        <v>25</v>
      </c>
      <c r="AL10" s="3" t="n">
        <f aca="false">IF(J10&gt;0,RANK(AC10,AC$5:AC$61,0),0)</f>
        <v>0</v>
      </c>
      <c r="AM10" s="3" t="n">
        <f aca="false">IF(K10&gt;0,RANK(AD10,AD$5:AD$61,0),0)</f>
        <v>0</v>
      </c>
      <c r="AN10" s="3" t="n">
        <f aca="false">IF(L10&gt;0,RANK(AE10,AE$5:AE$61,0),0)</f>
        <v>19</v>
      </c>
      <c r="AO10" s="3" t="n">
        <f aca="false">IF(M10&gt;0,RANK(AF10,AF$5:AF$61,0),0)</f>
        <v>36</v>
      </c>
      <c r="AP10" s="3" t="n">
        <f aca="false">IF(N10&gt;0,RANK(AG10,AG$5:AG$61,0),0)</f>
        <v>18</v>
      </c>
      <c r="AQ10" s="3" t="n">
        <f aca="false">IF(O10&gt;0,RANK(AH10,AH$5:AH$61,0),0)</f>
        <v>22</v>
      </c>
      <c r="AS10" s="3" t="str">
        <f aca="false">IF($C10="Summer",ABS(H10),"")</f>
        <v/>
      </c>
      <c r="AT10" s="3" t="str">
        <f aca="false">IF($C10="Summer",ABS(I10),"")</f>
        <v/>
      </c>
      <c r="AU10" s="3" t="str">
        <f aca="false">IF($C10="Summer",ABS(J10),"")</f>
        <v/>
      </c>
      <c r="AV10" s="3" t="str">
        <f aca="false">IF($C10="Summer",ABS(K10),"")</f>
        <v/>
      </c>
      <c r="AW10" s="3" t="str">
        <f aca="false">IF($C10="Summer",ABS(L10),"")</f>
        <v/>
      </c>
      <c r="AX10" s="3" t="str">
        <f aca="false">IF($C10="Summer",ABS(M10),"")</f>
        <v/>
      </c>
      <c r="AY10" s="3" t="str">
        <f aca="false">IF($C10="Summer",ABS(N10),"")</f>
        <v/>
      </c>
      <c r="AZ10" s="3" t="str">
        <f aca="false">IF($C10="Summer",ABS(O10),"")</f>
        <v/>
      </c>
      <c r="BB10" s="3" t="n">
        <f aca="false">IF(AND(H10&gt;0,$C10="Summer"),RANK(AS10,AS$5:AS$61,0),0)</f>
        <v>0</v>
      </c>
      <c r="BC10" s="3" t="n">
        <f aca="false">IF(AND(I10&gt;0,$C10="Summer"),RANK(AT10,AT$5:AT$61,0),0)</f>
        <v>0</v>
      </c>
      <c r="BD10" s="3" t="n">
        <f aca="false">IF(AND(J10&gt;0,$C10="Summer"),RANK(AU10,AU$5:AU$61,0),0)</f>
        <v>0</v>
      </c>
      <c r="BE10" s="3" t="n">
        <f aca="false">IF(AND(K10&gt;0,$C10="Summer"),RANK(AV10,AV$5:AV$61,0),0)</f>
        <v>0</v>
      </c>
      <c r="BF10" s="3" t="n">
        <f aca="false">IF(AND(L10&gt;0,$C10="Summer"),RANK(AW10,AW$5:AW$61,0),0)</f>
        <v>0</v>
      </c>
      <c r="BG10" s="3" t="n">
        <f aca="false">IF(AND(M10&gt;0,$C10="Summer"),RANK(AX10,AX$5:AX$61,0),0)</f>
        <v>0</v>
      </c>
      <c r="BH10" s="3" t="n">
        <f aca="false">IF(AND(N10&gt;0,$C10="Summer"),RANK(AY10,AY$5:AY$61,0),0)</f>
        <v>0</v>
      </c>
      <c r="BI10" s="3" t="n">
        <f aca="false">IF(AND(O10&gt;0,$C10="Summer"),RANK(AZ10,AZ$5:AZ$61,0),0)</f>
        <v>0</v>
      </c>
      <c r="BK10" s="3" t="n">
        <f aca="false">IF($C10="Winter",ABS(H10),"")</f>
        <v>0.0107041</v>
      </c>
      <c r="BL10" s="3" t="n">
        <f aca="false">IF($C10="Winter",ABS(I10),"")</f>
        <v>0.010451</v>
      </c>
      <c r="BM10" s="3" t="n">
        <f aca="false">IF($C10="Winter",ABS(J10),"")</f>
        <v>0.0056546</v>
      </c>
      <c r="BN10" s="3" t="n">
        <f aca="false">IF($C10="Winter",ABS(K10),"")</f>
        <v>0.0380841</v>
      </c>
      <c r="BO10" s="3" t="n">
        <f aca="false">IF($C10="Winter",ABS(L10),"")</f>
        <v>0.0204156</v>
      </c>
      <c r="BP10" s="3" t="n">
        <f aca="false">IF($C10="Winter",ABS(M10),"")</f>
        <v>0.0119774</v>
      </c>
      <c r="BQ10" s="3" t="n">
        <f aca="false">IF($C10="Winter",ABS(N10),"")</f>
        <v>0.017632</v>
      </c>
      <c r="BR10" s="3" t="n">
        <f aca="false">IF($C10="Winter",ABS(O10),"")</f>
        <v>0.0099645</v>
      </c>
      <c r="BT10" s="3" t="n">
        <f aca="false">IF(AND(H10&gt;0,$C10="Winter"),RANK(BK10,BK$5:BK$61,0),0)</f>
        <v>13</v>
      </c>
      <c r="BU10" s="3" t="n">
        <f aca="false">IF(AND(I10&gt;0,$C10="Winter"),RANK(BL10,BL$5:BL$61,0),0)</f>
        <v>13</v>
      </c>
      <c r="BV10" s="3" t="n">
        <f aca="false">IF(AND(J10&gt;0,$C10="Winter"),RANK(BM10,BM$5:BM$61,0),0)</f>
        <v>0</v>
      </c>
      <c r="BW10" s="3" t="n">
        <f aca="false">IF(AND(K10&gt;0,$C10="Winter"),RANK(BN10,BN$5:BN$61,0),0)</f>
        <v>0</v>
      </c>
      <c r="BX10" s="3" t="n">
        <f aca="false">IF(AND(L10&gt;0,$C10="Winter"),RANK(BO10,BO$5:BO$61,0),0)</f>
        <v>12</v>
      </c>
      <c r="BY10" s="3" t="n">
        <f aca="false">IF(AND(M10&gt;0,$C10="Winter"),RANK(BP10,BP$5:BP$61,0),0)</f>
        <v>17</v>
      </c>
      <c r="BZ10" s="3" t="n">
        <f aca="false">IF(AND(N10&gt;0,$C10="Winter"),RANK(BQ10,BQ$5:BQ$61,0),0)</f>
        <v>8</v>
      </c>
      <c r="CA10" s="3" t="n">
        <f aca="false">IF(AND(O10&gt;0,$C10="Winter"),RANK(BR10,BR$5:BR$61,0),0)</f>
        <v>11</v>
      </c>
    </row>
    <row r="11" customFormat="false" ht="15" hidden="false" customHeight="false" outlineLevel="0" collapsed="false">
      <c r="A11" s="4" t="s">
        <v>36</v>
      </c>
      <c r="B11" s="4" t="n">
        <v>1992</v>
      </c>
      <c r="C11" s="4" t="s">
        <v>16</v>
      </c>
      <c r="D11" s="7" t="n">
        <v>31702</v>
      </c>
      <c r="E11" s="4" t="s">
        <v>37</v>
      </c>
      <c r="F11" s="4" t="s">
        <v>27</v>
      </c>
      <c r="G11" s="0" t="n">
        <v>2.998786568E-005</v>
      </c>
      <c r="H11" s="0" t="n">
        <v>0.0031578</v>
      </c>
      <c r="I11" s="0" t="n">
        <v>0.0120204</v>
      </c>
      <c r="J11" s="0" t="n">
        <v>0.040119</v>
      </c>
      <c r="K11" s="0" t="n">
        <v>0.0382785</v>
      </c>
      <c r="L11" s="0" t="n">
        <v>0.0344794</v>
      </c>
      <c r="M11" s="0" t="n">
        <v>0.0683741</v>
      </c>
      <c r="N11" s="0" t="n">
        <v>0.0282551</v>
      </c>
      <c r="O11" s="0" t="n">
        <v>0.0224589</v>
      </c>
      <c r="P11" s="3" t="str">
        <f aca="false">CONCATENATE(A11," &amp; ",TEXT(D11,"mm/dd/yyyy")," &amp; ",ROUND(SQRT(G11),4)," &amp; ",ROUND(H11,4)," &amp; ",ROUND(I11,4)," &amp; ",ROUND(J11,4)," &amp; ",ROUND(K11,4)," &amp; ",ROUND(L11,4)," &amp; ",ROUND(M11,4)," &amp; ",ROUND(N11,4)," &amp; ",ROUND(O11,4)," \\ ")</f>
        <v>USA &amp; 10/17/1986 &amp; 0.0055 &amp; 0.0032 &amp; 0.012 &amp; 0.0401 &amp; 0.0383 &amp; 0.0345 &amp; 0.0684 &amp; 0.0283 &amp; 0.0225 \\</v>
      </c>
      <c r="Q11" s="3" t="s">
        <v>4</v>
      </c>
      <c r="R11" s="3" t="n">
        <f aca="false">H11/SQRT((R$3-R$2+1)*$G11)</f>
        <v>0.407752698724239</v>
      </c>
      <c r="S11" s="3" t="n">
        <f aca="false">I11/SQRT((S$3-S$2+1)*$G11)</f>
        <v>1.26731773944833</v>
      </c>
      <c r="T11" s="3" t="n">
        <f aca="false">J11/SQRT((T$3-T$2+1)*$G11)</f>
        <v>2.9908986428411</v>
      </c>
      <c r="U11" s="3" t="n">
        <f aca="false">K11/SQRT((U$3-U$2+1)*$G11)</f>
        <v>2.21045731307075</v>
      </c>
      <c r="V11" s="3" t="n">
        <f aca="false">L11/SQRT((V$3-V$2+1)*$G11)</f>
        <v>2.81580074262718</v>
      </c>
      <c r="W11" s="3" t="n">
        <f aca="false">M11/SQRT((W$3-W$2+1)*$G11)</f>
        <v>3.76463175976709</v>
      </c>
      <c r="X11" s="3" t="n">
        <f aca="false">N11/SQRT((X$3-X$2+1)*$G11)</f>
        <v>2.30748596446009</v>
      </c>
      <c r="Y11" s="3" t="n">
        <f aca="false">O11/SQRT((Y$3-Y$2+1)*$G11)</f>
        <v>2.90001807757864</v>
      </c>
      <c r="AA11" s="3" t="n">
        <f aca="false">ABS(H11)</f>
        <v>0.0031578</v>
      </c>
      <c r="AB11" s="3" t="n">
        <f aca="false">ABS(I11)</f>
        <v>0.0120204</v>
      </c>
      <c r="AC11" s="3" t="n">
        <f aca="false">ABS(J11)</f>
        <v>0.040119</v>
      </c>
      <c r="AD11" s="3" t="n">
        <f aca="false">ABS(K11)</f>
        <v>0.0382785</v>
      </c>
      <c r="AE11" s="3" t="n">
        <f aca="false">ABS(L11)</f>
        <v>0.0344794</v>
      </c>
      <c r="AF11" s="3" t="n">
        <f aca="false">ABS(M11)</f>
        <v>0.0683741</v>
      </c>
      <c r="AG11" s="3" t="n">
        <f aca="false">ABS(N11)</f>
        <v>0.0282551</v>
      </c>
      <c r="AH11" s="3" t="n">
        <f aca="false">ABS(O11)</f>
        <v>0.0224589</v>
      </c>
      <c r="AJ11" s="3" t="n">
        <f aca="false">IF(H11&gt;0,RANK(AA11,AA$5:AA$61,0),0)</f>
        <v>44</v>
      </c>
      <c r="AK11" s="3" t="n">
        <f aca="false">IF(I11&gt;0,RANK(AB11,AB$5:AB$61,0),0)</f>
        <v>23</v>
      </c>
      <c r="AL11" s="3" t="n">
        <f aca="false">IF(J11&gt;0,RANK(AC11,AC$5:AC$61,0),0)</f>
        <v>8</v>
      </c>
      <c r="AM11" s="3" t="n">
        <f aca="false">IF(K11&gt;0,RANK(AD11,AD$5:AD$61,0),0)</f>
        <v>12</v>
      </c>
      <c r="AN11" s="3" t="n">
        <f aca="false">IF(L11&gt;0,RANK(AE11,AE$5:AE$61,0),0)</f>
        <v>9</v>
      </c>
      <c r="AO11" s="3" t="n">
        <f aca="false">IF(M11&gt;0,RANK(AF11,AF$5:AF$61,0),0)</f>
        <v>7</v>
      </c>
      <c r="AP11" s="3" t="n">
        <f aca="false">IF(N11&gt;0,RANK(AG11,AG$5:AG$61,0),0)</f>
        <v>10</v>
      </c>
      <c r="AQ11" s="3" t="n">
        <f aca="false">IF(O11&gt;0,RANK(AH11,AH$5:AH$61,0),0)</f>
        <v>7</v>
      </c>
      <c r="AS11" s="3" t="str">
        <f aca="false">IF($C11="Summer",ABS(H11),"")</f>
        <v/>
      </c>
      <c r="AT11" s="3" t="str">
        <f aca="false">IF($C11="Summer",ABS(I11),"")</f>
        <v/>
      </c>
      <c r="AU11" s="3" t="str">
        <f aca="false">IF($C11="Summer",ABS(J11),"")</f>
        <v/>
      </c>
      <c r="AV11" s="3" t="str">
        <f aca="false">IF($C11="Summer",ABS(K11),"")</f>
        <v/>
      </c>
      <c r="AW11" s="3" t="str">
        <f aca="false">IF($C11="Summer",ABS(L11),"")</f>
        <v/>
      </c>
      <c r="AX11" s="3" t="str">
        <f aca="false">IF($C11="Summer",ABS(M11),"")</f>
        <v/>
      </c>
      <c r="AY11" s="3" t="str">
        <f aca="false">IF($C11="Summer",ABS(N11),"")</f>
        <v/>
      </c>
      <c r="AZ11" s="3" t="str">
        <f aca="false">IF($C11="Summer",ABS(O11),"")</f>
        <v/>
      </c>
      <c r="BB11" s="3" t="n">
        <f aca="false">IF(AND(H11&gt;0,$C11="Summer"),RANK(AS11,AS$5:AS$61,0),0)</f>
        <v>0</v>
      </c>
      <c r="BC11" s="3" t="n">
        <f aca="false">IF(AND(I11&gt;0,$C11="Summer"),RANK(AT11,AT$5:AT$61,0),0)</f>
        <v>0</v>
      </c>
      <c r="BD11" s="3" t="n">
        <f aca="false">IF(AND(J11&gt;0,$C11="Summer"),RANK(AU11,AU$5:AU$61,0),0)</f>
        <v>0</v>
      </c>
      <c r="BE11" s="3" t="n">
        <f aca="false">IF(AND(K11&gt;0,$C11="Summer"),RANK(AV11,AV$5:AV$61,0),0)</f>
        <v>0</v>
      </c>
      <c r="BF11" s="3" t="n">
        <f aca="false">IF(AND(L11&gt;0,$C11="Summer"),RANK(AW11,AW$5:AW$61,0),0)</f>
        <v>0</v>
      </c>
      <c r="BG11" s="3" t="n">
        <f aca="false">IF(AND(M11&gt;0,$C11="Summer"),RANK(AX11,AX$5:AX$61,0),0)</f>
        <v>0</v>
      </c>
      <c r="BH11" s="3" t="n">
        <f aca="false">IF(AND(N11&gt;0,$C11="Summer"),RANK(AY11,AY$5:AY$61,0),0)</f>
        <v>0</v>
      </c>
      <c r="BI11" s="3" t="n">
        <f aca="false">IF(AND(O11&gt;0,$C11="Summer"),RANK(AZ11,AZ$5:AZ$61,0),0)</f>
        <v>0</v>
      </c>
      <c r="BK11" s="3" t="n">
        <f aca="false">IF($C11="Winter",ABS(H11),"")</f>
        <v>0.0031578</v>
      </c>
      <c r="BL11" s="3" t="n">
        <f aca="false">IF($C11="Winter",ABS(I11),"")</f>
        <v>0.0120204</v>
      </c>
      <c r="BM11" s="3" t="n">
        <f aca="false">IF($C11="Winter",ABS(J11),"")</f>
        <v>0.040119</v>
      </c>
      <c r="BN11" s="3" t="n">
        <f aca="false">IF($C11="Winter",ABS(K11),"")</f>
        <v>0.0382785</v>
      </c>
      <c r="BO11" s="3" t="n">
        <f aca="false">IF($C11="Winter",ABS(L11),"")</f>
        <v>0.0344794</v>
      </c>
      <c r="BP11" s="3" t="n">
        <f aca="false">IF($C11="Winter",ABS(M11),"")</f>
        <v>0.0683741</v>
      </c>
      <c r="BQ11" s="3" t="n">
        <f aca="false">IF($C11="Winter",ABS(N11),"")</f>
        <v>0.0282551</v>
      </c>
      <c r="BR11" s="3" t="n">
        <f aca="false">IF($C11="Winter",ABS(O11),"")</f>
        <v>0.0224589</v>
      </c>
      <c r="BT11" s="3" t="n">
        <f aca="false">IF(AND(H11&gt;0,$C11="Winter"),RANK(BK11,BK$5:BK$61,0),0)</f>
        <v>22</v>
      </c>
      <c r="BU11" s="3" t="n">
        <f aca="false">IF(AND(I11&gt;0,$C11="Winter"),RANK(BL11,BL$5:BL$61,0),0)</f>
        <v>12</v>
      </c>
      <c r="BV11" s="3" t="n">
        <f aca="false">IF(AND(J11&gt;0,$C11="Winter"),RANK(BM11,BM$5:BM$61,0),0)</f>
        <v>4</v>
      </c>
      <c r="BW11" s="3" t="n">
        <f aca="false">IF(AND(K11&gt;0,$C11="Winter"),RANK(BN11,BN$5:BN$61,0),0)</f>
        <v>7</v>
      </c>
      <c r="BX11" s="3" t="n">
        <f aca="false">IF(AND(L11&gt;0,$C11="Winter"),RANK(BO11,BO$5:BO$61,0),0)</f>
        <v>3</v>
      </c>
      <c r="BY11" s="3" t="n">
        <f aca="false">IF(AND(M11&gt;0,$C11="Winter"),RANK(BP11,BP$5:BP$61,0),0)</f>
        <v>2</v>
      </c>
      <c r="BZ11" s="3" t="n">
        <f aca="false">IF(AND(N11&gt;0,$C11="Winter"),RANK(BQ11,BQ$5:BQ$61,0),0)</f>
        <v>5</v>
      </c>
      <c r="CA11" s="3" t="n">
        <f aca="false">IF(AND(O11&gt;0,$C11="Winter"),RANK(BR11,BR$5:BR$61,0),0)</f>
        <v>4</v>
      </c>
    </row>
    <row r="12" customFormat="false" ht="15" hidden="false" customHeight="false" outlineLevel="0" collapsed="false">
      <c r="A12" s="4" t="s">
        <v>85</v>
      </c>
      <c r="B12" s="4" t="n">
        <v>1992</v>
      </c>
      <c r="C12" s="4" t="s">
        <v>16</v>
      </c>
      <c r="D12" s="7" t="n">
        <v>31702</v>
      </c>
      <c r="E12" s="4" t="s">
        <v>91</v>
      </c>
      <c r="F12" s="4" t="s">
        <v>27</v>
      </c>
      <c r="G12" s="0" t="n">
        <v>0.000199494320045</v>
      </c>
      <c r="H12" s="0" t="n">
        <v>-0.0139792</v>
      </c>
      <c r="I12" s="0" t="n">
        <v>-0.0033673</v>
      </c>
      <c r="J12" s="0" t="n">
        <v>0.0164815</v>
      </c>
      <c r="K12" s="0" t="n">
        <v>-0.0048039</v>
      </c>
      <c r="L12" s="0" t="n">
        <v>-0.0111774</v>
      </c>
      <c r="M12" s="0" t="n">
        <v>0.0048895</v>
      </c>
      <c r="N12" s="0" t="n">
        <v>-0.011592</v>
      </c>
      <c r="O12" s="0" t="n">
        <v>-0.0078101</v>
      </c>
      <c r="P12" s="3" t="str">
        <f aca="false">CONCATENATE(A12," &amp; ",TEXT(D12,"mm/dd/yyyy")," &amp; ",ROUND(SQRT(G12),4)," &amp; ",ROUND(H12,4)," &amp; ",ROUND(I12,4)," &amp; ",ROUND(J12,4)," &amp; ",ROUND(K12,4)," &amp; ",ROUND(L12,4)," &amp; ",ROUND(M12,4)," &amp; ",ROUND(N12,4)," &amp; ",ROUND(O12,4)," \\ ")</f>
        <v>Germany &amp; 10/17/1986 &amp; 0.0141 &amp; -0.014 &amp; -0.0034 &amp; 0.0165 &amp; -0.0048 &amp; -0.0112 &amp; 0.0049 &amp; -0.0116 &amp; -0.0078 \\</v>
      </c>
      <c r="Q12" s="3" t="s">
        <v>4</v>
      </c>
      <c r="R12" s="3" t="n">
        <f aca="false">H12/SQRT((R$3-R$2+1)*$G12)</f>
        <v>-0.699845304309952</v>
      </c>
      <c r="S12" s="3" t="n">
        <f aca="false">I12/SQRT((S$3-S$2+1)*$G12)</f>
        <v>-0.137643565958835</v>
      </c>
      <c r="T12" s="3" t="n">
        <f aca="false">J12/SQRT((T$3-T$2+1)*$G12)</f>
        <v>0.476382547004401</v>
      </c>
      <c r="U12" s="3" t="n">
        <f aca="false">K12/SQRT((U$3-U$2+1)*$G12)</f>
        <v>-0.107554526046561</v>
      </c>
      <c r="V12" s="3" t="n">
        <f aca="false">L12/SQRT((V$3-V$2+1)*$G12)</f>
        <v>-0.353908116955609</v>
      </c>
      <c r="W12" s="3" t="n">
        <f aca="false">M12/SQRT((W$3-W$2+1)*$G12)</f>
        <v>0.104376526568184</v>
      </c>
      <c r="X12" s="3" t="n">
        <f aca="false">N12/SQRT((X$3-X$2+1)*$G12)</f>
        <v>-0.367035526307497</v>
      </c>
      <c r="Y12" s="3" t="n">
        <f aca="false">O12/SQRT((Y$3-Y$2+1)*$G12)</f>
        <v>-0.390999614512358</v>
      </c>
      <c r="AA12" s="3" t="n">
        <f aca="false">ABS(H12)</f>
        <v>0.0139792</v>
      </c>
      <c r="AB12" s="3" t="n">
        <f aca="false">ABS(I12)</f>
        <v>0.0033673</v>
      </c>
      <c r="AC12" s="3" t="n">
        <f aca="false">ABS(J12)</f>
        <v>0.0164815</v>
      </c>
      <c r="AD12" s="3" t="n">
        <f aca="false">ABS(K12)</f>
        <v>0.0048039</v>
      </c>
      <c r="AE12" s="3" t="n">
        <f aca="false">ABS(L12)</f>
        <v>0.0111774</v>
      </c>
      <c r="AF12" s="3" t="n">
        <f aca="false">ABS(M12)</f>
        <v>0.0048895</v>
      </c>
      <c r="AG12" s="3" t="n">
        <f aca="false">ABS(N12)</f>
        <v>0.011592</v>
      </c>
      <c r="AH12" s="3" t="n">
        <f aca="false">ABS(O12)</f>
        <v>0.0078101</v>
      </c>
      <c r="AJ12" s="3" t="n">
        <f aca="false">IF(H12&gt;0,RANK(AA12,AA$5:AA$61,0),0)</f>
        <v>0</v>
      </c>
      <c r="AK12" s="3" t="n">
        <f aca="false">IF(I12&gt;0,RANK(AB12,AB$5:AB$61,0),0)</f>
        <v>0</v>
      </c>
      <c r="AL12" s="3" t="n">
        <f aca="false">IF(J12&gt;0,RANK(AC12,AC$5:AC$61,0),0)</f>
        <v>25</v>
      </c>
      <c r="AM12" s="3" t="n">
        <f aca="false">IF(K12&gt;0,RANK(AD12,AD$5:AD$61,0),0)</f>
        <v>0</v>
      </c>
      <c r="AN12" s="3" t="n">
        <f aca="false">IF(L12&gt;0,RANK(AE12,AE$5:AE$61,0),0)</f>
        <v>0</v>
      </c>
      <c r="AO12" s="3" t="n">
        <f aca="false">IF(M12&gt;0,RANK(AF12,AF$5:AF$61,0),0)</f>
        <v>52</v>
      </c>
      <c r="AP12" s="3" t="n">
        <f aca="false">IF(N12&gt;0,RANK(AG12,AG$5:AG$61,0),0)</f>
        <v>0</v>
      </c>
      <c r="AQ12" s="3" t="n">
        <f aca="false">IF(O12&gt;0,RANK(AH12,AH$5:AH$61,0),0)</f>
        <v>0</v>
      </c>
      <c r="AS12" s="3" t="str">
        <f aca="false">IF($C12="Summer",ABS(H12),"")</f>
        <v/>
      </c>
      <c r="AT12" s="3" t="str">
        <f aca="false">IF($C12="Summer",ABS(I12),"")</f>
        <v/>
      </c>
      <c r="AU12" s="3" t="str">
        <f aca="false">IF($C12="Summer",ABS(J12),"")</f>
        <v/>
      </c>
      <c r="AV12" s="3" t="str">
        <f aca="false">IF($C12="Summer",ABS(K12),"")</f>
        <v/>
      </c>
      <c r="AW12" s="3" t="str">
        <f aca="false">IF($C12="Summer",ABS(L12),"")</f>
        <v/>
      </c>
      <c r="AX12" s="3" t="str">
        <f aca="false">IF($C12="Summer",ABS(M12),"")</f>
        <v/>
      </c>
      <c r="AY12" s="3" t="str">
        <f aca="false">IF($C12="Summer",ABS(N12),"")</f>
        <v/>
      </c>
      <c r="AZ12" s="3" t="str">
        <f aca="false">IF($C12="Summer",ABS(O12),"")</f>
        <v/>
      </c>
      <c r="BB12" s="3" t="n">
        <f aca="false">IF(AND(H12&gt;0,$C12="Summer"),RANK(AS12,AS$5:AS$61,0),0)</f>
        <v>0</v>
      </c>
      <c r="BC12" s="3" t="n">
        <f aca="false">IF(AND(I12&gt;0,$C12="Summer"),RANK(AT12,AT$5:AT$61,0),0)</f>
        <v>0</v>
      </c>
      <c r="BD12" s="3" t="n">
        <f aca="false">IF(AND(J12&gt;0,$C12="Summer"),RANK(AU12,AU$5:AU$61,0),0)</f>
        <v>0</v>
      </c>
      <c r="BE12" s="3" t="n">
        <f aca="false">IF(AND(K12&gt;0,$C12="Summer"),RANK(AV12,AV$5:AV$61,0),0)</f>
        <v>0</v>
      </c>
      <c r="BF12" s="3" t="n">
        <f aca="false">IF(AND(L12&gt;0,$C12="Summer"),RANK(AW12,AW$5:AW$61,0),0)</f>
        <v>0</v>
      </c>
      <c r="BG12" s="3" t="n">
        <f aca="false">IF(AND(M12&gt;0,$C12="Summer"),RANK(AX12,AX$5:AX$61,0),0)</f>
        <v>0</v>
      </c>
      <c r="BH12" s="3" t="n">
        <f aca="false">IF(AND(N12&gt;0,$C12="Summer"),RANK(AY12,AY$5:AY$61,0),0)</f>
        <v>0</v>
      </c>
      <c r="BI12" s="3" t="n">
        <f aca="false">IF(AND(O12&gt;0,$C12="Summer"),RANK(AZ12,AZ$5:AZ$61,0),0)</f>
        <v>0</v>
      </c>
      <c r="BK12" s="3" t="n">
        <f aca="false">IF($C12="Winter",ABS(H12),"")</f>
        <v>0.0139792</v>
      </c>
      <c r="BL12" s="3" t="n">
        <f aca="false">IF($C12="Winter",ABS(I12),"")</f>
        <v>0.0033673</v>
      </c>
      <c r="BM12" s="3" t="n">
        <f aca="false">IF($C12="Winter",ABS(J12),"")</f>
        <v>0.0164815</v>
      </c>
      <c r="BN12" s="3" t="n">
        <f aca="false">IF($C12="Winter",ABS(K12),"")</f>
        <v>0.0048039</v>
      </c>
      <c r="BO12" s="3" t="n">
        <f aca="false">IF($C12="Winter",ABS(L12),"")</f>
        <v>0.0111774</v>
      </c>
      <c r="BP12" s="3" t="n">
        <f aca="false">IF($C12="Winter",ABS(M12),"")</f>
        <v>0.0048895</v>
      </c>
      <c r="BQ12" s="3" t="n">
        <f aca="false">IF($C12="Winter",ABS(N12),"")</f>
        <v>0.011592</v>
      </c>
      <c r="BR12" s="3" t="n">
        <f aca="false">IF($C12="Winter",ABS(O12),"")</f>
        <v>0.0078101</v>
      </c>
      <c r="BT12" s="3" t="n">
        <f aca="false">IF(AND(H12&gt;0,$C12="Winter"),RANK(BK12,BK$5:BK$61,0),0)</f>
        <v>0</v>
      </c>
      <c r="BU12" s="3" t="n">
        <f aca="false">IF(AND(I12&gt;0,$C12="Winter"),RANK(BL12,BL$5:BL$61,0),0)</f>
        <v>0</v>
      </c>
      <c r="BV12" s="3" t="n">
        <f aca="false">IF(AND(J12&gt;0,$C12="Winter"),RANK(BM12,BM$5:BM$61,0),0)</f>
        <v>13</v>
      </c>
      <c r="BW12" s="3" t="n">
        <f aca="false">IF(AND(K12&gt;0,$C12="Winter"),RANK(BN12,BN$5:BN$61,0),0)</f>
        <v>0</v>
      </c>
      <c r="BX12" s="3" t="n">
        <f aca="false">IF(AND(L12&gt;0,$C12="Winter"),RANK(BO12,BO$5:BO$61,0),0)</f>
        <v>0</v>
      </c>
      <c r="BY12" s="3" t="n">
        <f aca="false">IF(AND(M12&gt;0,$C12="Winter"),RANK(BP12,BP$5:BP$61,0),0)</f>
        <v>26</v>
      </c>
      <c r="BZ12" s="3" t="n">
        <f aca="false">IF(AND(N12&gt;0,$C12="Winter"),RANK(BQ12,BQ$5:BQ$61,0),0)</f>
        <v>0</v>
      </c>
      <c r="CA12" s="3" t="n">
        <f aca="false">IF(AND(O12&gt;0,$C12="Winter"),RANK(BR12,BR$5:BR$61,0),0)</f>
        <v>0</v>
      </c>
    </row>
    <row r="13" customFormat="false" ht="15" hidden="false" customHeight="false" outlineLevel="0" collapsed="false">
      <c r="A13" s="4" t="s">
        <v>30</v>
      </c>
      <c r="B13" s="4" t="n">
        <v>1992</v>
      </c>
      <c r="C13" s="4" t="s">
        <v>15</v>
      </c>
      <c r="D13" s="7" t="n">
        <v>31702</v>
      </c>
      <c r="E13" s="4" t="s">
        <v>78</v>
      </c>
      <c r="F13" s="4" t="s">
        <v>27</v>
      </c>
      <c r="G13" s="0" t="n">
        <v>0.000180479100605</v>
      </c>
      <c r="H13" s="0" t="n">
        <v>-0.0326133</v>
      </c>
      <c r="I13" s="0" t="n">
        <v>-0.0331559</v>
      </c>
      <c r="J13" s="0" t="n">
        <v>0.006416</v>
      </c>
      <c r="K13" s="0" t="n">
        <v>-0.0082583</v>
      </c>
      <c r="L13" s="0" t="n">
        <v>-0.0648061</v>
      </c>
      <c r="M13" s="0" t="n">
        <v>-0.0299568</v>
      </c>
      <c r="N13" s="0" t="n">
        <v>-0.0363728</v>
      </c>
      <c r="O13" s="0" t="n">
        <v>-0.0316502</v>
      </c>
      <c r="P13" s="3" t="str">
        <f aca="false">CONCATENATE(A13," &amp; ",TEXT(D13,"mm/dd/yyyy")," &amp; ",ROUND(SQRT(G13),4)," &amp; ",ROUND(H13,4)," &amp; ",ROUND(I13,4)," &amp; ",ROUND(J13,4)," &amp; ",ROUND(K13,4)," &amp; ",ROUND(L13,4)," &amp; ",ROUND(M13,4)," &amp; ",ROUND(N13,4)," &amp; ",ROUND(O13,4)," \\ ")</f>
        <v>France &amp; 10/17/1986 &amp; 0.0134 &amp; -0.0326 &amp; -0.0332 &amp; 0.0064 &amp; -0.0083 &amp; -0.0648 &amp; -0.03 &amp; -0.0364 &amp; -0.0317 \\</v>
      </c>
      <c r="Q13" s="3" t="s">
        <v>4</v>
      </c>
      <c r="R13" s="3" t="n">
        <f aca="false">H13/SQRT((R$3-R$2+1)*$G13)</f>
        <v>-1.71658885514425</v>
      </c>
      <c r="S13" s="3" t="n">
        <f aca="false">I13/SQRT((S$3-S$2+1)*$G13)</f>
        <v>-1.42490770452929</v>
      </c>
      <c r="T13" s="3" t="n">
        <f aca="false">J13/SQRT((T$3-T$2+1)*$G13)</f>
        <v>0.194973357779695</v>
      </c>
      <c r="U13" s="3" t="n">
        <f aca="false">K13/SQRT((U$3-U$2+1)*$G13)</f>
        <v>-0.19439146664898</v>
      </c>
      <c r="V13" s="3" t="n">
        <f aca="false">L13/SQRT((V$3-V$2+1)*$G13)</f>
        <v>-2.15733418537534</v>
      </c>
      <c r="W13" s="3" t="n">
        <f aca="false">M13/SQRT((W$3-W$2+1)*$G13)</f>
        <v>-0.672334842514224</v>
      </c>
      <c r="X13" s="3" t="n">
        <f aca="false">N13/SQRT((X$3-X$2+1)*$G13)</f>
        <v>-1.21081634071207</v>
      </c>
      <c r="Y13" s="3" t="n">
        <f aca="false">O13/SQRT((Y$3-Y$2+1)*$G13)</f>
        <v>-1.66589644663638</v>
      </c>
      <c r="AA13" s="3" t="n">
        <f aca="false">ABS(H13)</f>
        <v>0.0326133</v>
      </c>
      <c r="AB13" s="3" t="n">
        <f aca="false">ABS(I13)</f>
        <v>0.0331559</v>
      </c>
      <c r="AC13" s="3" t="n">
        <f aca="false">ABS(J13)</f>
        <v>0.006416</v>
      </c>
      <c r="AD13" s="3" t="n">
        <f aca="false">ABS(K13)</f>
        <v>0.0082583</v>
      </c>
      <c r="AE13" s="3" t="n">
        <f aca="false">ABS(L13)</f>
        <v>0.0648061</v>
      </c>
      <c r="AF13" s="3" t="n">
        <f aca="false">ABS(M13)</f>
        <v>0.0299568</v>
      </c>
      <c r="AG13" s="3" t="n">
        <f aca="false">ABS(N13)</f>
        <v>0.0363728</v>
      </c>
      <c r="AH13" s="3" t="n">
        <f aca="false">ABS(O13)</f>
        <v>0.0316502</v>
      </c>
      <c r="AJ13" s="3" t="n">
        <f aca="false">IF(H13&gt;0,RANK(AA13,AA$5:AA$61,0),0)</f>
        <v>0</v>
      </c>
      <c r="AK13" s="3" t="n">
        <f aca="false">IF(I13&gt;0,RANK(AB13,AB$5:AB$61,0),0)</f>
        <v>0</v>
      </c>
      <c r="AL13" s="3" t="n">
        <f aca="false">IF(J13&gt;0,RANK(AC13,AC$5:AC$61,0),0)</f>
        <v>43</v>
      </c>
      <c r="AM13" s="3" t="n">
        <f aca="false">IF(K13&gt;0,RANK(AD13,AD$5:AD$61,0),0)</f>
        <v>0</v>
      </c>
      <c r="AN13" s="3" t="n">
        <f aca="false">IF(L13&gt;0,RANK(AE13,AE$5:AE$61,0),0)</f>
        <v>0</v>
      </c>
      <c r="AO13" s="3" t="n">
        <f aca="false">IF(M13&gt;0,RANK(AF13,AF$5:AF$61,0),0)</f>
        <v>0</v>
      </c>
      <c r="AP13" s="3" t="n">
        <f aca="false">IF(N13&gt;0,RANK(AG13,AG$5:AG$61,0),0)</f>
        <v>0</v>
      </c>
      <c r="AQ13" s="3" t="n">
        <f aca="false">IF(O13&gt;0,RANK(AH13,AH$5:AH$61,0),0)</f>
        <v>0</v>
      </c>
      <c r="AS13" s="3" t="n">
        <f aca="false">IF($C13="Summer",ABS(H13),"")</f>
        <v>0.0326133</v>
      </c>
      <c r="AT13" s="3" t="n">
        <f aca="false">IF($C13="Summer",ABS(I13),"")</f>
        <v>0.0331559</v>
      </c>
      <c r="AU13" s="3" t="n">
        <f aca="false">IF($C13="Summer",ABS(J13),"")</f>
        <v>0.006416</v>
      </c>
      <c r="AV13" s="3" t="n">
        <f aca="false">IF($C13="Summer",ABS(K13),"")</f>
        <v>0.0082583</v>
      </c>
      <c r="AW13" s="3" t="n">
        <f aca="false">IF($C13="Summer",ABS(L13),"")</f>
        <v>0.0648061</v>
      </c>
      <c r="AX13" s="3" t="n">
        <f aca="false">IF($C13="Summer",ABS(M13),"")</f>
        <v>0.0299568</v>
      </c>
      <c r="AY13" s="3" t="n">
        <f aca="false">IF($C13="Summer",ABS(N13),"")</f>
        <v>0.0363728</v>
      </c>
      <c r="AZ13" s="3" t="n">
        <f aca="false">IF($C13="Summer",ABS(O13),"")</f>
        <v>0.0316502</v>
      </c>
      <c r="BB13" s="3" t="n">
        <f aca="false">IF(AND(H13&gt;0,$C13="Summer"),RANK(AS13,AS$5:AS$61,0),0)</f>
        <v>0</v>
      </c>
      <c r="BC13" s="3" t="n">
        <f aca="false">IF(AND(I13&gt;0,$C13="Summer"),RANK(AT13,AT$5:AT$61,0),0)</f>
        <v>0</v>
      </c>
      <c r="BD13" s="3" t="n">
        <f aca="false">IF(AND(J13&gt;0,$C13="Summer"),RANK(AU13,AU$5:AU$61,0),0)</f>
        <v>22</v>
      </c>
      <c r="BE13" s="3" t="n">
        <f aca="false">IF(AND(K13&gt;0,$C13="Summer"),RANK(AV13,AV$5:AV$61,0),0)</f>
        <v>0</v>
      </c>
      <c r="BF13" s="3" t="n">
        <f aca="false">IF(AND(L13&gt;0,$C13="Summer"),RANK(AW13,AW$5:AW$61,0),0)</f>
        <v>0</v>
      </c>
      <c r="BG13" s="3" t="n">
        <f aca="false">IF(AND(M13&gt;0,$C13="Summer"),RANK(AX13,AX$5:AX$61,0),0)</f>
        <v>0</v>
      </c>
      <c r="BH13" s="3" t="n">
        <f aca="false">IF(AND(N13&gt;0,$C13="Summer"),RANK(AY13,AY$5:AY$61,0),0)</f>
        <v>0</v>
      </c>
      <c r="BI13" s="3" t="n">
        <f aca="false">IF(AND(O13&gt;0,$C13="Summer"),RANK(AZ13,AZ$5:AZ$61,0),0)</f>
        <v>0</v>
      </c>
      <c r="BK13" s="3" t="str">
        <f aca="false">IF($C13="Winter",ABS(H13),"")</f>
        <v/>
      </c>
      <c r="BL13" s="3" t="str">
        <f aca="false">IF($C13="Winter",ABS(I13),"")</f>
        <v/>
      </c>
      <c r="BM13" s="3" t="str">
        <f aca="false">IF($C13="Winter",ABS(J13),"")</f>
        <v/>
      </c>
      <c r="BN13" s="3" t="str">
        <f aca="false">IF($C13="Winter",ABS(K13),"")</f>
        <v/>
      </c>
      <c r="BO13" s="3" t="str">
        <f aca="false">IF($C13="Winter",ABS(L13),"")</f>
        <v/>
      </c>
      <c r="BP13" s="3" t="str">
        <f aca="false">IF($C13="Winter",ABS(M13),"")</f>
        <v/>
      </c>
      <c r="BQ13" s="3" t="str">
        <f aca="false">IF($C13="Winter",ABS(N13),"")</f>
        <v/>
      </c>
      <c r="BR13" s="3" t="str">
        <f aca="false">IF($C13="Winter",ABS(O13),"")</f>
        <v/>
      </c>
      <c r="BT13" s="3" t="n">
        <f aca="false">IF(AND(H13&gt;0,$C13="Winter"),RANK(BK13,BK$5:BK$61,0),0)</f>
        <v>0</v>
      </c>
      <c r="BU13" s="3" t="n">
        <f aca="false">IF(AND(I13&gt;0,$C13="Winter"),RANK(BL13,BL$5:BL$61,0),0)</f>
        <v>0</v>
      </c>
      <c r="BV13" s="3" t="n">
        <f aca="false">IF(AND(J13&gt;0,$C13="Winter"),RANK(BM13,BM$5:BM$61,0),0)</f>
        <v>0</v>
      </c>
      <c r="BW13" s="3" t="n">
        <f aca="false">IF(AND(K13&gt;0,$C13="Winter"),RANK(BN13,BN$5:BN$61,0),0)</f>
        <v>0</v>
      </c>
      <c r="BX13" s="3" t="n">
        <f aca="false">IF(AND(L13&gt;0,$C13="Winter"),RANK(BO13,BO$5:BO$61,0),0)</f>
        <v>0</v>
      </c>
      <c r="BY13" s="3" t="n">
        <f aca="false">IF(AND(M13&gt;0,$C13="Winter"),RANK(BP13,BP$5:BP$61,0),0)</f>
        <v>0</v>
      </c>
      <c r="BZ13" s="3" t="n">
        <f aca="false">IF(AND(N13&gt;0,$C13="Winter"),RANK(BQ13,BQ$5:BQ$61,0),0)</f>
        <v>0</v>
      </c>
      <c r="CA13" s="3" t="n">
        <f aca="false">IF(AND(O13&gt;0,$C13="Winter"),RANK(BR13,BR$5:BR$61,0),0)</f>
        <v>0</v>
      </c>
    </row>
    <row r="14" customFormat="false" ht="15" hidden="false" customHeight="false" outlineLevel="0" collapsed="false">
      <c r="A14" s="4" t="s">
        <v>40</v>
      </c>
      <c r="B14" s="4" t="n">
        <v>1992</v>
      </c>
      <c r="C14" s="4" t="s">
        <v>15</v>
      </c>
      <c r="D14" s="7" t="n">
        <v>31702</v>
      </c>
      <c r="E14" s="4" t="s">
        <v>41</v>
      </c>
      <c r="F14" s="4" t="s">
        <v>27</v>
      </c>
      <c r="G14" s="0" t="n">
        <v>7.199280018E-005</v>
      </c>
      <c r="H14" s="0" t="n">
        <v>0.0046799</v>
      </c>
      <c r="I14" s="0" t="n">
        <v>0.0124496</v>
      </c>
      <c r="J14" s="0" t="n">
        <v>0.0031127</v>
      </c>
      <c r="K14" s="0" t="n">
        <v>0.0026696</v>
      </c>
      <c r="L14" s="0" t="n">
        <v>0.0134235</v>
      </c>
      <c r="M14" s="0" t="n">
        <v>0.0115549</v>
      </c>
      <c r="N14" s="0" t="n">
        <v>0.0084422</v>
      </c>
      <c r="O14" s="0" t="n">
        <v>0.0009738</v>
      </c>
      <c r="P14" s="3" t="str">
        <f aca="false">CONCATENATE(A14," &amp; ",TEXT(D14,"mm/dd/yyyy")," &amp; ",ROUND(SQRT(G14),4)," &amp; ",ROUND(H14,4)," &amp; ",ROUND(I14,4)," &amp; ",ROUND(J14,4)," &amp; ",ROUND(K14,4)," &amp; ",ROUND(L14,4)," &amp; ",ROUND(M14,4)," &amp; ",ROUND(N14,4)," &amp; ",ROUND(O14,4)," \\ ")</f>
        <v>Australia &amp; 10/17/1986 &amp; 0.0085 &amp; 0.0047 &amp; 0.0124 &amp; 0.0031 &amp; 0.0027 &amp; 0.0134 &amp; 0.0116 &amp; 0.0084 &amp; 0.001 \\</v>
      </c>
      <c r="Q14" s="3" t="s">
        <v>4</v>
      </c>
      <c r="R14" s="3" t="n">
        <f aca="false">H14/SQRT((R$3-R$2+1)*$G14)</f>
        <v>0.390011167225028</v>
      </c>
      <c r="S14" s="3" t="n">
        <f aca="false">I14/SQRT((S$3-S$2+1)*$G14)</f>
        <v>0.847130342676952</v>
      </c>
      <c r="T14" s="3" t="n">
        <f aca="false">J14/SQRT((T$3-T$2+1)*$G14)</f>
        <v>0.149767336942393</v>
      </c>
      <c r="U14" s="3" t="n">
        <f aca="false">K14/SQRT((U$3-U$2+1)*$G14)</f>
        <v>0.0994950926335223</v>
      </c>
      <c r="V14" s="3" t="n">
        <f aca="false">L14/SQRT((V$3-V$2+1)*$G14)</f>
        <v>0.707515945318437</v>
      </c>
      <c r="W14" s="3" t="n">
        <f aca="false">M14/SQRT((W$3-W$2+1)*$G14)</f>
        <v>0.410606023204067</v>
      </c>
      <c r="X14" s="3" t="n">
        <f aca="false">N14/SQRT((X$3-X$2+1)*$G14)</f>
        <v>0.444965255974024</v>
      </c>
      <c r="Y14" s="3" t="n">
        <f aca="false">O14/SQRT((Y$3-Y$2+1)*$G14)</f>
        <v>0.0811540577028852</v>
      </c>
      <c r="AA14" s="3" t="n">
        <f aca="false">ABS(H14)</f>
        <v>0.0046799</v>
      </c>
      <c r="AB14" s="3" t="n">
        <f aca="false">ABS(I14)</f>
        <v>0.0124496</v>
      </c>
      <c r="AC14" s="3" t="n">
        <f aca="false">ABS(J14)</f>
        <v>0.0031127</v>
      </c>
      <c r="AD14" s="3" t="n">
        <f aca="false">ABS(K14)</f>
        <v>0.0026696</v>
      </c>
      <c r="AE14" s="3" t="n">
        <f aca="false">ABS(L14)</f>
        <v>0.0134235</v>
      </c>
      <c r="AF14" s="3" t="n">
        <f aca="false">ABS(M14)</f>
        <v>0.0115549</v>
      </c>
      <c r="AG14" s="3" t="n">
        <f aca="false">ABS(N14)</f>
        <v>0.0084422</v>
      </c>
      <c r="AH14" s="3" t="n">
        <f aca="false">ABS(O14)</f>
        <v>0.0009738</v>
      </c>
      <c r="AJ14" s="3" t="n">
        <f aca="false">IF(H14&gt;0,RANK(AA14,AA$5:AA$61,0),0)</f>
        <v>36</v>
      </c>
      <c r="AK14" s="3" t="n">
        <f aca="false">IF(I14&gt;0,RANK(AB14,AB$5:AB$61,0),0)</f>
        <v>21</v>
      </c>
      <c r="AL14" s="3" t="n">
        <f aca="false">IF(J14&gt;0,RANK(AC14,AC$5:AC$61,0),0)</f>
        <v>54</v>
      </c>
      <c r="AM14" s="3" t="n">
        <f aca="false">IF(K14&gt;0,RANK(AD14,AD$5:AD$61,0),0)</f>
        <v>51</v>
      </c>
      <c r="AN14" s="3" t="n">
        <f aca="false">IF(L14&gt;0,RANK(AE14,AE$5:AE$61,0),0)</f>
        <v>28</v>
      </c>
      <c r="AO14" s="3" t="n">
        <f aca="false">IF(M14&gt;0,RANK(AF14,AF$5:AF$61,0),0)</f>
        <v>38</v>
      </c>
      <c r="AP14" s="3" t="n">
        <f aca="false">IF(N14&gt;0,RANK(AG14,AG$5:AG$61,0),0)</f>
        <v>31</v>
      </c>
      <c r="AQ14" s="3" t="n">
        <f aca="false">IF(O14&gt;0,RANK(AH14,AH$5:AH$61,0),0)</f>
        <v>53</v>
      </c>
      <c r="AS14" s="3" t="n">
        <f aca="false">IF($C14="Summer",ABS(H14),"")</f>
        <v>0.0046799</v>
      </c>
      <c r="AT14" s="3" t="n">
        <f aca="false">IF($C14="Summer",ABS(I14),"")</f>
        <v>0.0124496</v>
      </c>
      <c r="AU14" s="3" t="n">
        <f aca="false">IF($C14="Summer",ABS(J14),"")</f>
        <v>0.0031127</v>
      </c>
      <c r="AV14" s="3" t="n">
        <f aca="false">IF($C14="Summer",ABS(K14),"")</f>
        <v>0.0026696</v>
      </c>
      <c r="AW14" s="3" t="n">
        <f aca="false">IF($C14="Summer",ABS(L14),"")</f>
        <v>0.0134235</v>
      </c>
      <c r="AX14" s="3" t="n">
        <f aca="false">IF($C14="Summer",ABS(M14),"")</f>
        <v>0.0115549</v>
      </c>
      <c r="AY14" s="3" t="n">
        <f aca="false">IF($C14="Summer",ABS(N14),"")</f>
        <v>0.0084422</v>
      </c>
      <c r="AZ14" s="3" t="n">
        <f aca="false">IF($C14="Summer",ABS(O14),"")</f>
        <v>0.0009738</v>
      </c>
      <c r="BB14" s="3" t="n">
        <f aca="false">IF(AND(H14&gt;0,$C14="Summer"),RANK(AS14,AS$5:AS$61,0),0)</f>
        <v>17</v>
      </c>
      <c r="BC14" s="3" t="n">
        <f aca="false">IF(AND(I14&gt;0,$C14="Summer"),RANK(AT14,AT$5:AT$61,0),0)</f>
        <v>11</v>
      </c>
      <c r="BD14" s="3" t="n">
        <f aca="false">IF(AND(J14&gt;0,$C14="Summer"),RANK(AU14,AU$5:AU$61,0),0)</f>
        <v>27</v>
      </c>
      <c r="BE14" s="3" t="n">
        <f aca="false">IF(AND(K14&gt;0,$C14="Summer"),RANK(AV14,AV$5:AV$61,0),0)</f>
        <v>28</v>
      </c>
      <c r="BF14" s="3" t="n">
        <f aca="false">IF(AND(L14&gt;0,$C14="Summer"),RANK(AW14,AW$5:AW$61,0),0)</f>
        <v>14</v>
      </c>
      <c r="BG14" s="3" t="n">
        <f aca="false">IF(AND(M14&gt;0,$C14="Summer"),RANK(AX14,AX$5:AX$61,0),0)</f>
        <v>21</v>
      </c>
      <c r="BH14" s="3" t="n">
        <f aca="false">IF(AND(N14&gt;0,$C14="Summer"),RANK(AY14,AY$5:AY$61,0),0)</f>
        <v>18</v>
      </c>
      <c r="BI14" s="3" t="n">
        <f aca="false">IF(AND(O14&gt;0,$C14="Summer"),RANK(AZ14,AZ$5:AZ$61,0),0)</f>
        <v>28</v>
      </c>
      <c r="BK14" s="3" t="str">
        <f aca="false">IF($C14="Winter",ABS(H14),"")</f>
        <v/>
      </c>
      <c r="BL14" s="3" t="str">
        <f aca="false">IF($C14="Winter",ABS(I14),"")</f>
        <v/>
      </c>
      <c r="BM14" s="3" t="str">
        <f aca="false">IF($C14="Winter",ABS(J14),"")</f>
        <v/>
      </c>
      <c r="BN14" s="3" t="str">
        <f aca="false">IF($C14="Winter",ABS(K14),"")</f>
        <v/>
      </c>
      <c r="BO14" s="3" t="str">
        <f aca="false">IF($C14="Winter",ABS(L14),"")</f>
        <v/>
      </c>
      <c r="BP14" s="3" t="str">
        <f aca="false">IF($C14="Winter",ABS(M14),"")</f>
        <v/>
      </c>
      <c r="BQ14" s="3" t="str">
        <f aca="false">IF($C14="Winter",ABS(N14),"")</f>
        <v/>
      </c>
      <c r="BR14" s="3" t="str">
        <f aca="false">IF($C14="Winter",ABS(O14),"")</f>
        <v/>
      </c>
      <c r="BT14" s="3" t="n">
        <f aca="false">IF(AND(H14&gt;0,$C14="Winter"),RANK(BK14,BK$5:BK$61,0),0)</f>
        <v>0</v>
      </c>
      <c r="BU14" s="3" t="n">
        <f aca="false">IF(AND(I14&gt;0,$C14="Winter"),RANK(BL14,BL$5:BL$61,0),0)</f>
        <v>0</v>
      </c>
      <c r="BV14" s="3" t="n">
        <f aca="false">IF(AND(J14&gt;0,$C14="Winter"),RANK(BM14,BM$5:BM$61,0),0)</f>
        <v>0</v>
      </c>
      <c r="BW14" s="3" t="n">
        <f aca="false">IF(AND(K14&gt;0,$C14="Winter"),RANK(BN14,BN$5:BN$61,0),0)</f>
        <v>0</v>
      </c>
      <c r="BX14" s="3" t="n">
        <f aca="false">IF(AND(L14&gt;0,$C14="Winter"),RANK(BO14,BO$5:BO$61,0),0)</f>
        <v>0</v>
      </c>
      <c r="BY14" s="3" t="n">
        <f aca="false">IF(AND(M14&gt;0,$C14="Winter"),RANK(BP14,BP$5:BP$61,0),0)</f>
        <v>0</v>
      </c>
      <c r="BZ14" s="3" t="n">
        <f aca="false">IF(AND(N14&gt;0,$C14="Winter"),RANK(BQ14,BQ$5:BQ$61,0),0)</f>
        <v>0</v>
      </c>
      <c r="CA14" s="3" t="n">
        <f aca="false">IF(AND(O14&gt;0,$C14="Winter"),RANK(BR14,BR$5:BR$61,0),0)</f>
        <v>0</v>
      </c>
    </row>
    <row r="15" customFormat="false" ht="15" hidden="false" customHeight="false" outlineLevel="0" collapsed="false">
      <c r="A15" s="4" t="s">
        <v>48</v>
      </c>
      <c r="B15" s="4" t="n">
        <v>1992</v>
      </c>
      <c r="C15" s="4" t="s">
        <v>15</v>
      </c>
      <c r="D15" s="7" t="n">
        <v>31702</v>
      </c>
      <c r="E15" s="4" t="s">
        <v>49</v>
      </c>
      <c r="F15" s="4" t="s">
        <v>27</v>
      </c>
      <c r="G15" s="0" t="n">
        <v>6.279394178E-005</v>
      </c>
      <c r="H15" s="0" t="n">
        <v>-0.000556</v>
      </c>
      <c r="I15" s="0" t="n">
        <v>0.0045139</v>
      </c>
      <c r="J15" s="0" t="n">
        <v>0.004202</v>
      </c>
      <c r="K15" s="0" t="n">
        <v>0.0161388</v>
      </c>
      <c r="L15" s="0" t="n">
        <v>0.0145829</v>
      </c>
      <c r="M15" s="0" t="n">
        <v>0.0077954</v>
      </c>
      <c r="N15" s="0" t="n">
        <v>0.0035934</v>
      </c>
      <c r="O15" s="0" t="n">
        <v>0.010069</v>
      </c>
      <c r="P15" s="3" t="str">
        <f aca="false">CONCATENATE(A15," &amp; ",TEXT(D15,"mm/dd/yyyy")," &amp; ",ROUND(SQRT(G15),4)," &amp; ",ROUND(H15,4)," &amp; ",ROUND(I15,4)," &amp; ",ROUND(J15,4)," &amp; ",ROUND(K15,4)," &amp; ",ROUND(L15,4)," &amp; ",ROUND(M15,4)," &amp; ",ROUND(N15,4)," &amp; ",ROUND(O15,4)," \\ ")</f>
        <v>UK &amp; 10/17/1986 &amp; 0.0079 &amp; -0.0006 &amp; 0.0045 &amp; 0.0042 &amp; 0.0161 &amp; 0.0146 &amp; 0.0078 &amp; 0.0036 &amp; 0.0101 \\</v>
      </c>
      <c r="Q15" s="3" t="s">
        <v>4</v>
      </c>
      <c r="R15" s="3" t="n">
        <f aca="false">H15/SQRT((R$3-R$2+1)*$G15)</f>
        <v>-0.049613620545036</v>
      </c>
      <c r="S15" s="3" t="n">
        <f aca="false">I15/SQRT((S$3-S$2+1)*$G15)</f>
        <v>0.328876190517165</v>
      </c>
      <c r="T15" s="3" t="n">
        <f aca="false">J15/SQRT((T$3-T$2+1)*$G15)</f>
        <v>0.216481879529457</v>
      </c>
      <c r="U15" s="3" t="n">
        <f aca="false">K15/SQRT((U$3-U$2+1)*$G15)</f>
        <v>0.644039296044717</v>
      </c>
      <c r="V15" s="3" t="n">
        <f aca="false">L15/SQRT((V$3-V$2+1)*$G15)</f>
        <v>0.823000354977771</v>
      </c>
      <c r="W15" s="3" t="n">
        <f aca="false">M15/SQRT((W$3-W$2+1)*$G15)</f>
        <v>0.296608224488877</v>
      </c>
      <c r="X15" s="3" t="n">
        <f aca="false">N15/SQRT((X$3-X$2+1)*$G15)</f>
        <v>0.20279707572411</v>
      </c>
      <c r="Y15" s="3" t="n">
        <f aca="false">O15/SQRT((Y$3-Y$2+1)*$G15)</f>
        <v>0.898488390769725</v>
      </c>
      <c r="AA15" s="3" t="n">
        <f aca="false">ABS(H15)</f>
        <v>0.000556</v>
      </c>
      <c r="AB15" s="3" t="n">
        <f aca="false">ABS(I15)</f>
        <v>0.0045139</v>
      </c>
      <c r="AC15" s="3" t="n">
        <f aca="false">ABS(J15)</f>
        <v>0.004202</v>
      </c>
      <c r="AD15" s="3" t="n">
        <f aca="false">ABS(K15)</f>
        <v>0.0161388</v>
      </c>
      <c r="AE15" s="3" t="n">
        <f aca="false">ABS(L15)</f>
        <v>0.0145829</v>
      </c>
      <c r="AF15" s="3" t="n">
        <f aca="false">ABS(M15)</f>
        <v>0.0077954</v>
      </c>
      <c r="AG15" s="3" t="n">
        <f aca="false">ABS(N15)</f>
        <v>0.0035934</v>
      </c>
      <c r="AH15" s="3" t="n">
        <f aca="false">ABS(O15)</f>
        <v>0.010069</v>
      </c>
      <c r="AJ15" s="3" t="n">
        <f aca="false">IF(H15&gt;0,RANK(AA15,AA$5:AA$61,0),0)</f>
        <v>0</v>
      </c>
      <c r="AK15" s="3" t="n">
        <f aca="false">IF(I15&gt;0,RANK(AB15,AB$5:AB$61,0),0)</f>
        <v>44</v>
      </c>
      <c r="AL15" s="3" t="n">
        <f aca="false">IF(J15&gt;0,RANK(AC15,AC$5:AC$61,0),0)</f>
        <v>52</v>
      </c>
      <c r="AM15" s="3" t="n">
        <f aca="false">IF(K15&gt;0,RANK(AD15,AD$5:AD$61,0),0)</f>
        <v>31</v>
      </c>
      <c r="AN15" s="3" t="n">
        <f aca="false">IF(L15&gt;0,RANK(AE15,AE$5:AE$61,0),0)</f>
        <v>27</v>
      </c>
      <c r="AO15" s="3" t="n">
        <f aca="false">IF(M15&gt;0,RANK(AF15,AF$5:AF$61,0),0)</f>
        <v>44</v>
      </c>
      <c r="AP15" s="3" t="n">
        <f aca="false">IF(N15&gt;0,RANK(AG15,AG$5:AG$61,0),0)</f>
        <v>46</v>
      </c>
      <c r="AQ15" s="3" t="n">
        <f aca="false">IF(O15&gt;0,RANK(AH15,AH$5:AH$61,0),0)</f>
        <v>21</v>
      </c>
      <c r="AS15" s="3" t="n">
        <f aca="false">IF($C15="Summer",ABS(H15),"")</f>
        <v>0.000556</v>
      </c>
      <c r="AT15" s="3" t="n">
        <f aca="false">IF($C15="Summer",ABS(I15),"")</f>
        <v>0.0045139</v>
      </c>
      <c r="AU15" s="3" t="n">
        <f aca="false">IF($C15="Summer",ABS(J15),"")</f>
        <v>0.004202</v>
      </c>
      <c r="AV15" s="3" t="n">
        <f aca="false">IF($C15="Summer",ABS(K15),"")</f>
        <v>0.0161388</v>
      </c>
      <c r="AW15" s="3" t="n">
        <f aca="false">IF($C15="Summer",ABS(L15),"")</f>
        <v>0.0145829</v>
      </c>
      <c r="AX15" s="3" t="n">
        <f aca="false">IF($C15="Summer",ABS(M15),"")</f>
        <v>0.0077954</v>
      </c>
      <c r="AY15" s="3" t="n">
        <f aca="false">IF($C15="Summer",ABS(N15),"")</f>
        <v>0.0035934</v>
      </c>
      <c r="AZ15" s="3" t="n">
        <f aca="false">IF($C15="Summer",ABS(O15),"")</f>
        <v>0.010069</v>
      </c>
      <c r="BB15" s="3" t="n">
        <f aca="false">IF(AND(H15&gt;0,$C15="Summer"),RANK(AS15,AS$5:AS$61,0),0)</f>
        <v>0</v>
      </c>
      <c r="BC15" s="3" t="n">
        <f aca="false">IF(AND(I15&gt;0,$C15="Summer"),RANK(AT15,AT$5:AT$61,0),0)</f>
        <v>23</v>
      </c>
      <c r="BD15" s="3" t="n">
        <f aca="false">IF(AND(J15&gt;0,$C15="Summer"),RANK(AU15,AU$5:AU$61,0),0)</f>
        <v>25</v>
      </c>
      <c r="BE15" s="3" t="n">
        <f aca="false">IF(AND(K15&gt;0,$C15="Summer"),RANK(AV15,AV$5:AV$61,0),0)</f>
        <v>16</v>
      </c>
      <c r="BF15" s="3" t="n">
        <f aca="false">IF(AND(L15&gt;0,$C15="Summer"),RANK(AW15,AW$5:AW$61,0),0)</f>
        <v>13</v>
      </c>
      <c r="BG15" s="3" t="n">
        <f aca="false">IF(AND(M15&gt;0,$C15="Summer"),RANK(AX15,AX$5:AX$61,0),0)</f>
        <v>24</v>
      </c>
      <c r="BH15" s="3" t="n">
        <f aca="false">IF(AND(N15&gt;0,$C15="Summer"),RANK(AY15,AY$5:AY$61,0),0)</f>
        <v>25</v>
      </c>
      <c r="BI15" s="3" t="n">
        <f aca="false">IF(AND(O15&gt;0,$C15="Summer"),RANK(AZ15,AZ$5:AZ$61,0),0)</f>
        <v>11</v>
      </c>
      <c r="BK15" s="3" t="str">
        <f aca="false">IF($C15="Winter",ABS(H15),"")</f>
        <v/>
      </c>
      <c r="BL15" s="3" t="str">
        <f aca="false">IF($C15="Winter",ABS(I15),"")</f>
        <v/>
      </c>
      <c r="BM15" s="3" t="str">
        <f aca="false">IF($C15="Winter",ABS(J15),"")</f>
        <v/>
      </c>
      <c r="BN15" s="3" t="str">
        <f aca="false">IF($C15="Winter",ABS(K15),"")</f>
        <v/>
      </c>
      <c r="BO15" s="3" t="str">
        <f aca="false">IF($C15="Winter",ABS(L15),"")</f>
        <v/>
      </c>
      <c r="BP15" s="3" t="str">
        <f aca="false">IF($C15="Winter",ABS(M15),"")</f>
        <v/>
      </c>
      <c r="BQ15" s="3" t="str">
        <f aca="false">IF($C15="Winter",ABS(N15),"")</f>
        <v/>
      </c>
      <c r="BR15" s="3" t="str">
        <f aca="false">IF($C15="Winter",ABS(O15),"")</f>
        <v/>
      </c>
      <c r="BT15" s="3" t="n">
        <f aca="false">IF(AND(H15&gt;0,$C15="Winter"),RANK(BK15,BK$5:BK$61,0),0)</f>
        <v>0</v>
      </c>
      <c r="BU15" s="3" t="n">
        <f aca="false">IF(AND(I15&gt;0,$C15="Winter"),RANK(BL15,BL$5:BL$61,0),0)</f>
        <v>0</v>
      </c>
      <c r="BV15" s="3" t="n">
        <f aca="false">IF(AND(J15&gt;0,$C15="Winter"),RANK(BM15,BM$5:BM$61,0),0)</f>
        <v>0</v>
      </c>
      <c r="BW15" s="3" t="n">
        <f aca="false">IF(AND(K15&gt;0,$C15="Winter"),RANK(BN15,BN$5:BN$61,0),0)</f>
        <v>0</v>
      </c>
      <c r="BX15" s="3" t="n">
        <f aca="false">IF(AND(L15&gt;0,$C15="Winter"),RANK(BO15,BO$5:BO$61,0),0)</f>
        <v>0</v>
      </c>
      <c r="BY15" s="3" t="n">
        <f aca="false">IF(AND(M15&gt;0,$C15="Winter"),RANK(BP15,BP$5:BP$61,0),0)</f>
        <v>0</v>
      </c>
      <c r="BZ15" s="3" t="n">
        <f aca="false">IF(AND(N15&gt;0,$C15="Winter"),RANK(BQ15,BQ$5:BQ$61,0),0)</f>
        <v>0</v>
      </c>
      <c r="CA15" s="3" t="n">
        <f aca="false">IF(AND(O15&gt;0,$C15="Winter"),RANK(BR15,BR$5:BR$61,0),0)</f>
        <v>0</v>
      </c>
    </row>
    <row r="16" customFormat="false" ht="15" hidden="false" customHeight="false" outlineLevel="0" collapsed="false">
      <c r="A16" s="4" t="s">
        <v>92</v>
      </c>
      <c r="B16" s="4" t="n">
        <v>1992</v>
      </c>
      <c r="C16" s="4" t="s">
        <v>15</v>
      </c>
      <c r="D16" s="7" t="n">
        <v>31702</v>
      </c>
      <c r="E16" s="4" t="s">
        <v>93</v>
      </c>
      <c r="F16" s="4" t="s">
        <v>27</v>
      </c>
      <c r="G16" s="0" t="n">
        <v>8.281845E-005</v>
      </c>
      <c r="H16" s="0" t="n">
        <v>0.0008931</v>
      </c>
      <c r="I16" s="0" t="n">
        <v>0.0050363</v>
      </c>
      <c r="J16" s="0" t="n">
        <v>0.0140186</v>
      </c>
      <c r="K16" s="0" t="n">
        <v>0.0044677</v>
      </c>
      <c r="L16" s="0" t="n">
        <v>0.0104901</v>
      </c>
      <c r="M16" s="0" t="n">
        <v>-0.0030481</v>
      </c>
      <c r="N16" s="0" t="n">
        <v>-0.0170667</v>
      </c>
      <c r="O16" s="0" t="n">
        <v>0.0054538</v>
      </c>
      <c r="P16" s="3" t="str">
        <f aca="false">CONCATENATE(A16," &amp; ",TEXT(D16,"mm/dd/yyyy")," &amp; ",ROUND(SQRT(G16),4)," &amp; ",ROUND(H16,4)," &amp; ",ROUND(I16,4)," &amp; ",ROUND(J16,4)," &amp; ",ROUND(K16,4)," &amp; ",ROUND(L16,4)," &amp; ",ROUND(M16,4)," &amp; ",ROUND(N16,4)," &amp; ",ROUND(O16,4)," \\ ")</f>
        <v>Netherlands &amp; 10/17/1986 &amp; 0.0091 &amp; 0.0009 &amp; 0.005 &amp; 0.014 &amp; 0.0045 &amp; 0.0105 &amp; -0.003 &amp; -0.0171 &amp; 0.0055 \\</v>
      </c>
      <c r="Q16" s="3" t="s">
        <v>4</v>
      </c>
      <c r="R16" s="3" t="n">
        <f aca="false">H16/SQRT((R$3-R$2+1)*$G16)</f>
        <v>0.0693939393939394</v>
      </c>
      <c r="S16" s="3" t="n">
        <f aca="false">I16/SQRT((S$3-S$2+1)*$G16)</f>
        <v>0.319512177974072</v>
      </c>
      <c r="T16" s="3" t="n">
        <f aca="false">J16/SQRT((T$3-T$2+1)*$G16)</f>
        <v>0.628876649857163</v>
      </c>
      <c r="U16" s="3" t="n">
        <f aca="false">K16/SQRT((U$3-U$2+1)*$G16)</f>
        <v>0.155246012479811</v>
      </c>
      <c r="V16" s="3" t="n">
        <f aca="false">L16/SQRT((V$3-V$2+1)*$G16)</f>
        <v>0.515502857543626</v>
      </c>
      <c r="W16" s="3" t="n">
        <f aca="false">M16/SQRT((W$3-W$2+1)*$G16)</f>
        <v>-0.100987894875452</v>
      </c>
      <c r="X16" s="3" t="n">
        <f aca="false">N16/SQRT((X$3-X$2+1)*$G16)</f>
        <v>-0.838689108668154</v>
      </c>
      <c r="Y16" s="3" t="n">
        <f aca="false">O16/SQRT((Y$3-Y$2+1)*$G16)</f>
        <v>0.423760683760684</v>
      </c>
      <c r="AA16" s="3" t="n">
        <f aca="false">ABS(H16)</f>
        <v>0.0008931</v>
      </c>
      <c r="AB16" s="3" t="n">
        <f aca="false">ABS(I16)</f>
        <v>0.0050363</v>
      </c>
      <c r="AC16" s="3" t="n">
        <f aca="false">ABS(J16)</f>
        <v>0.0140186</v>
      </c>
      <c r="AD16" s="3" t="n">
        <f aca="false">ABS(K16)</f>
        <v>0.0044677</v>
      </c>
      <c r="AE16" s="3" t="n">
        <f aca="false">ABS(L16)</f>
        <v>0.0104901</v>
      </c>
      <c r="AF16" s="3" t="n">
        <f aca="false">ABS(M16)</f>
        <v>0.0030481</v>
      </c>
      <c r="AG16" s="3" t="n">
        <f aca="false">ABS(N16)</f>
        <v>0.0170667</v>
      </c>
      <c r="AH16" s="3" t="n">
        <f aca="false">ABS(O16)</f>
        <v>0.0054538</v>
      </c>
      <c r="AJ16" s="3" t="n">
        <f aca="false">IF(H16&gt;0,RANK(AA16,AA$5:AA$61,0),0)</f>
        <v>52</v>
      </c>
      <c r="AK16" s="3" t="n">
        <f aca="false">IF(I16&gt;0,RANK(AB16,AB$5:AB$61,0),0)</f>
        <v>41</v>
      </c>
      <c r="AL16" s="3" t="n">
        <f aca="false">IF(J16&gt;0,RANK(AC16,AC$5:AC$61,0),0)</f>
        <v>30</v>
      </c>
      <c r="AM16" s="3" t="n">
        <f aca="false">IF(K16&gt;0,RANK(AD16,AD$5:AD$61,0),0)</f>
        <v>49</v>
      </c>
      <c r="AN16" s="3" t="n">
        <f aca="false">IF(L16&gt;0,RANK(AE16,AE$5:AE$61,0),0)</f>
        <v>33</v>
      </c>
      <c r="AO16" s="3" t="n">
        <f aca="false">IF(M16&gt;0,RANK(AF16,AF$5:AF$61,0),0)</f>
        <v>0</v>
      </c>
      <c r="AP16" s="3" t="n">
        <f aca="false">IF(N16&gt;0,RANK(AG16,AG$5:AG$61,0),0)</f>
        <v>0</v>
      </c>
      <c r="AQ16" s="3" t="n">
        <f aca="false">IF(O16&gt;0,RANK(AH16,AH$5:AH$61,0),0)</f>
        <v>36</v>
      </c>
      <c r="AS16" s="3" t="n">
        <f aca="false">IF($C16="Summer",ABS(H16),"")</f>
        <v>0.0008931</v>
      </c>
      <c r="AT16" s="3" t="n">
        <f aca="false">IF($C16="Summer",ABS(I16),"")</f>
        <v>0.0050363</v>
      </c>
      <c r="AU16" s="3" t="n">
        <f aca="false">IF($C16="Summer",ABS(J16),"")</f>
        <v>0.0140186</v>
      </c>
      <c r="AV16" s="3" t="n">
        <f aca="false">IF($C16="Summer",ABS(K16),"")</f>
        <v>0.0044677</v>
      </c>
      <c r="AW16" s="3" t="n">
        <f aca="false">IF($C16="Summer",ABS(L16),"")</f>
        <v>0.0104901</v>
      </c>
      <c r="AX16" s="3" t="n">
        <f aca="false">IF($C16="Summer",ABS(M16),"")</f>
        <v>0.0030481</v>
      </c>
      <c r="AY16" s="3" t="n">
        <f aca="false">IF($C16="Summer",ABS(N16),"")</f>
        <v>0.0170667</v>
      </c>
      <c r="AZ16" s="3" t="n">
        <f aca="false">IF($C16="Summer",ABS(O16),"")</f>
        <v>0.0054538</v>
      </c>
      <c r="BB16" s="3" t="n">
        <f aca="false">IF(AND(H16&gt;0,$C16="Summer"),RANK(AS16,AS$5:AS$61,0),0)</f>
        <v>27</v>
      </c>
      <c r="BC16" s="3" t="n">
        <f aca="false">IF(AND(I16&gt;0,$C16="Summer"),RANK(AT16,AT$5:AT$61,0),0)</f>
        <v>20</v>
      </c>
      <c r="BD16" s="3" t="n">
        <f aca="false">IF(AND(J16&gt;0,$C16="Summer"),RANK(AU16,AU$5:AU$61,0),0)</f>
        <v>15</v>
      </c>
      <c r="BE16" s="3" t="n">
        <f aca="false">IF(AND(K16&gt;0,$C16="Summer"),RANK(AV16,AV$5:AV$61,0),0)</f>
        <v>26</v>
      </c>
      <c r="BF16" s="3" t="n">
        <f aca="false">IF(AND(L16&gt;0,$C16="Summer"),RANK(AW16,AW$5:AW$61,0),0)</f>
        <v>17</v>
      </c>
      <c r="BG16" s="3" t="n">
        <f aca="false">IF(AND(M16&gt;0,$C16="Summer"),RANK(AX16,AX$5:AX$61,0),0)</f>
        <v>0</v>
      </c>
      <c r="BH16" s="3" t="n">
        <f aca="false">IF(AND(N16&gt;0,$C16="Summer"),RANK(AY16,AY$5:AY$61,0),0)</f>
        <v>0</v>
      </c>
      <c r="BI16" s="3" t="n">
        <f aca="false">IF(AND(O16&gt;0,$C16="Summer"),RANK(AZ16,AZ$5:AZ$61,0),0)</f>
        <v>19</v>
      </c>
      <c r="BK16" s="3" t="str">
        <f aca="false">IF($C16="Winter",ABS(H16),"")</f>
        <v/>
      </c>
      <c r="BL16" s="3" t="str">
        <f aca="false">IF($C16="Winter",ABS(I16),"")</f>
        <v/>
      </c>
      <c r="BM16" s="3" t="str">
        <f aca="false">IF($C16="Winter",ABS(J16),"")</f>
        <v/>
      </c>
      <c r="BN16" s="3" t="str">
        <f aca="false">IF($C16="Winter",ABS(K16),"")</f>
        <v/>
      </c>
      <c r="BO16" s="3" t="str">
        <f aca="false">IF($C16="Winter",ABS(L16),"")</f>
        <v/>
      </c>
      <c r="BP16" s="3" t="str">
        <f aca="false">IF($C16="Winter",ABS(M16),"")</f>
        <v/>
      </c>
      <c r="BQ16" s="3" t="str">
        <f aca="false">IF($C16="Winter",ABS(N16),"")</f>
        <v/>
      </c>
      <c r="BR16" s="3" t="str">
        <f aca="false">IF($C16="Winter",ABS(O16),"")</f>
        <v/>
      </c>
      <c r="BT16" s="3" t="n">
        <f aca="false">IF(AND(H16&gt;0,$C16="Winter"),RANK(BK16,BK$5:BK$61,0),0)</f>
        <v>0</v>
      </c>
      <c r="BU16" s="3" t="n">
        <f aca="false">IF(AND(I16&gt;0,$C16="Winter"),RANK(BL16,BL$5:BL$61,0),0)</f>
        <v>0</v>
      </c>
      <c r="BV16" s="3" t="n">
        <f aca="false">IF(AND(J16&gt;0,$C16="Winter"),RANK(BM16,BM$5:BM$61,0),0)</f>
        <v>0</v>
      </c>
      <c r="BW16" s="3" t="n">
        <f aca="false">IF(AND(K16&gt;0,$C16="Winter"),RANK(BN16,BN$5:BN$61,0),0)</f>
        <v>0</v>
      </c>
      <c r="BX16" s="3" t="n">
        <f aca="false">IF(AND(L16&gt;0,$C16="Winter"),RANK(BO16,BO$5:BO$61,0),0)</f>
        <v>0</v>
      </c>
      <c r="BY16" s="3" t="n">
        <f aca="false">IF(AND(M16&gt;0,$C16="Winter"),RANK(BP16,BP$5:BP$61,0),0)</f>
        <v>0</v>
      </c>
      <c r="BZ16" s="3" t="n">
        <f aca="false">IF(AND(N16&gt;0,$C16="Winter"),RANK(BQ16,BQ$5:BQ$61,0),0)</f>
        <v>0</v>
      </c>
      <c r="CA16" s="3" t="n">
        <f aca="false">IF(AND(O16&gt;0,$C16="Winter"),RANK(BR16,BR$5:BR$61,0),0)</f>
        <v>0</v>
      </c>
    </row>
    <row r="17" customFormat="false" ht="15" hidden="false" customHeight="false" outlineLevel="0" collapsed="false">
      <c r="A17" s="4" t="s">
        <v>75</v>
      </c>
      <c r="B17" s="4" t="n">
        <v>1994</v>
      </c>
      <c r="C17" s="4" t="s">
        <v>16</v>
      </c>
      <c r="D17" s="7" t="n">
        <v>32401</v>
      </c>
      <c r="E17" s="4" t="s">
        <v>89</v>
      </c>
      <c r="F17" s="4" t="s">
        <v>27</v>
      </c>
      <c r="G17" s="0" t="n">
        <v>0.000220040339805</v>
      </c>
      <c r="H17" s="0" t="n">
        <v>-0.0049478</v>
      </c>
      <c r="I17" s="0" t="n">
        <v>0.0052671</v>
      </c>
      <c r="J17" s="0" t="n">
        <v>0.0344994</v>
      </c>
      <c r="K17" s="0" t="n">
        <v>0.0204944</v>
      </c>
      <c r="L17" s="0" t="n">
        <v>0.0056865</v>
      </c>
      <c r="M17" s="0" t="n">
        <v>0.0457938</v>
      </c>
      <c r="N17" s="0" t="n">
        <v>0.0112943</v>
      </c>
      <c r="O17" s="0" t="n">
        <v>0.0004194</v>
      </c>
      <c r="P17" s="3" t="str">
        <f aca="false">CONCATENATE(A17," &amp; ",TEXT(D17,"mm/dd/yyyy")," &amp; ",ROUND(SQRT(G17),4)," &amp; ",ROUND(H17,4)," &amp; ",ROUND(I17,4)," &amp; ",ROUND(J17,4)," &amp; ",ROUND(K17,4)," &amp; ",ROUND(L17,4)," &amp; ",ROUND(M17,4)," &amp; ",ROUND(N17,4)," &amp; ",ROUND(O17,4)," \\ ")</f>
        <v>Sweden &amp; 09/15/1988 &amp; 0.0148 &amp; -0.0049 &amp; 0.0053 &amp; 0.0345 &amp; 0.0205 &amp; 0.0057 &amp; 0.0458 &amp; 0.0113 &amp; 0.0004 \\</v>
      </c>
      <c r="Q17" s="3" t="s">
        <v>4</v>
      </c>
      <c r="R17" s="3" t="n">
        <f aca="false">H17/SQRT((R$3-R$2+1)*$G17)</f>
        <v>-0.23585548738923</v>
      </c>
      <c r="S17" s="3" t="n">
        <f aca="false">I17/SQRT((S$3-S$2+1)*$G17)</f>
        <v>0.205002795362994</v>
      </c>
      <c r="T17" s="3" t="n">
        <f aca="false">J17/SQRT((T$3-T$2+1)*$G17)</f>
        <v>0.949477687535124</v>
      </c>
      <c r="U17" s="3" t="n">
        <f aca="false">K17/SQRT((U$3-U$2+1)*$G17)</f>
        <v>0.436902022185724</v>
      </c>
      <c r="V17" s="3" t="n">
        <f aca="false">L17/SQRT((V$3-V$2+1)*$G17)</f>
        <v>0.171438709078015</v>
      </c>
      <c r="W17" s="3" t="n">
        <f aca="false">M17/SQRT((W$3-W$2+1)*$G17)</f>
        <v>0.930806027680824</v>
      </c>
      <c r="X17" s="3" t="n">
        <f aca="false">N17/SQRT((X$3-X$2+1)*$G17)</f>
        <v>0.340504741394499</v>
      </c>
      <c r="Y17" s="3" t="n">
        <f aca="false">O17/SQRT((Y$3-Y$2+1)*$G17)</f>
        <v>0.0199922776609893</v>
      </c>
      <c r="AA17" s="3" t="n">
        <f aca="false">ABS(H17)</f>
        <v>0.0049478</v>
      </c>
      <c r="AB17" s="3" t="n">
        <f aca="false">ABS(I17)</f>
        <v>0.0052671</v>
      </c>
      <c r="AC17" s="3" t="n">
        <f aca="false">ABS(J17)</f>
        <v>0.0344994</v>
      </c>
      <c r="AD17" s="3" t="n">
        <f aca="false">ABS(K17)</f>
        <v>0.0204944</v>
      </c>
      <c r="AE17" s="3" t="n">
        <f aca="false">ABS(L17)</f>
        <v>0.0056865</v>
      </c>
      <c r="AF17" s="3" t="n">
        <f aca="false">ABS(M17)</f>
        <v>0.0457938</v>
      </c>
      <c r="AG17" s="3" t="n">
        <f aca="false">ABS(N17)</f>
        <v>0.0112943</v>
      </c>
      <c r="AH17" s="3" t="n">
        <f aca="false">ABS(O17)</f>
        <v>0.0004194</v>
      </c>
      <c r="AJ17" s="3" t="n">
        <f aca="false">IF(H17&gt;0,RANK(AA17,AA$5:AA$61,0),0)</f>
        <v>0</v>
      </c>
      <c r="AK17" s="3" t="n">
        <f aca="false">IF(I17&gt;0,RANK(AB17,AB$5:AB$61,0),0)</f>
        <v>39</v>
      </c>
      <c r="AL17" s="3" t="n">
        <f aca="false">IF(J17&gt;0,RANK(AC17,AC$5:AC$61,0),0)</f>
        <v>12</v>
      </c>
      <c r="AM17" s="3" t="n">
        <f aca="false">IF(K17&gt;0,RANK(AD17,AD$5:AD$61,0),0)</f>
        <v>26</v>
      </c>
      <c r="AN17" s="3" t="n">
        <f aca="false">IF(L17&gt;0,RANK(AE17,AE$5:AE$61,0),0)</f>
        <v>44</v>
      </c>
      <c r="AO17" s="3" t="n">
        <f aca="false">IF(M17&gt;0,RANK(AF17,AF$5:AF$61,0),0)</f>
        <v>11</v>
      </c>
      <c r="AP17" s="3" t="n">
        <f aca="false">IF(N17&gt;0,RANK(AG17,AG$5:AG$61,0),0)</f>
        <v>27</v>
      </c>
      <c r="AQ17" s="3" t="n">
        <f aca="false">IF(O17&gt;0,RANK(AH17,AH$5:AH$61,0),0)</f>
        <v>57</v>
      </c>
      <c r="AS17" s="3" t="str">
        <f aca="false">IF($C17="Summer",ABS(H17),"")</f>
        <v/>
      </c>
      <c r="AT17" s="3" t="str">
        <f aca="false">IF($C17="Summer",ABS(I17),"")</f>
        <v/>
      </c>
      <c r="AU17" s="3" t="str">
        <f aca="false">IF($C17="Summer",ABS(J17),"")</f>
        <v/>
      </c>
      <c r="AV17" s="3" t="str">
        <f aca="false">IF($C17="Summer",ABS(K17),"")</f>
        <v/>
      </c>
      <c r="AW17" s="3" t="str">
        <f aca="false">IF($C17="Summer",ABS(L17),"")</f>
        <v/>
      </c>
      <c r="AX17" s="3" t="str">
        <f aca="false">IF($C17="Summer",ABS(M17),"")</f>
        <v/>
      </c>
      <c r="AY17" s="3" t="str">
        <f aca="false">IF($C17="Summer",ABS(N17),"")</f>
        <v/>
      </c>
      <c r="AZ17" s="3" t="str">
        <f aca="false">IF($C17="Summer",ABS(O17),"")</f>
        <v/>
      </c>
      <c r="BB17" s="3" t="n">
        <f aca="false">IF(AND(H17&gt;0,$C17="Summer"),RANK(AS17,AS$5:AS$61,0),0)</f>
        <v>0</v>
      </c>
      <c r="BC17" s="3" t="n">
        <f aca="false">IF(AND(I17&gt;0,$C17="Summer"),RANK(AT17,AT$5:AT$61,0),0)</f>
        <v>0</v>
      </c>
      <c r="BD17" s="3" t="n">
        <f aca="false">IF(AND(J17&gt;0,$C17="Summer"),RANK(AU17,AU$5:AU$61,0),0)</f>
        <v>0</v>
      </c>
      <c r="BE17" s="3" t="n">
        <f aca="false">IF(AND(K17&gt;0,$C17="Summer"),RANK(AV17,AV$5:AV$61,0),0)</f>
        <v>0</v>
      </c>
      <c r="BF17" s="3" t="n">
        <f aca="false">IF(AND(L17&gt;0,$C17="Summer"),RANK(AW17,AW$5:AW$61,0),0)</f>
        <v>0</v>
      </c>
      <c r="BG17" s="3" t="n">
        <f aca="false">IF(AND(M17&gt;0,$C17="Summer"),RANK(AX17,AX$5:AX$61,0),0)</f>
        <v>0</v>
      </c>
      <c r="BH17" s="3" t="n">
        <f aca="false">IF(AND(N17&gt;0,$C17="Summer"),RANK(AY17,AY$5:AY$61,0),0)</f>
        <v>0</v>
      </c>
      <c r="BI17" s="3" t="n">
        <f aca="false">IF(AND(O17&gt;0,$C17="Summer"),RANK(AZ17,AZ$5:AZ$61,0),0)</f>
        <v>0</v>
      </c>
      <c r="BK17" s="3" t="n">
        <f aca="false">IF($C17="Winter",ABS(H17),"")</f>
        <v>0.0049478</v>
      </c>
      <c r="BL17" s="3" t="n">
        <f aca="false">IF($C17="Winter",ABS(I17),"")</f>
        <v>0.0052671</v>
      </c>
      <c r="BM17" s="3" t="n">
        <f aca="false">IF($C17="Winter",ABS(J17),"")</f>
        <v>0.0344994</v>
      </c>
      <c r="BN17" s="3" t="n">
        <f aca="false">IF($C17="Winter",ABS(K17),"")</f>
        <v>0.0204944</v>
      </c>
      <c r="BO17" s="3" t="n">
        <f aca="false">IF($C17="Winter",ABS(L17),"")</f>
        <v>0.0056865</v>
      </c>
      <c r="BP17" s="3" t="n">
        <f aca="false">IF($C17="Winter",ABS(M17),"")</f>
        <v>0.0457938</v>
      </c>
      <c r="BQ17" s="3" t="n">
        <f aca="false">IF($C17="Winter",ABS(N17),"")</f>
        <v>0.0112943</v>
      </c>
      <c r="BR17" s="3" t="n">
        <f aca="false">IF($C17="Winter",ABS(O17),"")</f>
        <v>0.0004194</v>
      </c>
      <c r="BT17" s="3" t="n">
        <f aca="false">IF(AND(H17&gt;0,$C17="Winter"),RANK(BK17,BK$5:BK$61,0),0)</f>
        <v>0</v>
      </c>
      <c r="BU17" s="3" t="n">
        <f aca="false">IF(AND(I17&gt;0,$C17="Winter"),RANK(BL17,BL$5:BL$61,0),0)</f>
        <v>21</v>
      </c>
      <c r="BV17" s="3" t="n">
        <f aca="false">IF(AND(J17&gt;0,$C17="Winter"),RANK(BM17,BM$5:BM$61,0),0)</f>
        <v>7</v>
      </c>
      <c r="BW17" s="3" t="n">
        <f aca="false">IF(AND(K17&gt;0,$C17="Winter"),RANK(BN17,BN$5:BN$61,0),0)</f>
        <v>14</v>
      </c>
      <c r="BX17" s="3" t="n">
        <f aca="false">IF(AND(L17&gt;0,$C17="Winter"),RANK(BO17,BO$5:BO$61,0),0)</f>
        <v>19</v>
      </c>
      <c r="BY17" s="3" t="n">
        <f aca="false">IF(AND(M17&gt;0,$C17="Winter"),RANK(BP17,BP$5:BP$61,0),0)</f>
        <v>4</v>
      </c>
      <c r="BZ17" s="3" t="n">
        <f aca="false">IF(AND(N17&gt;0,$C17="Winter"),RANK(BQ17,BQ$5:BQ$61,0),0)</f>
        <v>11</v>
      </c>
      <c r="CA17" s="3" t="n">
        <f aca="false">IF(AND(O17&gt;0,$C17="Winter"),RANK(BR17,BR$5:BR$61,0),0)</f>
        <v>27</v>
      </c>
    </row>
    <row r="18" customFormat="false" ht="15" hidden="false" customHeight="false" outlineLevel="0" collapsed="false">
      <c r="A18" s="4" t="s">
        <v>36</v>
      </c>
      <c r="B18" s="4" t="n">
        <v>1994</v>
      </c>
      <c r="C18" s="4" t="s">
        <v>16</v>
      </c>
      <c r="D18" s="7" t="n">
        <v>32401</v>
      </c>
      <c r="E18" s="4" t="s">
        <v>37</v>
      </c>
      <c r="F18" s="4" t="s">
        <v>27</v>
      </c>
      <c r="G18" s="0" t="n">
        <v>0.000295072495205</v>
      </c>
      <c r="H18" s="0" t="n">
        <v>0.0009038</v>
      </c>
      <c r="I18" s="0" t="n">
        <v>-0.0057087</v>
      </c>
      <c r="J18" s="0" t="n">
        <v>0.0055631</v>
      </c>
      <c r="K18" s="0" t="n">
        <v>-0.0020739</v>
      </c>
      <c r="L18" s="0" t="n">
        <v>0.0008649</v>
      </c>
      <c r="M18" s="0" t="n">
        <v>0.012337</v>
      </c>
      <c r="N18" s="0" t="n">
        <v>0.0067739</v>
      </c>
      <c r="O18" s="0" t="n">
        <v>0.0065735</v>
      </c>
      <c r="P18" s="3" t="str">
        <f aca="false">CONCATENATE(A18," &amp; ",TEXT(D18,"mm/dd/yyyy")," &amp; ",ROUND(SQRT(G18),4)," &amp; ",ROUND(H18,4)," &amp; ",ROUND(I18,4)," &amp; ",ROUND(J18,4)," &amp; ",ROUND(K18,4)," &amp; ",ROUND(L18,4)," &amp; ",ROUND(M18,4)," &amp; ",ROUND(N18,4)," &amp; ",ROUND(O18,4)," \\ ")</f>
        <v>USA &amp; 09/15/1988 &amp; 0.0172 &amp; 0.0009 &amp; -0.0057 &amp; 0.0056 &amp; -0.0021 &amp; 0.0009 &amp; 0.0123 &amp; 0.0068 &amp; 0.0066 \\</v>
      </c>
      <c r="Q18" s="3" t="s">
        <v>4</v>
      </c>
      <c r="R18" s="3" t="n">
        <f aca="false">H18/SQRT((R$3-R$2+1)*$G18)</f>
        <v>0.0372042860259582</v>
      </c>
      <c r="S18" s="3" t="n">
        <f aca="false">I18/SQRT((S$3-S$2+1)*$G18)</f>
        <v>-0.191872276736911</v>
      </c>
      <c r="T18" s="3" t="n">
        <f aca="false">J18/SQRT((T$3-T$2+1)*$G18)</f>
        <v>0.132213827189377</v>
      </c>
      <c r="U18" s="3" t="n">
        <f aca="false">K18/SQRT((U$3-U$2+1)*$G18)</f>
        <v>-0.0381789031242611</v>
      </c>
      <c r="V18" s="3" t="n">
        <f aca="false">L18/SQRT((V$3-V$2+1)*$G18)</f>
        <v>0.0225173112166899</v>
      </c>
      <c r="W18" s="3" t="n">
        <f aca="false">M18/SQRT((W$3-W$2+1)*$G18)</f>
        <v>0.216545347626604</v>
      </c>
      <c r="X18" s="3" t="n">
        <f aca="false">N18/SQRT((X$3-X$2+1)*$G18)</f>
        <v>0.176355664759782</v>
      </c>
      <c r="Y18" s="3" t="n">
        <f aca="false">O18/SQRT((Y$3-Y$2+1)*$G18)</f>
        <v>0.270593465580478</v>
      </c>
      <c r="AA18" s="3" t="n">
        <f aca="false">ABS(H18)</f>
        <v>0.0009038</v>
      </c>
      <c r="AB18" s="3" t="n">
        <f aca="false">ABS(I18)</f>
        <v>0.0057087</v>
      </c>
      <c r="AC18" s="3" t="n">
        <f aca="false">ABS(J18)</f>
        <v>0.0055631</v>
      </c>
      <c r="AD18" s="3" t="n">
        <f aca="false">ABS(K18)</f>
        <v>0.0020739</v>
      </c>
      <c r="AE18" s="3" t="n">
        <f aca="false">ABS(L18)</f>
        <v>0.0008649</v>
      </c>
      <c r="AF18" s="3" t="n">
        <f aca="false">ABS(M18)</f>
        <v>0.012337</v>
      </c>
      <c r="AG18" s="3" t="n">
        <f aca="false">ABS(N18)</f>
        <v>0.0067739</v>
      </c>
      <c r="AH18" s="3" t="n">
        <f aca="false">ABS(O18)</f>
        <v>0.0065735</v>
      </c>
      <c r="AJ18" s="3" t="n">
        <f aca="false">IF(H18&gt;0,RANK(AA18,AA$5:AA$61,0),0)</f>
        <v>51</v>
      </c>
      <c r="AK18" s="3" t="n">
        <f aca="false">IF(I18&gt;0,RANK(AB18,AB$5:AB$61,0),0)</f>
        <v>0</v>
      </c>
      <c r="AL18" s="3" t="n">
        <f aca="false">IF(J18&gt;0,RANK(AC18,AC$5:AC$61,0),0)</f>
        <v>48</v>
      </c>
      <c r="AM18" s="3" t="n">
        <f aca="false">IF(K18&gt;0,RANK(AD18,AD$5:AD$61,0),0)</f>
        <v>0</v>
      </c>
      <c r="AN18" s="3" t="n">
        <f aca="false">IF(L18&gt;0,RANK(AE18,AE$5:AE$61,0),0)</f>
        <v>52</v>
      </c>
      <c r="AO18" s="3" t="n">
        <f aca="false">IF(M18&gt;0,RANK(AF18,AF$5:AF$61,0),0)</f>
        <v>34</v>
      </c>
      <c r="AP18" s="3" t="n">
        <f aca="false">IF(N18&gt;0,RANK(AG18,AG$5:AG$61,0),0)</f>
        <v>39</v>
      </c>
      <c r="AQ18" s="3" t="n">
        <f aca="false">IF(O18&gt;0,RANK(AH18,AH$5:AH$61,0),0)</f>
        <v>33</v>
      </c>
      <c r="AS18" s="3" t="str">
        <f aca="false">IF($C18="Summer",ABS(H18),"")</f>
        <v/>
      </c>
      <c r="AT18" s="3" t="str">
        <f aca="false">IF($C18="Summer",ABS(I18),"")</f>
        <v/>
      </c>
      <c r="AU18" s="3" t="str">
        <f aca="false">IF($C18="Summer",ABS(J18),"")</f>
        <v/>
      </c>
      <c r="AV18" s="3" t="str">
        <f aca="false">IF($C18="Summer",ABS(K18),"")</f>
        <v/>
      </c>
      <c r="AW18" s="3" t="str">
        <f aca="false">IF($C18="Summer",ABS(L18),"")</f>
        <v/>
      </c>
      <c r="AX18" s="3" t="str">
        <f aca="false">IF($C18="Summer",ABS(M18),"")</f>
        <v/>
      </c>
      <c r="AY18" s="3" t="str">
        <f aca="false">IF($C18="Summer",ABS(N18),"")</f>
        <v/>
      </c>
      <c r="AZ18" s="3" t="str">
        <f aca="false">IF($C18="Summer",ABS(O18),"")</f>
        <v/>
      </c>
      <c r="BB18" s="3" t="n">
        <f aca="false">IF(AND(H18&gt;0,$C18="Summer"),RANK(AS18,AS$5:AS$61,0),0)</f>
        <v>0</v>
      </c>
      <c r="BC18" s="3" t="n">
        <f aca="false">IF(AND(I18&gt;0,$C18="Summer"),RANK(AT18,AT$5:AT$61,0),0)</f>
        <v>0</v>
      </c>
      <c r="BD18" s="3" t="n">
        <f aca="false">IF(AND(J18&gt;0,$C18="Summer"),RANK(AU18,AU$5:AU$61,0),0)</f>
        <v>0</v>
      </c>
      <c r="BE18" s="3" t="n">
        <f aca="false">IF(AND(K18&gt;0,$C18="Summer"),RANK(AV18,AV$5:AV$61,0),0)</f>
        <v>0</v>
      </c>
      <c r="BF18" s="3" t="n">
        <f aca="false">IF(AND(L18&gt;0,$C18="Summer"),RANK(AW18,AW$5:AW$61,0),0)</f>
        <v>0</v>
      </c>
      <c r="BG18" s="3" t="n">
        <f aca="false">IF(AND(M18&gt;0,$C18="Summer"),RANK(AX18,AX$5:AX$61,0),0)</f>
        <v>0</v>
      </c>
      <c r="BH18" s="3" t="n">
        <f aca="false">IF(AND(N18&gt;0,$C18="Summer"),RANK(AY18,AY$5:AY$61,0),0)</f>
        <v>0</v>
      </c>
      <c r="BI18" s="3" t="n">
        <f aca="false">IF(AND(O18&gt;0,$C18="Summer"),RANK(AZ18,AZ$5:AZ$61,0),0)</f>
        <v>0</v>
      </c>
      <c r="BK18" s="3" t="n">
        <f aca="false">IF($C18="Winter",ABS(H18),"")</f>
        <v>0.0009038</v>
      </c>
      <c r="BL18" s="3" t="n">
        <f aca="false">IF($C18="Winter",ABS(I18),"")</f>
        <v>0.0057087</v>
      </c>
      <c r="BM18" s="3" t="n">
        <f aca="false">IF($C18="Winter",ABS(J18),"")</f>
        <v>0.0055631</v>
      </c>
      <c r="BN18" s="3" t="n">
        <f aca="false">IF($C18="Winter",ABS(K18),"")</f>
        <v>0.0020739</v>
      </c>
      <c r="BO18" s="3" t="n">
        <f aca="false">IF($C18="Winter",ABS(L18),"")</f>
        <v>0.0008649</v>
      </c>
      <c r="BP18" s="3" t="n">
        <f aca="false">IF($C18="Winter",ABS(M18),"")</f>
        <v>0.012337</v>
      </c>
      <c r="BQ18" s="3" t="n">
        <f aca="false">IF($C18="Winter",ABS(N18),"")</f>
        <v>0.0067739</v>
      </c>
      <c r="BR18" s="3" t="n">
        <f aca="false">IF($C18="Winter",ABS(O18),"")</f>
        <v>0.0065735</v>
      </c>
      <c r="BT18" s="3" t="n">
        <f aca="false">IF(AND(H18&gt;0,$C18="Winter"),RANK(BK18,BK$5:BK$61,0),0)</f>
        <v>25</v>
      </c>
      <c r="BU18" s="3" t="n">
        <f aca="false">IF(AND(I18&gt;0,$C18="Winter"),RANK(BL18,BL$5:BL$61,0),0)</f>
        <v>0</v>
      </c>
      <c r="BV18" s="3" t="n">
        <f aca="false">IF(AND(J18&gt;0,$C18="Winter"),RANK(BM18,BM$5:BM$61,0),0)</f>
        <v>25</v>
      </c>
      <c r="BW18" s="3" t="n">
        <f aca="false">IF(AND(K18&gt;0,$C18="Winter"),RANK(BN18,BN$5:BN$61,0),0)</f>
        <v>0</v>
      </c>
      <c r="BX18" s="3" t="n">
        <f aca="false">IF(AND(L18&gt;0,$C18="Winter"),RANK(BO18,BO$5:BO$61,0),0)</f>
        <v>24</v>
      </c>
      <c r="BY18" s="3" t="n">
        <f aca="false">IF(AND(M18&gt;0,$C18="Winter"),RANK(BP18,BP$5:BP$61,0),0)</f>
        <v>15</v>
      </c>
      <c r="BZ18" s="3" t="n">
        <f aca="false">IF(AND(N18&gt;0,$C18="Winter"),RANK(BQ18,BQ$5:BQ$61,0),0)</f>
        <v>17</v>
      </c>
      <c r="CA18" s="3" t="n">
        <f aca="false">IF(AND(O18&gt;0,$C18="Winter"),RANK(BR18,BR$5:BR$61,0),0)</f>
        <v>17</v>
      </c>
    </row>
    <row r="19" customFormat="false" ht="15" hidden="false" customHeight="false" outlineLevel="0" collapsed="false">
      <c r="A19" s="4" t="s">
        <v>42</v>
      </c>
      <c r="B19" s="4" t="n">
        <v>1996</v>
      </c>
      <c r="C19" s="4" t="s">
        <v>15</v>
      </c>
      <c r="D19" s="7" t="n">
        <v>33134</v>
      </c>
      <c r="E19" s="4" t="s">
        <v>94</v>
      </c>
      <c r="F19" s="4" t="s">
        <v>27</v>
      </c>
      <c r="G19" s="0" t="n">
        <v>0.000595694386125</v>
      </c>
      <c r="H19" s="0" t="n">
        <v>-0.0576419</v>
      </c>
      <c r="I19" s="0" t="n">
        <v>-0.0604693</v>
      </c>
      <c r="J19" s="0" t="n">
        <v>-0.148254</v>
      </c>
      <c r="K19" s="0" t="n">
        <v>-0.2289399</v>
      </c>
      <c r="L19" s="0" t="n">
        <v>-0.0048688</v>
      </c>
      <c r="M19" s="0" t="n">
        <v>-0.1545301</v>
      </c>
      <c r="N19" s="0" t="n">
        <v>-0.0062761</v>
      </c>
      <c r="O19" s="0" t="n">
        <v>0.0556005</v>
      </c>
      <c r="P19" s="3" t="str">
        <f aca="false">CONCATENATE(A19," &amp; ",TEXT(D19,"mm/dd/yyyy")," &amp; ",ROUND(SQRT(G19),4)," &amp; ",ROUND(H19,4)," &amp; ",ROUND(I19,4)," &amp; ",ROUND(J19,4)," &amp; ",ROUND(K19,4)," &amp; ",ROUND(L19,4)," &amp; ",ROUND(M19,4)," &amp; ",ROUND(N19,4)," &amp; ",ROUND(O19,4)," \\ ")</f>
        <v>Greece &amp; 09/18/1990 &amp; 0.0244 &amp; -0.0576 &amp; -0.0605 &amp; -0.1483 &amp; -0.2289 &amp; -0.0049 &amp; -0.1545 &amp; -0.0063 &amp; 0.0556 \\</v>
      </c>
      <c r="Q19" s="3" t="s">
        <v>4</v>
      </c>
      <c r="R19" s="3" t="n">
        <f aca="false">H19/SQRT((R$3-R$2+1)*$G19)</f>
        <v>-1.66998102356844</v>
      </c>
      <c r="S19" s="3" t="n">
        <f aca="false">I19/SQRT((S$3-S$2+1)*$G19)</f>
        <v>-1.43041666162829</v>
      </c>
      <c r="T19" s="3" t="n">
        <f aca="false">J19/SQRT((T$3-T$2+1)*$G19)</f>
        <v>-2.47981361981773</v>
      </c>
      <c r="U19" s="3" t="n">
        <f aca="false">K19/SQRT((U$3-U$2+1)*$G19)</f>
        <v>-2.9662635502557</v>
      </c>
      <c r="V19" s="3" t="n">
        <f aca="false">L19/SQRT((V$3-V$2+1)*$G19)</f>
        <v>-0.089212391011996</v>
      </c>
      <c r="W19" s="3" t="n">
        <f aca="false">M19/SQRT((W$3-W$2+1)*$G19)</f>
        <v>-1.90899587261189</v>
      </c>
      <c r="X19" s="3" t="n">
        <f aca="false">N19/SQRT((X$3-X$2+1)*$G19)</f>
        <v>-0.114998744501805</v>
      </c>
      <c r="Y19" s="3" t="n">
        <f aca="false">O19/SQRT((Y$3-Y$2+1)*$G19)</f>
        <v>1.61083829472861</v>
      </c>
      <c r="AA19" s="3" t="n">
        <f aca="false">ABS(H19)</f>
        <v>0.0576419</v>
      </c>
      <c r="AB19" s="3" t="n">
        <f aca="false">ABS(I19)</f>
        <v>0.0604693</v>
      </c>
      <c r="AC19" s="3" t="n">
        <f aca="false">ABS(J19)</f>
        <v>0.148254</v>
      </c>
      <c r="AD19" s="3" t="n">
        <f aca="false">ABS(K19)</f>
        <v>0.2289399</v>
      </c>
      <c r="AE19" s="3" t="n">
        <f aca="false">ABS(L19)</f>
        <v>0.0048688</v>
      </c>
      <c r="AF19" s="3" t="n">
        <f aca="false">ABS(M19)</f>
        <v>0.1545301</v>
      </c>
      <c r="AG19" s="3" t="n">
        <f aca="false">ABS(N19)</f>
        <v>0.0062761</v>
      </c>
      <c r="AH19" s="3" t="n">
        <f aca="false">ABS(O19)</f>
        <v>0.0556005</v>
      </c>
      <c r="AJ19" s="3" t="n">
        <f aca="false">IF(H19&gt;0,RANK(AA19,AA$5:AA$61,0),0)</f>
        <v>0</v>
      </c>
      <c r="AK19" s="3" t="n">
        <f aca="false">IF(I19&gt;0,RANK(AB19,AB$5:AB$61,0),0)</f>
        <v>0</v>
      </c>
      <c r="AL19" s="3" t="n">
        <f aca="false">IF(J19&gt;0,RANK(AC19,AC$5:AC$61,0),0)</f>
        <v>0</v>
      </c>
      <c r="AM19" s="3" t="n">
        <f aca="false">IF(K19&gt;0,RANK(AD19,AD$5:AD$61,0),0)</f>
        <v>0</v>
      </c>
      <c r="AN19" s="3" t="n">
        <f aca="false">IF(L19&gt;0,RANK(AE19,AE$5:AE$61,0),0)</f>
        <v>0</v>
      </c>
      <c r="AO19" s="3" t="n">
        <f aca="false">IF(M19&gt;0,RANK(AF19,AF$5:AF$61,0),0)</f>
        <v>0</v>
      </c>
      <c r="AP19" s="3" t="n">
        <f aca="false">IF(N19&gt;0,RANK(AG19,AG$5:AG$61,0),0)</f>
        <v>0</v>
      </c>
      <c r="AQ19" s="3" t="n">
        <f aca="false">IF(O19&gt;0,RANK(AH19,AH$5:AH$61,0),0)</f>
        <v>1</v>
      </c>
      <c r="AS19" s="3" t="n">
        <f aca="false">IF($C19="Summer",ABS(H19),"")</f>
        <v>0.0576419</v>
      </c>
      <c r="AT19" s="3" t="n">
        <f aca="false">IF($C19="Summer",ABS(I19),"")</f>
        <v>0.0604693</v>
      </c>
      <c r="AU19" s="3" t="n">
        <f aca="false">IF($C19="Summer",ABS(J19),"")</f>
        <v>0.148254</v>
      </c>
      <c r="AV19" s="3" t="n">
        <f aca="false">IF($C19="Summer",ABS(K19),"")</f>
        <v>0.2289399</v>
      </c>
      <c r="AW19" s="3" t="n">
        <f aca="false">IF($C19="Summer",ABS(L19),"")</f>
        <v>0.0048688</v>
      </c>
      <c r="AX19" s="3" t="n">
        <f aca="false">IF($C19="Summer",ABS(M19),"")</f>
        <v>0.1545301</v>
      </c>
      <c r="AY19" s="3" t="n">
        <f aca="false">IF($C19="Summer",ABS(N19),"")</f>
        <v>0.0062761</v>
      </c>
      <c r="AZ19" s="3" t="n">
        <f aca="false">IF($C19="Summer",ABS(O19),"")</f>
        <v>0.0556005</v>
      </c>
      <c r="BB19" s="3" t="n">
        <f aca="false">IF(AND(H19&gt;0,$C19="Summer"),RANK(AS19,AS$5:AS$61,0),0)</f>
        <v>0</v>
      </c>
      <c r="BC19" s="3" t="n">
        <f aca="false">IF(AND(I19&gt;0,$C19="Summer"),RANK(AT19,AT$5:AT$61,0),0)</f>
        <v>0</v>
      </c>
      <c r="BD19" s="3" t="n">
        <f aca="false">IF(AND(J19&gt;0,$C19="Summer"),RANK(AU19,AU$5:AU$61,0),0)</f>
        <v>0</v>
      </c>
      <c r="BE19" s="3" t="n">
        <f aca="false">IF(AND(K19&gt;0,$C19="Summer"),RANK(AV19,AV$5:AV$61,0),0)</f>
        <v>0</v>
      </c>
      <c r="BF19" s="3" t="n">
        <f aca="false">IF(AND(L19&gt;0,$C19="Summer"),RANK(AW19,AW$5:AW$61,0),0)</f>
        <v>0</v>
      </c>
      <c r="BG19" s="3" t="n">
        <f aca="false">IF(AND(M19&gt;0,$C19="Summer"),RANK(AX19,AX$5:AX$61,0),0)</f>
        <v>0</v>
      </c>
      <c r="BH19" s="3" t="n">
        <f aca="false">IF(AND(N19&gt;0,$C19="Summer"),RANK(AY19,AY$5:AY$61,0),0)</f>
        <v>0</v>
      </c>
      <c r="BI19" s="3" t="n">
        <f aca="false">IF(AND(O19&gt;0,$C19="Summer"),RANK(AZ19,AZ$5:AZ$61,0),0)</f>
        <v>1</v>
      </c>
      <c r="BK19" s="3" t="str">
        <f aca="false">IF($C19="Winter",ABS(H19),"")</f>
        <v/>
      </c>
      <c r="BL19" s="3" t="str">
        <f aca="false">IF($C19="Winter",ABS(I19),"")</f>
        <v/>
      </c>
      <c r="BM19" s="3" t="str">
        <f aca="false">IF($C19="Winter",ABS(J19),"")</f>
        <v/>
      </c>
      <c r="BN19" s="3" t="str">
        <f aca="false">IF($C19="Winter",ABS(K19),"")</f>
        <v/>
      </c>
      <c r="BO19" s="3" t="str">
        <f aca="false">IF($C19="Winter",ABS(L19),"")</f>
        <v/>
      </c>
      <c r="BP19" s="3" t="str">
        <f aca="false">IF($C19="Winter",ABS(M19),"")</f>
        <v/>
      </c>
      <c r="BQ19" s="3" t="str">
        <f aca="false">IF($C19="Winter",ABS(N19),"")</f>
        <v/>
      </c>
      <c r="BR19" s="3" t="str">
        <f aca="false">IF($C19="Winter",ABS(O19),"")</f>
        <v/>
      </c>
      <c r="BT19" s="3" t="n">
        <f aca="false">IF(AND(H19&gt;0,$C19="Winter"),RANK(BK19,BK$5:BK$61,0),0)</f>
        <v>0</v>
      </c>
      <c r="BU19" s="3" t="n">
        <f aca="false">IF(AND(I19&gt;0,$C19="Winter"),RANK(BL19,BL$5:BL$61,0),0)</f>
        <v>0</v>
      </c>
      <c r="BV19" s="3" t="n">
        <f aca="false">IF(AND(J19&gt;0,$C19="Winter"),RANK(BM19,BM$5:BM$61,0),0)</f>
        <v>0</v>
      </c>
      <c r="BW19" s="3" t="n">
        <f aca="false">IF(AND(K19&gt;0,$C19="Winter"),RANK(BN19,BN$5:BN$61,0),0)</f>
        <v>0</v>
      </c>
      <c r="BX19" s="3" t="n">
        <f aca="false">IF(AND(L19&gt;0,$C19="Winter"),RANK(BO19,BO$5:BO$61,0),0)</f>
        <v>0</v>
      </c>
      <c r="BY19" s="3" t="n">
        <f aca="false">IF(AND(M19&gt;0,$C19="Winter"),RANK(BP19,BP$5:BP$61,0),0)</f>
        <v>0</v>
      </c>
      <c r="BZ19" s="3" t="n">
        <f aca="false">IF(AND(N19&gt;0,$C19="Winter"),RANK(BQ19,BQ$5:BQ$61,0),0)</f>
        <v>0</v>
      </c>
      <c r="CA19" s="3" t="n">
        <f aca="false">IF(AND(O19&gt;0,$C19="Winter"),RANK(BR19,BR$5:BR$61,0),0)</f>
        <v>0</v>
      </c>
    </row>
    <row r="20" customFormat="false" ht="15" hidden="false" customHeight="false" outlineLevel="0" collapsed="false">
      <c r="A20" s="4" t="s">
        <v>25</v>
      </c>
      <c r="B20" s="4" t="n">
        <v>1996</v>
      </c>
      <c r="C20" s="4" t="s">
        <v>15</v>
      </c>
      <c r="D20" s="7" t="n">
        <v>33134</v>
      </c>
      <c r="E20" s="4" t="s">
        <v>26</v>
      </c>
      <c r="F20" s="4" t="s">
        <v>27</v>
      </c>
      <c r="G20" s="0" t="n">
        <v>3.1646581245E-005</v>
      </c>
      <c r="H20" s="0" t="n">
        <v>0.0137574</v>
      </c>
      <c r="I20" s="0" t="n">
        <v>0.0151233</v>
      </c>
      <c r="J20" s="0" t="n">
        <v>0.0095264</v>
      </c>
      <c r="K20" s="0" t="n">
        <v>0.0093991</v>
      </c>
      <c r="L20" s="0" t="n">
        <v>0.0191727</v>
      </c>
      <c r="M20" s="0" t="n">
        <v>0.009832</v>
      </c>
      <c r="N20" s="0" t="n">
        <v>0.0003056</v>
      </c>
      <c r="O20" s="0" t="n">
        <v>0.0040494</v>
      </c>
      <c r="P20" s="3" t="str">
        <f aca="false">CONCATENATE(A20," &amp; ",TEXT(D20,"mm/dd/yyyy")," &amp; ",ROUND(SQRT(G20),4)," &amp; ",ROUND(H20,4)," &amp; ",ROUND(I20,4)," &amp; ",ROUND(J20,4)," &amp; ",ROUND(K20,4)," &amp; ",ROUND(L20,4)," &amp; ",ROUND(M20,4)," &amp; ",ROUND(N20,4)," &amp; ",ROUND(O20,4)," \\ ")</f>
        <v>Canada &amp; 09/18/1990 &amp; 0.0056 &amp; 0.0138 &amp; 0.0151 &amp; 0.0095 &amp; 0.0094 &amp; 0.0192 &amp; 0.0098 &amp; 0.0003 &amp; 0.004 \\</v>
      </c>
      <c r="Q20" s="3" t="s">
        <v>4</v>
      </c>
      <c r="R20" s="3" t="n">
        <f aca="false">H20/SQRT((R$3-R$2+1)*$G20)</f>
        <v>1.72925072589464</v>
      </c>
      <c r="S20" s="3" t="n">
        <f aca="false">I20/SQRT((S$3-S$2+1)*$G20)</f>
        <v>1.55211015276397</v>
      </c>
      <c r="T20" s="3" t="n">
        <f aca="false">J20/SQRT((T$3-T$2+1)*$G20)</f>
        <v>0.691336979072621</v>
      </c>
      <c r="U20" s="3" t="n">
        <f aca="false">K20/SQRT((U$3-U$2+1)*$G20)</f>
        <v>0.528351409110908</v>
      </c>
      <c r="V20" s="3" t="n">
        <f aca="false">L20/SQRT((V$3-V$2+1)*$G20)</f>
        <v>1.52417514222784</v>
      </c>
      <c r="W20" s="3" t="n">
        <f aca="false">M20/SQRT((W$3-W$2+1)*$G20)</f>
        <v>0.526965431881132</v>
      </c>
      <c r="X20" s="3" t="n">
        <f aca="false">N20/SQRT((X$3-X$2+1)*$G20)</f>
        <v>0.0242943311826101</v>
      </c>
      <c r="Y20" s="3" t="n">
        <f aca="false">O20/SQRT((Y$3-Y$2+1)*$G20)</f>
        <v>0.508993551793054</v>
      </c>
      <c r="AA20" s="3" t="n">
        <f aca="false">ABS(H20)</f>
        <v>0.0137574</v>
      </c>
      <c r="AB20" s="3" t="n">
        <f aca="false">ABS(I20)</f>
        <v>0.0151233</v>
      </c>
      <c r="AC20" s="3" t="n">
        <f aca="false">ABS(J20)</f>
        <v>0.0095264</v>
      </c>
      <c r="AD20" s="3" t="n">
        <f aca="false">ABS(K20)</f>
        <v>0.0093991</v>
      </c>
      <c r="AE20" s="3" t="n">
        <f aca="false">ABS(L20)</f>
        <v>0.0191727</v>
      </c>
      <c r="AF20" s="3" t="n">
        <f aca="false">ABS(M20)</f>
        <v>0.009832</v>
      </c>
      <c r="AG20" s="3" t="n">
        <f aca="false">ABS(N20)</f>
        <v>0.0003056</v>
      </c>
      <c r="AH20" s="3" t="n">
        <f aca="false">ABS(O20)</f>
        <v>0.0040494</v>
      </c>
      <c r="AJ20" s="3" t="n">
        <f aca="false">IF(H20&gt;0,RANK(AA20,AA$5:AA$61,0),0)</f>
        <v>16</v>
      </c>
      <c r="AK20" s="3" t="n">
        <f aca="false">IF(I20&gt;0,RANK(AB20,AB$5:AB$61,0),0)</f>
        <v>17</v>
      </c>
      <c r="AL20" s="3" t="n">
        <f aca="false">IF(J20&gt;0,RANK(AC20,AC$5:AC$61,0),0)</f>
        <v>34</v>
      </c>
      <c r="AM20" s="3" t="n">
        <f aca="false">IF(K20&gt;0,RANK(AD20,AD$5:AD$61,0),0)</f>
        <v>39</v>
      </c>
      <c r="AN20" s="3" t="n">
        <f aca="false">IF(L20&gt;0,RANK(AE20,AE$5:AE$61,0),0)</f>
        <v>21</v>
      </c>
      <c r="AO20" s="3" t="n">
        <f aca="false">IF(M20&gt;0,RANK(AF20,AF$5:AF$61,0),0)</f>
        <v>41</v>
      </c>
      <c r="AP20" s="3" t="n">
        <f aca="false">IF(N20&gt;0,RANK(AG20,AG$5:AG$61,0),0)</f>
        <v>54</v>
      </c>
      <c r="AQ20" s="3" t="n">
        <f aca="false">IF(O20&gt;0,RANK(AH20,AH$5:AH$61,0),0)</f>
        <v>42</v>
      </c>
      <c r="AS20" s="3" t="n">
        <f aca="false">IF($C20="Summer",ABS(H20),"")</f>
        <v>0.0137574</v>
      </c>
      <c r="AT20" s="3" t="n">
        <f aca="false">IF($C20="Summer",ABS(I20),"")</f>
        <v>0.0151233</v>
      </c>
      <c r="AU20" s="3" t="n">
        <f aca="false">IF($C20="Summer",ABS(J20),"")</f>
        <v>0.0095264</v>
      </c>
      <c r="AV20" s="3" t="n">
        <f aca="false">IF($C20="Summer",ABS(K20),"")</f>
        <v>0.0093991</v>
      </c>
      <c r="AW20" s="3" t="n">
        <f aca="false">IF($C20="Summer",ABS(L20),"")</f>
        <v>0.0191727</v>
      </c>
      <c r="AX20" s="3" t="n">
        <f aca="false">IF($C20="Summer",ABS(M20),"")</f>
        <v>0.009832</v>
      </c>
      <c r="AY20" s="3" t="n">
        <f aca="false">IF($C20="Summer",ABS(N20),"")</f>
        <v>0.0003056</v>
      </c>
      <c r="AZ20" s="3" t="n">
        <f aca="false">IF($C20="Summer",ABS(O20),"")</f>
        <v>0.0040494</v>
      </c>
      <c r="BB20" s="3" t="n">
        <f aca="false">IF(AND(H20&gt;0,$C20="Summer"),RANK(AS20,AS$5:AS$61,0),0)</f>
        <v>8</v>
      </c>
      <c r="BC20" s="3" t="n">
        <f aca="false">IF(AND(I20&gt;0,$C20="Summer"),RANK(AT20,AT$5:AT$61,0),0)</f>
        <v>10</v>
      </c>
      <c r="BD20" s="3" t="n">
        <f aca="false">IF(AND(J20&gt;0,$C20="Summer"),RANK(AU20,AU$5:AU$61,0),0)</f>
        <v>18</v>
      </c>
      <c r="BE20" s="3" t="n">
        <f aca="false">IF(AND(K20&gt;0,$C20="Summer"),RANK(AV20,AV$5:AV$61,0),0)</f>
        <v>20</v>
      </c>
      <c r="BF20" s="3" t="n">
        <f aca="false">IF(AND(L20&gt;0,$C20="Summer"),RANK(AW20,AW$5:AW$61,0),0)</f>
        <v>8</v>
      </c>
      <c r="BG20" s="3" t="n">
        <f aca="false">IF(AND(M20&gt;0,$C20="Summer"),RANK(AX20,AX$5:AX$61,0),0)</f>
        <v>23</v>
      </c>
      <c r="BH20" s="3" t="n">
        <f aca="false">IF(AND(N20&gt;0,$C20="Summer"),RANK(AY20,AY$5:AY$61,0),0)</f>
        <v>29</v>
      </c>
      <c r="BI20" s="3" t="n">
        <f aca="false">IF(AND(O20&gt;0,$C20="Summer"),RANK(AZ20,AZ$5:AZ$61,0),0)</f>
        <v>24</v>
      </c>
      <c r="BK20" s="3" t="str">
        <f aca="false">IF($C20="Winter",ABS(H20),"")</f>
        <v/>
      </c>
      <c r="BL20" s="3" t="str">
        <f aca="false">IF($C20="Winter",ABS(I20),"")</f>
        <v/>
      </c>
      <c r="BM20" s="3" t="str">
        <f aca="false">IF($C20="Winter",ABS(J20),"")</f>
        <v/>
      </c>
      <c r="BN20" s="3" t="str">
        <f aca="false">IF($C20="Winter",ABS(K20),"")</f>
        <v/>
      </c>
      <c r="BO20" s="3" t="str">
        <f aca="false">IF($C20="Winter",ABS(L20),"")</f>
        <v/>
      </c>
      <c r="BP20" s="3" t="str">
        <f aca="false">IF($C20="Winter",ABS(M20),"")</f>
        <v/>
      </c>
      <c r="BQ20" s="3" t="str">
        <f aca="false">IF($C20="Winter",ABS(N20),"")</f>
        <v/>
      </c>
      <c r="BR20" s="3" t="str">
        <f aca="false">IF($C20="Winter",ABS(O20),"")</f>
        <v/>
      </c>
      <c r="BT20" s="3" t="n">
        <f aca="false">IF(AND(H20&gt;0,$C20="Winter"),RANK(BK20,BK$5:BK$61,0),0)</f>
        <v>0</v>
      </c>
      <c r="BU20" s="3" t="n">
        <f aca="false">IF(AND(I20&gt;0,$C20="Winter"),RANK(BL20,BL$5:BL$61,0),0)</f>
        <v>0</v>
      </c>
      <c r="BV20" s="3" t="n">
        <f aca="false">IF(AND(J20&gt;0,$C20="Winter"),RANK(BM20,BM$5:BM$61,0),0)</f>
        <v>0</v>
      </c>
      <c r="BW20" s="3" t="n">
        <f aca="false">IF(AND(K20&gt;0,$C20="Winter"),RANK(BN20,BN$5:BN$61,0),0)</f>
        <v>0</v>
      </c>
      <c r="BX20" s="3" t="n">
        <f aca="false">IF(AND(L20&gt;0,$C20="Winter"),RANK(BO20,BO$5:BO$61,0),0)</f>
        <v>0</v>
      </c>
      <c r="BY20" s="3" t="n">
        <f aca="false">IF(AND(M20&gt;0,$C20="Winter"),RANK(BP20,BP$5:BP$61,0),0)</f>
        <v>0</v>
      </c>
      <c r="BZ20" s="3" t="n">
        <f aca="false">IF(AND(N20&gt;0,$C20="Winter"),RANK(BQ20,BQ$5:BQ$61,0),0)</f>
        <v>0</v>
      </c>
      <c r="CA20" s="3" t="n">
        <f aca="false">IF(AND(O20&gt;0,$C20="Winter"),RANK(BR20,BR$5:BR$61,0),0)</f>
        <v>0</v>
      </c>
    </row>
    <row r="21" customFormat="false" ht="15" hidden="false" customHeight="false" outlineLevel="0" collapsed="false">
      <c r="A21" s="4" t="s">
        <v>40</v>
      </c>
      <c r="B21" s="4" t="n">
        <v>1996</v>
      </c>
      <c r="C21" s="4" t="s">
        <v>15</v>
      </c>
      <c r="D21" s="7" t="n">
        <v>33134</v>
      </c>
      <c r="E21" s="4" t="s">
        <v>41</v>
      </c>
      <c r="F21" s="4" t="s">
        <v>27</v>
      </c>
      <c r="G21" s="0" t="n">
        <v>8.969693922E-005</v>
      </c>
      <c r="H21" s="0" t="n">
        <v>-0.0072242</v>
      </c>
      <c r="I21" s="0" t="n">
        <v>-0.0026336</v>
      </c>
      <c r="J21" s="0" t="n">
        <v>-0.0294777</v>
      </c>
      <c r="K21" s="0" t="n">
        <v>-0.0259763</v>
      </c>
      <c r="L21" s="0" t="n">
        <v>-0.0096109</v>
      </c>
      <c r="M21" s="0" t="n">
        <v>-0.0367706</v>
      </c>
      <c r="N21" s="0" t="n">
        <v>-0.0072929</v>
      </c>
      <c r="O21" s="0" t="n">
        <v>-0.0069773</v>
      </c>
      <c r="P21" s="3" t="str">
        <f aca="false">CONCATENATE(A21," &amp; ",TEXT(D21,"mm/dd/yyyy")," &amp; ",ROUND(SQRT(G21),4)," &amp; ",ROUND(H21,4)," &amp; ",ROUND(I21,4)," &amp; ",ROUND(J21,4)," &amp; ",ROUND(K21,4)," &amp; ",ROUND(L21,4)," &amp; ",ROUND(M21,4)," &amp; ",ROUND(N21,4)," &amp; ",ROUND(O21,4)," \\ ")</f>
        <v>Australia &amp; 09/18/1990 &amp; 0.0095 &amp; -0.0072 &amp; -0.0026 &amp; -0.0295 &amp; -0.026 &amp; -0.0096 &amp; -0.0368 &amp; -0.0073 &amp; -0.007 \\</v>
      </c>
      <c r="Q21" s="3" t="s">
        <v>4</v>
      </c>
      <c r="R21" s="3" t="n">
        <f aca="false">H21/SQRT((R$3-R$2+1)*$G21)</f>
        <v>-0.539368961758426</v>
      </c>
      <c r="S21" s="3" t="n">
        <f aca="false">I21/SQRT((S$3-S$2+1)*$G21)</f>
        <v>-0.160546327071575</v>
      </c>
      <c r="T21" s="3" t="n">
        <f aca="false">J21/SQRT((T$3-T$2+1)*$G21)</f>
        <v>-1.2706594118242</v>
      </c>
      <c r="U21" s="3" t="n">
        <f aca="false">K21/SQRT((U$3-U$2+1)*$G21)</f>
        <v>-0.867338210275318</v>
      </c>
      <c r="V21" s="3" t="n">
        <f aca="false">L21/SQRT((V$3-V$2+1)*$G21)</f>
        <v>-0.453826910422916</v>
      </c>
      <c r="W21" s="3" t="n">
        <f aca="false">M21/SQRT((W$3-W$2+1)*$G21)</f>
        <v>-1.17061898204029</v>
      </c>
      <c r="X21" s="3" t="n">
        <f aca="false">N21/SQRT((X$3-X$2+1)*$G21)</f>
        <v>-0.344370899189804</v>
      </c>
      <c r="Y21" s="3" t="n">
        <f aca="false">O21/SQRT((Y$3-Y$2+1)*$G21)</f>
        <v>-0.520935059505144</v>
      </c>
      <c r="AA21" s="3" t="n">
        <f aca="false">ABS(H21)</f>
        <v>0.0072242</v>
      </c>
      <c r="AB21" s="3" t="n">
        <f aca="false">ABS(I21)</f>
        <v>0.0026336</v>
      </c>
      <c r="AC21" s="3" t="n">
        <f aca="false">ABS(J21)</f>
        <v>0.0294777</v>
      </c>
      <c r="AD21" s="3" t="n">
        <f aca="false">ABS(K21)</f>
        <v>0.0259763</v>
      </c>
      <c r="AE21" s="3" t="n">
        <f aca="false">ABS(L21)</f>
        <v>0.0096109</v>
      </c>
      <c r="AF21" s="3" t="n">
        <f aca="false">ABS(M21)</f>
        <v>0.0367706</v>
      </c>
      <c r="AG21" s="3" t="n">
        <f aca="false">ABS(N21)</f>
        <v>0.0072929</v>
      </c>
      <c r="AH21" s="3" t="n">
        <f aca="false">ABS(O21)</f>
        <v>0.0069773</v>
      </c>
      <c r="AJ21" s="3" t="n">
        <f aca="false">IF(H21&gt;0,RANK(AA21,AA$5:AA$61,0),0)</f>
        <v>0</v>
      </c>
      <c r="AK21" s="3" t="n">
        <f aca="false">IF(I21&gt;0,RANK(AB21,AB$5:AB$61,0),0)</f>
        <v>0</v>
      </c>
      <c r="AL21" s="3" t="n">
        <f aca="false">IF(J21&gt;0,RANK(AC21,AC$5:AC$61,0),0)</f>
        <v>0</v>
      </c>
      <c r="AM21" s="3" t="n">
        <f aca="false">IF(K21&gt;0,RANK(AD21,AD$5:AD$61,0),0)</f>
        <v>0</v>
      </c>
      <c r="AN21" s="3" t="n">
        <f aca="false">IF(L21&gt;0,RANK(AE21,AE$5:AE$61,0),0)</f>
        <v>0</v>
      </c>
      <c r="AO21" s="3" t="n">
        <f aca="false">IF(M21&gt;0,RANK(AF21,AF$5:AF$61,0),0)</f>
        <v>0</v>
      </c>
      <c r="AP21" s="3" t="n">
        <f aca="false">IF(N21&gt;0,RANK(AG21,AG$5:AG$61,0),0)</f>
        <v>0</v>
      </c>
      <c r="AQ21" s="3" t="n">
        <f aca="false">IF(O21&gt;0,RANK(AH21,AH$5:AH$61,0),0)</f>
        <v>0</v>
      </c>
      <c r="AS21" s="3" t="n">
        <f aca="false">IF($C21="Summer",ABS(H21),"")</f>
        <v>0.0072242</v>
      </c>
      <c r="AT21" s="3" t="n">
        <f aca="false">IF($C21="Summer",ABS(I21),"")</f>
        <v>0.0026336</v>
      </c>
      <c r="AU21" s="3" t="n">
        <f aca="false">IF($C21="Summer",ABS(J21),"")</f>
        <v>0.0294777</v>
      </c>
      <c r="AV21" s="3" t="n">
        <f aca="false">IF($C21="Summer",ABS(K21),"")</f>
        <v>0.0259763</v>
      </c>
      <c r="AW21" s="3" t="n">
        <f aca="false">IF($C21="Summer",ABS(L21),"")</f>
        <v>0.0096109</v>
      </c>
      <c r="AX21" s="3" t="n">
        <f aca="false">IF($C21="Summer",ABS(M21),"")</f>
        <v>0.0367706</v>
      </c>
      <c r="AY21" s="3" t="n">
        <f aca="false">IF($C21="Summer",ABS(N21),"")</f>
        <v>0.0072929</v>
      </c>
      <c r="AZ21" s="3" t="n">
        <f aca="false">IF($C21="Summer",ABS(O21),"")</f>
        <v>0.0069773</v>
      </c>
      <c r="BB21" s="3" t="n">
        <f aca="false">IF(AND(H21&gt;0,$C21="Summer"),RANK(AS21,AS$5:AS$61,0),0)</f>
        <v>0</v>
      </c>
      <c r="BC21" s="3" t="n">
        <f aca="false">IF(AND(I21&gt;0,$C21="Summer"),RANK(AT21,AT$5:AT$61,0),0)</f>
        <v>0</v>
      </c>
      <c r="BD21" s="3" t="n">
        <f aca="false">IF(AND(J21&gt;0,$C21="Summer"),RANK(AU21,AU$5:AU$61,0),0)</f>
        <v>0</v>
      </c>
      <c r="BE21" s="3" t="n">
        <f aca="false">IF(AND(K21&gt;0,$C21="Summer"),RANK(AV21,AV$5:AV$61,0),0)</f>
        <v>0</v>
      </c>
      <c r="BF21" s="3" t="n">
        <f aca="false">IF(AND(L21&gt;0,$C21="Summer"),RANK(AW21,AW$5:AW$61,0),0)</f>
        <v>0</v>
      </c>
      <c r="BG21" s="3" t="n">
        <f aca="false">IF(AND(M21&gt;0,$C21="Summer"),RANK(AX21,AX$5:AX$61,0),0)</f>
        <v>0</v>
      </c>
      <c r="BH21" s="3" t="n">
        <f aca="false">IF(AND(N21&gt;0,$C21="Summer"),RANK(AY21,AY$5:AY$61,0),0)</f>
        <v>0</v>
      </c>
      <c r="BI21" s="3" t="n">
        <f aca="false">IF(AND(O21&gt;0,$C21="Summer"),RANK(AZ21,AZ$5:AZ$61,0),0)</f>
        <v>0</v>
      </c>
      <c r="BK21" s="3" t="str">
        <f aca="false">IF($C21="Winter",ABS(H21),"")</f>
        <v/>
      </c>
      <c r="BL21" s="3" t="str">
        <f aca="false">IF($C21="Winter",ABS(I21),"")</f>
        <v/>
      </c>
      <c r="BM21" s="3" t="str">
        <f aca="false">IF($C21="Winter",ABS(J21),"")</f>
        <v/>
      </c>
      <c r="BN21" s="3" t="str">
        <f aca="false">IF($C21="Winter",ABS(K21),"")</f>
        <v/>
      </c>
      <c r="BO21" s="3" t="str">
        <f aca="false">IF($C21="Winter",ABS(L21),"")</f>
        <v/>
      </c>
      <c r="BP21" s="3" t="str">
        <f aca="false">IF($C21="Winter",ABS(M21),"")</f>
        <v/>
      </c>
      <c r="BQ21" s="3" t="str">
        <f aca="false">IF($C21="Winter",ABS(N21),"")</f>
        <v/>
      </c>
      <c r="BR21" s="3" t="str">
        <f aca="false">IF($C21="Winter",ABS(O21),"")</f>
        <v/>
      </c>
      <c r="BT21" s="3" t="n">
        <f aca="false">IF(AND(H21&gt;0,$C21="Winter"),RANK(BK21,BK$5:BK$61,0),0)</f>
        <v>0</v>
      </c>
      <c r="BU21" s="3" t="n">
        <f aca="false">IF(AND(I21&gt;0,$C21="Winter"),RANK(BL21,BL$5:BL$61,0),0)</f>
        <v>0</v>
      </c>
      <c r="BV21" s="3" t="n">
        <f aca="false">IF(AND(J21&gt;0,$C21="Winter"),RANK(BM21,BM$5:BM$61,0),0)</f>
        <v>0</v>
      </c>
      <c r="BW21" s="3" t="n">
        <f aca="false">IF(AND(K21&gt;0,$C21="Winter"),RANK(BN21,BN$5:BN$61,0),0)</f>
        <v>0</v>
      </c>
      <c r="BX21" s="3" t="n">
        <f aca="false">IF(AND(L21&gt;0,$C21="Winter"),RANK(BO21,BO$5:BO$61,0),0)</f>
        <v>0</v>
      </c>
      <c r="BY21" s="3" t="n">
        <f aca="false">IF(AND(M21&gt;0,$C21="Winter"),RANK(BP21,BP$5:BP$61,0),0)</f>
        <v>0</v>
      </c>
      <c r="BZ21" s="3" t="n">
        <f aca="false">IF(AND(N21&gt;0,$C21="Winter"),RANK(BQ21,BQ$5:BQ$61,0),0)</f>
        <v>0</v>
      </c>
      <c r="CA21" s="3" t="n">
        <f aca="false">IF(AND(O21&gt;0,$C21="Winter"),RANK(BR21,BR$5:BR$61,0),0)</f>
        <v>0</v>
      </c>
    </row>
    <row r="22" customFormat="false" ht="15" hidden="false" customHeight="false" outlineLevel="0" collapsed="false">
      <c r="A22" s="4" t="s">
        <v>48</v>
      </c>
      <c r="B22" s="4" t="n">
        <v>1996</v>
      </c>
      <c r="C22" s="4" t="s">
        <v>15</v>
      </c>
      <c r="D22" s="7" t="n">
        <v>33134</v>
      </c>
      <c r="E22" s="4" t="s">
        <v>49</v>
      </c>
      <c r="F22" s="4" t="s">
        <v>27</v>
      </c>
      <c r="G22" s="0" t="n">
        <v>6.3611304245E-005</v>
      </c>
      <c r="H22" s="0" t="n">
        <v>-0.0040565</v>
      </c>
      <c r="I22" s="0" t="n">
        <v>-0.0201968</v>
      </c>
      <c r="J22" s="0" t="n">
        <v>-0.0198812</v>
      </c>
      <c r="K22" s="0" t="n">
        <v>0.0030826</v>
      </c>
      <c r="L22" s="0" t="n">
        <v>-0.0319791</v>
      </c>
      <c r="M22" s="0" t="n">
        <v>-0.0399984</v>
      </c>
      <c r="N22" s="0" t="n">
        <v>-0.0201172</v>
      </c>
      <c r="O22" s="0" t="n">
        <v>-0.0117823</v>
      </c>
      <c r="P22" s="3" t="str">
        <f aca="false">CONCATENATE(A22," &amp; ",TEXT(D22,"mm/dd/yyyy")," &amp; ",ROUND(SQRT(G22),4)," &amp; ",ROUND(H22,4)," &amp; ",ROUND(I22,4)," &amp; ",ROUND(J22,4)," &amp; ",ROUND(K22,4)," &amp; ",ROUND(L22,4)," &amp; ",ROUND(M22,4)," &amp; ",ROUND(N22,4)," &amp; ",ROUND(O22,4)," \\ ")</f>
        <v>UK &amp; 09/18/1990 &amp; 0.008 &amp; -0.0041 &amp; -0.0202 &amp; -0.0199 &amp; 0.0031 &amp; -0.032 &amp; -0.04 &amp; -0.0201 &amp; -0.0118 \\</v>
      </c>
      <c r="Q22" s="3" t="s">
        <v>4</v>
      </c>
      <c r="R22" s="3" t="n">
        <f aca="false">H22/SQRT((R$3-R$2+1)*$G22)</f>
        <v>-0.359641112480384</v>
      </c>
      <c r="S22" s="3" t="n">
        <f aca="false">I22/SQRT((S$3-S$2+1)*$G22)</f>
        <v>-1.46202496127252</v>
      </c>
      <c r="T22" s="3" t="n">
        <f aca="false">J22/SQRT((T$3-T$2+1)*$G22)</f>
        <v>-1.01765323839359</v>
      </c>
      <c r="U22" s="3" t="n">
        <f aca="false">K22/SQRT((U$3-U$2+1)*$G22)</f>
        <v>0.122222179522503</v>
      </c>
      <c r="V22" s="3" t="n">
        <f aca="false">L22/SQRT((V$3-V$2+1)*$G22)</f>
        <v>-1.79313953033062</v>
      </c>
      <c r="W22" s="3" t="n">
        <f aca="false">M22/SQRT((W$3-W$2+1)*$G22)</f>
        <v>-1.51209517134543</v>
      </c>
      <c r="X22" s="3" t="n">
        <f aca="false">N22/SQRT((X$3-X$2+1)*$G22)</f>
        <v>-1.12801631564263</v>
      </c>
      <c r="Y22" s="3" t="n">
        <f aca="false">O22/SQRT((Y$3-Y$2+1)*$G22)</f>
        <v>-1.04459496599966</v>
      </c>
      <c r="AA22" s="3" t="n">
        <f aca="false">ABS(H22)</f>
        <v>0.0040565</v>
      </c>
      <c r="AB22" s="3" t="n">
        <f aca="false">ABS(I22)</f>
        <v>0.0201968</v>
      </c>
      <c r="AC22" s="3" t="n">
        <f aca="false">ABS(J22)</f>
        <v>0.0198812</v>
      </c>
      <c r="AD22" s="3" t="n">
        <f aca="false">ABS(K22)</f>
        <v>0.0030826</v>
      </c>
      <c r="AE22" s="3" t="n">
        <f aca="false">ABS(L22)</f>
        <v>0.0319791</v>
      </c>
      <c r="AF22" s="3" t="n">
        <f aca="false">ABS(M22)</f>
        <v>0.0399984</v>
      </c>
      <c r="AG22" s="3" t="n">
        <f aca="false">ABS(N22)</f>
        <v>0.0201172</v>
      </c>
      <c r="AH22" s="3" t="n">
        <f aca="false">ABS(O22)</f>
        <v>0.0117823</v>
      </c>
      <c r="AJ22" s="3" t="n">
        <f aca="false">IF(H22&gt;0,RANK(AA22,AA$5:AA$61,0),0)</f>
        <v>0</v>
      </c>
      <c r="AK22" s="3" t="n">
        <f aca="false">IF(I22&gt;0,RANK(AB22,AB$5:AB$61,0),0)</f>
        <v>0</v>
      </c>
      <c r="AL22" s="3" t="n">
        <f aca="false">IF(J22&gt;0,RANK(AC22,AC$5:AC$61,0),0)</f>
        <v>0</v>
      </c>
      <c r="AM22" s="3" t="n">
        <f aca="false">IF(K22&gt;0,RANK(AD22,AD$5:AD$61,0),0)</f>
        <v>50</v>
      </c>
      <c r="AN22" s="3" t="n">
        <f aca="false">IF(L22&gt;0,RANK(AE22,AE$5:AE$61,0),0)</f>
        <v>0</v>
      </c>
      <c r="AO22" s="3" t="n">
        <f aca="false">IF(M22&gt;0,RANK(AF22,AF$5:AF$61,0),0)</f>
        <v>0</v>
      </c>
      <c r="AP22" s="3" t="n">
        <f aca="false">IF(N22&gt;0,RANK(AG22,AG$5:AG$61,0),0)</f>
        <v>0</v>
      </c>
      <c r="AQ22" s="3" t="n">
        <f aca="false">IF(O22&gt;0,RANK(AH22,AH$5:AH$61,0),0)</f>
        <v>0</v>
      </c>
      <c r="AS22" s="3" t="n">
        <f aca="false">IF($C22="Summer",ABS(H22),"")</f>
        <v>0.0040565</v>
      </c>
      <c r="AT22" s="3" t="n">
        <f aca="false">IF($C22="Summer",ABS(I22),"")</f>
        <v>0.0201968</v>
      </c>
      <c r="AU22" s="3" t="n">
        <f aca="false">IF($C22="Summer",ABS(J22),"")</f>
        <v>0.0198812</v>
      </c>
      <c r="AV22" s="3" t="n">
        <f aca="false">IF($C22="Summer",ABS(K22),"")</f>
        <v>0.0030826</v>
      </c>
      <c r="AW22" s="3" t="n">
        <f aca="false">IF($C22="Summer",ABS(L22),"")</f>
        <v>0.0319791</v>
      </c>
      <c r="AX22" s="3" t="n">
        <f aca="false">IF($C22="Summer",ABS(M22),"")</f>
        <v>0.0399984</v>
      </c>
      <c r="AY22" s="3" t="n">
        <f aca="false">IF($C22="Summer",ABS(N22),"")</f>
        <v>0.0201172</v>
      </c>
      <c r="AZ22" s="3" t="n">
        <f aca="false">IF($C22="Summer",ABS(O22),"")</f>
        <v>0.0117823</v>
      </c>
      <c r="BB22" s="3" t="n">
        <f aca="false">IF(AND(H22&gt;0,$C22="Summer"),RANK(AS22,AS$5:AS$61,0),0)</f>
        <v>0</v>
      </c>
      <c r="BC22" s="3" t="n">
        <f aca="false">IF(AND(I22&gt;0,$C22="Summer"),RANK(AT22,AT$5:AT$61,0),0)</f>
        <v>0</v>
      </c>
      <c r="BD22" s="3" t="n">
        <f aca="false">IF(AND(J22&gt;0,$C22="Summer"),RANK(AU22,AU$5:AU$61,0),0)</f>
        <v>0</v>
      </c>
      <c r="BE22" s="3" t="n">
        <f aca="false">IF(AND(K22&gt;0,$C22="Summer"),RANK(AV22,AV$5:AV$61,0),0)</f>
        <v>27</v>
      </c>
      <c r="BF22" s="3" t="n">
        <f aca="false">IF(AND(L22&gt;0,$C22="Summer"),RANK(AW22,AW$5:AW$61,0),0)</f>
        <v>0</v>
      </c>
      <c r="BG22" s="3" t="n">
        <f aca="false">IF(AND(M22&gt;0,$C22="Summer"),RANK(AX22,AX$5:AX$61,0),0)</f>
        <v>0</v>
      </c>
      <c r="BH22" s="3" t="n">
        <f aca="false">IF(AND(N22&gt;0,$C22="Summer"),RANK(AY22,AY$5:AY$61,0),0)</f>
        <v>0</v>
      </c>
      <c r="BI22" s="3" t="n">
        <f aca="false">IF(AND(O22&gt;0,$C22="Summer"),RANK(AZ22,AZ$5:AZ$61,0),0)</f>
        <v>0</v>
      </c>
      <c r="BK22" s="3" t="str">
        <f aca="false">IF($C22="Winter",ABS(H22),"")</f>
        <v/>
      </c>
      <c r="BL22" s="3" t="str">
        <f aca="false">IF($C22="Winter",ABS(I22),"")</f>
        <v/>
      </c>
      <c r="BM22" s="3" t="str">
        <f aca="false">IF($C22="Winter",ABS(J22),"")</f>
        <v/>
      </c>
      <c r="BN22" s="3" t="str">
        <f aca="false">IF($C22="Winter",ABS(K22),"")</f>
        <v/>
      </c>
      <c r="BO22" s="3" t="str">
        <f aca="false">IF($C22="Winter",ABS(L22),"")</f>
        <v/>
      </c>
      <c r="BP22" s="3" t="str">
        <f aca="false">IF($C22="Winter",ABS(M22),"")</f>
        <v/>
      </c>
      <c r="BQ22" s="3" t="str">
        <f aca="false">IF($C22="Winter",ABS(N22),"")</f>
        <v/>
      </c>
      <c r="BR22" s="3" t="str">
        <f aca="false">IF($C22="Winter",ABS(O22),"")</f>
        <v/>
      </c>
      <c r="BT22" s="3" t="n">
        <f aca="false">IF(AND(H22&gt;0,$C22="Winter"),RANK(BK22,BK$5:BK$61,0),0)</f>
        <v>0</v>
      </c>
      <c r="BU22" s="3" t="n">
        <f aca="false">IF(AND(I22&gt;0,$C22="Winter"),RANK(BL22,BL$5:BL$61,0),0)</f>
        <v>0</v>
      </c>
      <c r="BV22" s="3" t="n">
        <f aca="false">IF(AND(J22&gt;0,$C22="Winter"),RANK(BM22,BM$5:BM$61,0),0)</f>
        <v>0</v>
      </c>
      <c r="BW22" s="3" t="n">
        <f aca="false">IF(AND(K22&gt;0,$C22="Winter"),RANK(BN22,BN$5:BN$61,0),0)</f>
        <v>0</v>
      </c>
      <c r="BX22" s="3" t="n">
        <f aca="false">IF(AND(L22&gt;0,$C22="Winter"),RANK(BO22,BO$5:BO$61,0),0)</f>
        <v>0</v>
      </c>
      <c r="BY22" s="3" t="n">
        <f aca="false">IF(AND(M22&gt;0,$C22="Winter"),RANK(BP22,BP$5:BP$61,0),0)</f>
        <v>0</v>
      </c>
      <c r="BZ22" s="3" t="n">
        <f aca="false">IF(AND(N22&gt;0,$C22="Winter"),RANK(BQ22,BQ$5:BQ$61,0),0)</f>
        <v>0</v>
      </c>
      <c r="CA22" s="3" t="n">
        <f aca="false">IF(AND(O22&gt;0,$C22="Winter"),RANK(BR22,BR$5:BR$61,0),0)</f>
        <v>0</v>
      </c>
    </row>
    <row r="23" customFormat="false" ht="15" hidden="false" customHeight="false" outlineLevel="0" collapsed="false">
      <c r="A23" s="4" t="s">
        <v>36</v>
      </c>
      <c r="B23" s="4" t="n">
        <v>1998</v>
      </c>
      <c r="C23" s="4" t="s">
        <v>16</v>
      </c>
      <c r="D23" s="7" t="n">
        <v>33404</v>
      </c>
      <c r="E23" s="4" t="s">
        <v>37</v>
      </c>
      <c r="F23" s="4" t="s">
        <v>27</v>
      </c>
      <c r="G23" s="0" t="n">
        <v>7.5228604605E-005</v>
      </c>
      <c r="H23" s="0" t="n">
        <v>-0.0026868</v>
      </c>
      <c r="I23" s="0" t="n">
        <v>-0.0058205</v>
      </c>
      <c r="J23" s="0" t="n">
        <v>-0.0155696</v>
      </c>
      <c r="K23" s="0" t="n">
        <v>-0.0110875</v>
      </c>
      <c r="L23" s="0" t="n">
        <v>0.001999</v>
      </c>
      <c r="M23" s="0" t="n">
        <v>-0.0083198</v>
      </c>
      <c r="N23" s="0" t="n">
        <v>0.0072498</v>
      </c>
      <c r="O23" s="0" t="n">
        <v>0.0078195</v>
      </c>
      <c r="P23" s="3" t="str">
        <f aca="false">CONCATENATE(A23," &amp; ",TEXT(D23,"mm/dd/yyyy")," &amp; ",ROUND(SQRT(G23),4)," &amp; ",ROUND(H23,4)," &amp; ",ROUND(I23,4)," &amp; ",ROUND(J23,4)," &amp; ",ROUND(K23,4)," &amp; ",ROUND(L23,4)," &amp; ",ROUND(M23,4)," &amp; ",ROUND(N23,4)," &amp; ",ROUND(O23,4)," \\ ")</f>
        <v>USA &amp; 06/15/1991 &amp; 0.0087 &amp; -0.0027 &amp; -0.0058 &amp; -0.0156 &amp; -0.0111 &amp; 0.002 &amp; -0.0083 &amp; 0.0072 &amp; 0.0078 \\</v>
      </c>
      <c r="Q23" s="3" t="s">
        <v>4</v>
      </c>
      <c r="R23" s="3" t="n">
        <f aca="false">H23/SQRT((R$3-R$2+1)*$G23)</f>
        <v>-0.219042727517304</v>
      </c>
      <c r="S23" s="3" t="n">
        <f aca="false">I23/SQRT((S$3-S$2+1)*$G23)</f>
        <v>-0.387443307105749</v>
      </c>
      <c r="T23" s="3" t="n">
        <f aca="false">J23/SQRT((T$3-T$2+1)*$G23)</f>
        <v>-0.732841958827565</v>
      </c>
      <c r="U23" s="3" t="n">
        <f aca="false">K23/SQRT((U$3-U$2+1)*$G23)</f>
        <v>-0.404242647630933</v>
      </c>
      <c r="V23" s="3" t="n">
        <f aca="false">L23/SQRT((V$3-V$2+1)*$G23)</f>
        <v>0.103070952343069</v>
      </c>
      <c r="W23" s="3" t="n">
        <f aca="false">M23/SQRT((W$3-W$2+1)*$G23)</f>
        <v>-0.289217814942876</v>
      </c>
      <c r="X23" s="3" t="n">
        <f aca="false">N23/SQRT((X$3-X$2+1)*$G23)</f>
        <v>0.373808799548165</v>
      </c>
      <c r="Y23" s="3" t="n">
        <f aca="false">O23/SQRT((Y$3-Y$2+1)*$G23)</f>
        <v>0.637488688336146</v>
      </c>
      <c r="AA23" s="3" t="n">
        <f aca="false">ABS(H23)</f>
        <v>0.0026868</v>
      </c>
      <c r="AB23" s="3" t="n">
        <f aca="false">ABS(I23)</f>
        <v>0.0058205</v>
      </c>
      <c r="AC23" s="3" t="n">
        <f aca="false">ABS(J23)</f>
        <v>0.0155696</v>
      </c>
      <c r="AD23" s="3" t="n">
        <f aca="false">ABS(K23)</f>
        <v>0.0110875</v>
      </c>
      <c r="AE23" s="3" t="n">
        <f aca="false">ABS(L23)</f>
        <v>0.001999</v>
      </c>
      <c r="AF23" s="3" t="n">
        <f aca="false">ABS(M23)</f>
        <v>0.0083198</v>
      </c>
      <c r="AG23" s="3" t="n">
        <f aca="false">ABS(N23)</f>
        <v>0.0072498</v>
      </c>
      <c r="AH23" s="3" t="n">
        <f aca="false">ABS(O23)</f>
        <v>0.0078195</v>
      </c>
      <c r="AJ23" s="3" t="n">
        <f aca="false">IF(H23&gt;0,RANK(AA23,AA$5:AA$61,0),0)</f>
        <v>0</v>
      </c>
      <c r="AK23" s="3" t="n">
        <f aca="false">IF(I23&gt;0,RANK(AB23,AB$5:AB$61,0),0)</f>
        <v>0</v>
      </c>
      <c r="AL23" s="3" t="n">
        <f aca="false">IF(J23&gt;0,RANK(AC23,AC$5:AC$61,0),0)</f>
        <v>0</v>
      </c>
      <c r="AM23" s="3" t="n">
        <f aca="false">IF(K23&gt;0,RANK(AD23,AD$5:AD$61,0),0)</f>
        <v>0</v>
      </c>
      <c r="AN23" s="3" t="n">
        <f aca="false">IF(L23&gt;0,RANK(AE23,AE$5:AE$61,0),0)</f>
        <v>49</v>
      </c>
      <c r="AO23" s="3" t="n">
        <f aca="false">IF(M23&gt;0,RANK(AF23,AF$5:AF$61,0),0)</f>
        <v>0</v>
      </c>
      <c r="AP23" s="3" t="n">
        <f aca="false">IF(N23&gt;0,RANK(AG23,AG$5:AG$61,0),0)</f>
        <v>37</v>
      </c>
      <c r="AQ23" s="3" t="n">
        <f aca="false">IF(O23&gt;0,RANK(AH23,AH$5:AH$61,0),0)</f>
        <v>26</v>
      </c>
      <c r="AS23" s="3" t="str">
        <f aca="false">IF($C23="Summer",ABS(H23),"")</f>
        <v/>
      </c>
      <c r="AT23" s="3" t="str">
        <f aca="false">IF($C23="Summer",ABS(I23),"")</f>
        <v/>
      </c>
      <c r="AU23" s="3" t="str">
        <f aca="false">IF($C23="Summer",ABS(J23),"")</f>
        <v/>
      </c>
      <c r="AV23" s="3" t="str">
        <f aca="false">IF($C23="Summer",ABS(K23),"")</f>
        <v/>
      </c>
      <c r="AW23" s="3" t="str">
        <f aca="false">IF($C23="Summer",ABS(L23),"")</f>
        <v/>
      </c>
      <c r="AX23" s="3" t="str">
        <f aca="false">IF($C23="Summer",ABS(M23),"")</f>
        <v/>
      </c>
      <c r="AY23" s="3" t="str">
        <f aca="false">IF($C23="Summer",ABS(N23),"")</f>
        <v/>
      </c>
      <c r="AZ23" s="3" t="str">
        <f aca="false">IF($C23="Summer",ABS(O23),"")</f>
        <v/>
      </c>
      <c r="BB23" s="3" t="n">
        <f aca="false">IF(AND(H23&gt;0,$C23="Summer"),RANK(AS23,AS$5:AS$61,0),0)</f>
        <v>0</v>
      </c>
      <c r="BC23" s="3" t="n">
        <f aca="false">IF(AND(I23&gt;0,$C23="Summer"),RANK(AT23,AT$5:AT$61,0),0)</f>
        <v>0</v>
      </c>
      <c r="BD23" s="3" t="n">
        <f aca="false">IF(AND(J23&gt;0,$C23="Summer"),RANK(AU23,AU$5:AU$61,0),0)</f>
        <v>0</v>
      </c>
      <c r="BE23" s="3" t="n">
        <f aca="false">IF(AND(K23&gt;0,$C23="Summer"),RANK(AV23,AV$5:AV$61,0),0)</f>
        <v>0</v>
      </c>
      <c r="BF23" s="3" t="n">
        <f aca="false">IF(AND(L23&gt;0,$C23="Summer"),RANK(AW23,AW$5:AW$61,0),0)</f>
        <v>0</v>
      </c>
      <c r="BG23" s="3" t="n">
        <f aca="false">IF(AND(M23&gt;0,$C23="Summer"),RANK(AX23,AX$5:AX$61,0),0)</f>
        <v>0</v>
      </c>
      <c r="BH23" s="3" t="n">
        <f aca="false">IF(AND(N23&gt;0,$C23="Summer"),RANK(AY23,AY$5:AY$61,0),0)</f>
        <v>0</v>
      </c>
      <c r="BI23" s="3" t="n">
        <f aca="false">IF(AND(O23&gt;0,$C23="Summer"),RANK(AZ23,AZ$5:AZ$61,0),0)</f>
        <v>0</v>
      </c>
      <c r="BK23" s="3" t="n">
        <f aca="false">IF($C23="Winter",ABS(H23),"")</f>
        <v>0.0026868</v>
      </c>
      <c r="BL23" s="3" t="n">
        <f aca="false">IF($C23="Winter",ABS(I23),"")</f>
        <v>0.0058205</v>
      </c>
      <c r="BM23" s="3" t="n">
        <f aca="false">IF($C23="Winter",ABS(J23),"")</f>
        <v>0.0155696</v>
      </c>
      <c r="BN23" s="3" t="n">
        <f aca="false">IF($C23="Winter",ABS(K23),"")</f>
        <v>0.0110875</v>
      </c>
      <c r="BO23" s="3" t="n">
        <f aca="false">IF($C23="Winter",ABS(L23),"")</f>
        <v>0.001999</v>
      </c>
      <c r="BP23" s="3" t="n">
        <f aca="false">IF($C23="Winter",ABS(M23),"")</f>
        <v>0.0083198</v>
      </c>
      <c r="BQ23" s="3" t="n">
        <f aca="false">IF($C23="Winter",ABS(N23),"")</f>
        <v>0.0072498</v>
      </c>
      <c r="BR23" s="3" t="n">
        <f aca="false">IF($C23="Winter",ABS(O23),"")</f>
        <v>0.0078195</v>
      </c>
      <c r="BT23" s="3" t="n">
        <f aca="false">IF(AND(H23&gt;0,$C23="Winter"),RANK(BK23,BK$5:BK$61,0),0)</f>
        <v>0</v>
      </c>
      <c r="BU23" s="3" t="n">
        <f aca="false">IF(AND(I23&gt;0,$C23="Winter"),RANK(BL23,BL$5:BL$61,0),0)</f>
        <v>0</v>
      </c>
      <c r="BV23" s="3" t="n">
        <f aca="false">IF(AND(J23&gt;0,$C23="Winter"),RANK(BM23,BM$5:BM$61,0),0)</f>
        <v>0</v>
      </c>
      <c r="BW23" s="3" t="n">
        <f aca="false">IF(AND(K23&gt;0,$C23="Winter"),RANK(BN23,BN$5:BN$61,0),0)</f>
        <v>0</v>
      </c>
      <c r="BX23" s="3" t="n">
        <f aca="false">IF(AND(L23&gt;0,$C23="Winter"),RANK(BO23,BO$5:BO$61,0),0)</f>
        <v>22</v>
      </c>
      <c r="BY23" s="3" t="n">
        <f aca="false">IF(AND(M23&gt;0,$C23="Winter"),RANK(BP23,BP$5:BP$61,0),0)</f>
        <v>0</v>
      </c>
      <c r="BZ23" s="3" t="n">
        <f aca="false">IF(AND(N23&gt;0,$C23="Winter"),RANK(BQ23,BQ$5:BQ$61,0),0)</f>
        <v>16</v>
      </c>
      <c r="CA23" s="3" t="n">
        <f aca="false">IF(AND(O23&gt;0,$C23="Winter"),RANK(BR23,BR$5:BR$61,0),0)</f>
        <v>14</v>
      </c>
    </row>
    <row r="24" customFormat="false" ht="15" hidden="false" customHeight="false" outlineLevel="0" collapsed="false">
      <c r="A24" s="4" t="s">
        <v>75</v>
      </c>
      <c r="B24" s="4" t="n">
        <v>1998</v>
      </c>
      <c r="C24" s="4" t="s">
        <v>16</v>
      </c>
      <c r="D24" s="7" t="n">
        <v>33404</v>
      </c>
      <c r="E24" s="4" t="s">
        <v>89</v>
      </c>
      <c r="F24" s="4" t="s">
        <v>27</v>
      </c>
      <c r="G24" s="0" t="n">
        <v>0.00014876745032</v>
      </c>
      <c r="H24" s="0" t="n">
        <v>0.0236434</v>
      </c>
      <c r="I24" s="0" t="n">
        <v>0.0347123</v>
      </c>
      <c r="J24" s="0" t="n">
        <v>0.0373224</v>
      </c>
      <c r="K24" s="0" t="n">
        <v>0.0475681</v>
      </c>
      <c r="L24" s="0" t="n">
        <v>0.0238588</v>
      </c>
      <c r="M24" s="0" t="n">
        <v>0.0372817</v>
      </c>
      <c r="N24" s="0" t="n">
        <v>-4.07E-005</v>
      </c>
      <c r="O24" s="0" t="n">
        <v>-0.0108535</v>
      </c>
      <c r="P24" s="3" t="str">
        <f aca="false">CONCATENATE(A24," &amp; ",TEXT(D24,"mm/dd/yyyy")," &amp; ",ROUND(SQRT(G24),4)," &amp; ",ROUND(H24,4)," &amp; ",ROUND(I24,4)," &amp; ",ROUND(J24,4)," &amp; ",ROUND(K24,4)," &amp; ",ROUND(L24,4)," &amp; ",ROUND(M24,4)," &amp; ",ROUND(N24,4)," &amp; ",ROUND(O24,4)," \\ ")</f>
        <v>Sweden &amp; 06/15/1991 &amp; 0.0122 &amp; 0.0236 &amp; 0.0347 &amp; 0.0373 &amp; 0.0476 &amp; 0.0239 &amp; 0.0373 &amp; 0 &amp; -0.0109 \\</v>
      </c>
      <c r="Q24" s="3" t="s">
        <v>4</v>
      </c>
      <c r="R24" s="3" t="n">
        <f aca="false">H24/SQRT((R$3-R$2+1)*$G24)</f>
        <v>1.37069545254273</v>
      </c>
      <c r="S24" s="3" t="n">
        <f aca="false">I24/SQRT((S$3-S$2+1)*$G24)</f>
        <v>1.64311818902543</v>
      </c>
      <c r="T24" s="3" t="n">
        <f aca="false">J24/SQRT((T$3-T$2+1)*$G24)</f>
        <v>1.24922301827348</v>
      </c>
      <c r="U24" s="3" t="n">
        <f aca="false">K24/SQRT((U$3-U$2+1)*$G24)</f>
        <v>1.23328044385256</v>
      </c>
      <c r="V24" s="3" t="n">
        <f aca="false">L24/SQRT((V$3-V$2+1)*$G24)</f>
        <v>0.874801732699781</v>
      </c>
      <c r="W24" s="3" t="n">
        <f aca="false">M24/SQRT((W$3-W$2+1)*$G24)</f>
        <v>0.921606236457918</v>
      </c>
      <c r="X24" s="3" t="n">
        <f aca="false">N24/SQRT((X$3-X$2+1)*$G24)</f>
        <v>-0.00149229762271703</v>
      </c>
      <c r="Y24" s="3" t="n">
        <f aca="false">O24/SQRT((Y$3-Y$2+1)*$G24)</f>
        <v>-0.629217586902581</v>
      </c>
      <c r="AA24" s="3" t="n">
        <f aca="false">ABS(H24)</f>
        <v>0.0236434</v>
      </c>
      <c r="AB24" s="3" t="n">
        <f aca="false">ABS(I24)</f>
        <v>0.0347123</v>
      </c>
      <c r="AC24" s="3" t="n">
        <f aca="false">ABS(J24)</f>
        <v>0.0373224</v>
      </c>
      <c r="AD24" s="3" t="n">
        <f aca="false">ABS(K24)</f>
        <v>0.0475681</v>
      </c>
      <c r="AE24" s="3" t="n">
        <f aca="false">ABS(L24)</f>
        <v>0.0238588</v>
      </c>
      <c r="AF24" s="3" t="n">
        <f aca="false">ABS(M24)</f>
        <v>0.0372817</v>
      </c>
      <c r="AG24" s="3" t="n">
        <f aca="false">ABS(N24)</f>
        <v>4.07E-005</v>
      </c>
      <c r="AH24" s="3" t="n">
        <f aca="false">ABS(O24)</f>
        <v>0.0108535</v>
      </c>
      <c r="AJ24" s="3" t="n">
        <f aca="false">IF(H24&gt;0,RANK(AA24,AA$5:AA$61,0),0)</f>
        <v>9</v>
      </c>
      <c r="AK24" s="3" t="n">
        <f aca="false">IF(I24&gt;0,RANK(AB24,AB$5:AB$61,0),0)</f>
        <v>7</v>
      </c>
      <c r="AL24" s="3" t="n">
        <f aca="false">IF(J24&gt;0,RANK(AC24,AC$5:AC$61,0),0)</f>
        <v>9</v>
      </c>
      <c r="AM24" s="3" t="n">
        <f aca="false">IF(K24&gt;0,RANK(AD24,AD$5:AD$61,0),0)</f>
        <v>8</v>
      </c>
      <c r="AN24" s="3" t="n">
        <f aca="false">IF(L24&gt;0,RANK(AE24,AE$5:AE$61,0),0)</f>
        <v>15</v>
      </c>
      <c r="AO24" s="3" t="n">
        <f aca="false">IF(M24&gt;0,RANK(AF24,AF$5:AF$61,0),0)</f>
        <v>17</v>
      </c>
      <c r="AP24" s="3" t="n">
        <f aca="false">IF(N24&gt;0,RANK(AG24,AG$5:AG$61,0),0)</f>
        <v>0</v>
      </c>
      <c r="AQ24" s="3" t="n">
        <f aca="false">IF(O24&gt;0,RANK(AH24,AH$5:AH$61,0),0)</f>
        <v>0</v>
      </c>
      <c r="AS24" s="3" t="str">
        <f aca="false">IF($C24="Summer",ABS(H24),"")</f>
        <v/>
      </c>
      <c r="AT24" s="3" t="str">
        <f aca="false">IF($C24="Summer",ABS(I24),"")</f>
        <v/>
      </c>
      <c r="AU24" s="3" t="str">
        <f aca="false">IF($C24="Summer",ABS(J24),"")</f>
        <v/>
      </c>
      <c r="AV24" s="3" t="str">
        <f aca="false">IF($C24="Summer",ABS(K24),"")</f>
        <v/>
      </c>
      <c r="AW24" s="3" t="str">
        <f aca="false">IF($C24="Summer",ABS(L24),"")</f>
        <v/>
      </c>
      <c r="AX24" s="3" t="str">
        <f aca="false">IF($C24="Summer",ABS(M24),"")</f>
        <v/>
      </c>
      <c r="AY24" s="3" t="str">
        <f aca="false">IF($C24="Summer",ABS(N24),"")</f>
        <v/>
      </c>
      <c r="AZ24" s="3" t="str">
        <f aca="false">IF($C24="Summer",ABS(O24),"")</f>
        <v/>
      </c>
      <c r="BB24" s="3" t="n">
        <f aca="false">IF(AND(H24&gt;0,$C24="Summer"),RANK(AS24,AS$5:AS$61,0),0)</f>
        <v>0</v>
      </c>
      <c r="BC24" s="3" t="n">
        <f aca="false">IF(AND(I24&gt;0,$C24="Summer"),RANK(AT24,AT$5:AT$61,0),0)</f>
        <v>0</v>
      </c>
      <c r="BD24" s="3" t="n">
        <f aca="false">IF(AND(J24&gt;0,$C24="Summer"),RANK(AU24,AU$5:AU$61,0),0)</f>
        <v>0</v>
      </c>
      <c r="BE24" s="3" t="n">
        <f aca="false">IF(AND(K24&gt;0,$C24="Summer"),RANK(AV24,AV$5:AV$61,0),0)</f>
        <v>0</v>
      </c>
      <c r="BF24" s="3" t="n">
        <f aca="false">IF(AND(L24&gt;0,$C24="Summer"),RANK(AW24,AW$5:AW$61,0),0)</f>
        <v>0</v>
      </c>
      <c r="BG24" s="3" t="n">
        <f aca="false">IF(AND(M24&gt;0,$C24="Summer"),RANK(AX24,AX$5:AX$61,0),0)</f>
        <v>0</v>
      </c>
      <c r="BH24" s="3" t="n">
        <f aca="false">IF(AND(N24&gt;0,$C24="Summer"),RANK(AY24,AY$5:AY$61,0),0)</f>
        <v>0</v>
      </c>
      <c r="BI24" s="3" t="n">
        <f aca="false">IF(AND(O24&gt;0,$C24="Summer"),RANK(AZ24,AZ$5:AZ$61,0),0)</f>
        <v>0</v>
      </c>
      <c r="BK24" s="3" t="n">
        <f aca="false">IF($C24="Winter",ABS(H24),"")</f>
        <v>0.0236434</v>
      </c>
      <c r="BL24" s="3" t="n">
        <f aca="false">IF($C24="Winter",ABS(I24),"")</f>
        <v>0.0347123</v>
      </c>
      <c r="BM24" s="3" t="n">
        <f aca="false">IF($C24="Winter",ABS(J24),"")</f>
        <v>0.0373224</v>
      </c>
      <c r="BN24" s="3" t="n">
        <f aca="false">IF($C24="Winter",ABS(K24),"")</f>
        <v>0.0475681</v>
      </c>
      <c r="BO24" s="3" t="n">
        <f aca="false">IF($C24="Winter",ABS(L24),"")</f>
        <v>0.0238588</v>
      </c>
      <c r="BP24" s="3" t="n">
        <f aca="false">IF($C24="Winter",ABS(M24),"")</f>
        <v>0.0372817</v>
      </c>
      <c r="BQ24" s="3" t="n">
        <f aca="false">IF($C24="Winter",ABS(N24),"")</f>
        <v>4.07E-005</v>
      </c>
      <c r="BR24" s="3" t="n">
        <f aca="false">IF($C24="Winter",ABS(O24),"")</f>
        <v>0.0108535</v>
      </c>
      <c r="BT24" s="3" t="n">
        <f aca="false">IF(AND(H24&gt;0,$C24="Winter"),RANK(BK24,BK$5:BK$61,0),0)</f>
        <v>3</v>
      </c>
      <c r="BU24" s="3" t="n">
        <f aca="false">IF(AND(I24&gt;0,$C24="Winter"),RANK(BL24,BL$5:BL$61,0),0)</f>
        <v>1</v>
      </c>
      <c r="BV24" s="3" t="n">
        <f aca="false">IF(AND(J24&gt;0,$C24="Winter"),RANK(BM24,BM$5:BM$61,0),0)</f>
        <v>5</v>
      </c>
      <c r="BW24" s="3" t="n">
        <f aca="false">IF(AND(K24&gt;0,$C24="Winter"),RANK(BN24,BN$5:BN$61,0),0)</f>
        <v>4</v>
      </c>
      <c r="BX24" s="3" t="n">
        <f aca="false">IF(AND(L24&gt;0,$C24="Winter"),RANK(BO24,BO$5:BO$61,0),0)</f>
        <v>8</v>
      </c>
      <c r="BY24" s="3" t="n">
        <f aca="false">IF(AND(M24&gt;0,$C24="Winter"),RANK(BP24,BP$5:BP$61,0),0)</f>
        <v>8</v>
      </c>
      <c r="BZ24" s="3" t="n">
        <f aca="false">IF(AND(N24&gt;0,$C24="Winter"),RANK(BQ24,BQ$5:BQ$61,0),0)</f>
        <v>0</v>
      </c>
      <c r="CA24" s="3" t="n">
        <f aca="false">IF(AND(O24&gt;0,$C24="Winter"),RANK(BR24,BR$5:BR$61,0),0)</f>
        <v>0</v>
      </c>
    </row>
    <row r="25" customFormat="false" ht="15" hidden="false" customHeight="false" outlineLevel="0" collapsed="false">
      <c r="A25" s="4" t="s">
        <v>32</v>
      </c>
      <c r="B25" s="4" t="n">
        <v>1998</v>
      </c>
      <c r="C25" s="4" t="s">
        <v>16</v>
      </c>
      <c r="D25" s="7" t="n">
        <v>33404</v>
      </c>
      <c r="E25" s="4" t="s">
        <v>84</v>
      </c>
      <c r="F25" s="4" t="s">
        <v>27</v>
      </c>
      <c r="G25" s="0" t="n">
        <v>0.00017509941248</v>
      </c>
      <c r="H25" s="0" t="n">
        <v>-0.0051213</v>
      </c>
      <c r="I25" s="0" t="n">
        <v>-0.0131851</v>
      </c>
      <c r="J25" s="0" t="n">
        <v>-0.0056398</v>
      </c>
      <c r="K25" s="0" t="n">
        <v>-0.0049434</v>
      </c>
      <c r="L25" s="0" t="n">
        <v>-0.0486174</v>
      </c>
      <c r="M25" s="0" t="n">
        <v>-0.0332882</v>
      </c>
      <c r="N25" s="0" t="n">
        <v>-0.0276484</v>
      </c>
      <c r="O25" s="0" t="n">
        <v>-0.0354323</v>
      </c>
      <c r="P25" s="3" t="str">
        <f aca="false">CONCATENATE(A25," &amp; ",TEXT(D25,"mm/dd/yyyy")," &amp; ",ROUND(SQRT(G25),4)," &amp; ",ROUND(H25,4)," &amp; ",ROUND(I25,4)," &amp; ",ROUND(J25,4)," &amp; ",ROUND(K25,4)," &amp; ",ROUND(L25,4)," &amp; ",ROUND(M25,4)," &amp; ",ROUND(N25,4)," &amp; ",ROUND(O25,4)," \\ ")</f>
        <v>Spain &amp; 06/15/1991 &amp; 0.0132 &amp; -0.0051 &amp; -0.0132 &amp; -0.0056 &amp; -0.0049 &amp; -0.0486 &amp; -0.0333 &amp; -0.0276 &amp; -0.0354 \\</v>
      </c>
      <c r="Q25" s="3" t="s">
        <v>4</v>
      </c>
      <c r="R25" s="3" t="n">
        <f aca="false">H25/SQRT((R$3-R$2+1)*$G25)</f>
        <v>-0.273667279411765</v>
      </c>
      <c r="S25" s="3" t="n">
        <f aca="false">I25/SQRT((S$3-S$2+1)*$G25)</f>
        <v>-0.57528156363234</v>
      </c>
      <c r="T25" s="3" t="n">
        <f aca="false">J25/SQRT((T$3-T$2+1)*$G25)</f>
        <v>-0.173998591835652</v>
      </c>
      <c r="U25" s="3" t="n">
        <f aca="false">K25/SQRT((U$3-U$2+1)*$G25)</f>
        <v>-0.11813631198671</v>
      </c>
      <c r="V25" s="3" t="n">
        <f aca="false">L25/SQRT((V$3-V$2+1)*$G25)</f>
        <v>-1.64310146540986</v>
      </c>
      <c r="W25" s="3" t="n">
        <f aca="false">M25/SQRT((W$3-W$2+1)*$G25)</f>
        <v>-0.758493083766761</v>
      </c>
      <c r="X25" s="3" t="n">
        <f aca="false">N25/SQRT((X$3-X$2+1)*$G25)</f>
        <v>-0.934421144615674</v>
      </c>
      <c r="Y25" s="3" t="n">
        <f aca="false">O25/SQRT((Y$3-Y$2+1)*$G25)</f>
        <v>-1.89339838406293</v>
      </c>
      <c r="AA25" s="3" t="n">
        <f aca="false">ABS(H25)</f>
        <v>0.0051213</v>
      </c>
      <c r="AB25" s="3" t="n">
        <f aca="false">ABS(I25)</f>
        <v>0.0131851</v>
      </c>
      <c r="AC25" s="3" t="n">
        <f aca="false">ABS(J25)</f>
        <v>0.0056398</v>
      </c>
      <c r="AD25" s="3" t="n">
        <f aca="false">ABS(K25)</f>
        <v>0.0049434</v>
      </c>
      <c r="AE25" s="3" t="n">
        <f aca="false">ABS(L25)</f>
        <v>0.0486174</v>
      </c>
      <c r="AF25" s="3" t="n">
        <f aca="false">ABS(M25)</f>
        <v>0.0332882</v>
      </c>
      <c r="AG25" s="3" t="n">
        <f aca="false">ABS(N25)</f>
        <v>0.0276484</v>
      </c>
      <c r="AH25" s="3" t="n">
        <f aca="false">ABS(O25)</f>
        <v>0.0354323</v>
      </c>
      <c r="AJ25" s="3" t="n">
        <f aca="false">IF(H25&gt;0,RANK(AA25,AA$5:AA$61,0),0)</f>
        <v>0</v>
      </c>
      <c r="AK25" s="3" t="n">
        <f aca="false">IF(I25&gt;0,RANK(AB25,AB$5:AB$61,0),0)</f>
        <v>0</v>
      </c>
      <c r="AL25" s="3" t="n">
        <f aca="false">IF(J25&gt;0,RANK(AC25,AC$5:AC$61,0),0)</f>
        <v>0</v>
      </c>
      <c r="AM25" s="3" t="n">
        <f aca="false">IF(K25&gt;0,RANK(AD25,AD$5:AD$61,0),0)</f>
        <v>0</v>
      </c>
      <c r="AN25" s="3" t="n">
        <f aca="false">IF(L25&gt;0,RANK(AE25,AE$5:AE$61,0),0)</f>
        <v>0</v>
      </c>
      <c r="AO25" s="3" t="n">
        <f aca="false">IF(M25&gt;0,RANK(AF25,AF$5:AF$61,0),0)</f>
        <v>0</v>
      </c>
      <c r="AP25" s="3" t="n">
        <f aca="false">IF(N25&gt;0,RANK(AG25,AG$5:AG$61,0),0)</f>
        <v>0</v>
      </c>
      <c r="AQ25" s="3" t="n">
        <f aca="false">IF(O25&gt;0,RANK(AH25,AH$5:AH$61,0),0)</f>
        <v>0</v>
      </c>
      <c r="AS25" s="3" t="str">
        <f aca="false">IF($C25="Summer",ABS(H25),"")</f>
        <v/>
      </c>
      <c r="AT25" s="3" t="str">
        <f aca="false">IF($C25="Summer",ABS(I25),"")</f>
        <v/>
      </c>
      <c r="AU25" s="3" t="str">
        <f aca="false">IF($C25="Summer",ABS(J25),"")</f>
        <v/>
      </c>
      <c r="AV25" s="3" t="str">
        <f aca="false">IF($C25="Summer",ABS(K25),"")</f>
        <v/>
      </c>
      <c r="AW25" s="3" t="str">
        <f aca="false">IF($C25="Summer",ABS(L25),"")</f>
        <v/>
      </c>
      <c r="AX25" s="3" t="str">
        <f aca="false">IF($C25="Summer",ABS(M25),"")</f>
        <v/>
      </c>
      <c r="AY25" s="3" t="str">
        <f aca="false">IF($C25="Summer",ABS(N25),"")</f>
        <v/>
      </c>
      <c r="AZ25" s="3" t="str">
        <f aca="false">IF($C25="Summer",ABS(O25),"")</f>
        <v/>
      </c>
      <c r="BB25" s="3" t="n">
        <f aca="false">IF(AND(H25&gt;0,$C25="Summer"),RANK(AS25,AS$5:AS$61,0),0)</f>
        <v>0</v>
      </c>
      <c r="BC25" s="3" t="n">
        <f aca="false">IF(AND(I25&gt;0,$C25="Summer"),RANK(AT25,AT$5:AT$61,0),0)</f>
        <v>0</v>
      </c>
      <c r="BD25" s="3" t="n">
        <f aca="false">IF(AND(J25&gt;0,$C25="Summer"),RANK(AU25,AU$5:AU$61,0),0)</f>
        <v>0</v>
      </c>
      <c r="BE25" s="3" t="n">
        <f aca="false">IF(AND(K25&gt;0,$C25="Summer"),RANK(AV25,AV$5:AV$61,0),0)</f>
        <v>0</v>
      </c>
      <c r="BF25" s="3" t="n">
        <f aca="false">IF(AND(L25&gt;0,$C25="Summer"),RANK(AW25,AW$5:AW$61,0),0)</f>
        <v>0</v>
      </c>
      <c r="BG25" s="3" t="n">
        <f aca="false">IF(AND(M25&gt;0,$C25="Summer"),RANK(AX25,AX$5:AX$61,0),0)</f>
        <v>0</v>
      </c>
      <c r="BH25" s="3" t="n">
        <f aca="false">IF(AND(N25&gt;0,$C25="Summer"),RANK(AY25,AY$5:AY$61,0),0)</f>
        <v>0</v>
      </c>
      <c r="BI25" s="3" t="n">
        <f aca="false">IF(AND(O25&gt;0,$C25="Summer"),RANK(AZ25,AZ$5:AZ$61,0),0)</f>
        <v>0</v>
      </c>
      <c r="BK25" s="3" t="n">
        <f aca="false">IF($C25="Winter",ABS(H25),"")</f>
        <v>0.0051213</v>
      </c>
      <c r="BL25" s="3" t="n">
        <f aca="false">IF($C25="Winter",ABS(I25),"")</f>
        <v>0.0131851</v>
      </c>
      <c r="BM25" s="3" t="n">
        <f aca="false">IF($C25="Winter",ABS(J25),"")</f>
        <v>0.0056398</v>
      </c>
      <c r="BN25" s="3" t="n">
        <f aca="false">IF($C25="Winter",ABS(K25),"")</f>
        <v>0.0049434</v>
      </c>
      <c r="BO25" s="3" t="n">
        <f aca="false">IF($C25="Winter",ABS(L25),"")</f>
        <v>0.0486174</v>
      </c>
      <c r="BP25" s="3" t="n">
        <f aca="false">IF($C25="Winter",ABS(M25),"")</f>
        <v>0.0332882</v>
      </c>
      <c r="BQ25" s="3" t="n">
        <f aca="false">IF($C25="Winter",ABS(N25),"")</f>
        <v>0.0276484</v>
      </c>
      <c r="BR25" s="3" t="n">
        <f aca="false">IF($C25="Winter",ABS(O25),"")</f>
        <v>0.0354323</v>
      </c>
      <c r="BT25" s="3" t="n">
        <f aca="false">IF(AND(H25&gt;0,$C25="Winter"),RANK(BK25,BK$5:BK$61,0),0)</f>
        <v>0</v>
      </c>
      <c r="BU25" s="3" t="n">
        <f aca="false">IF(AND(I25&gt;0,$C25="Winter"),RANK(BL25,BL$5:BL$61,0),0)</f>
        <v>0</v>
      </c>
      <c r="BV25" s="3" t="n">
        <f aca="false">IF(AND(J25&gt;0,$C25="Winter"),RANK(BM25,BM$5:BM$61,0),0)</f>
        <v>0</v>
      </c>
      <c r="BW25" s="3" t="n">
        <f aca="false">IF(AND(K25&gt;0,$C25="Winter"),RANK(BN25,BN$5:BN$61,0),0)</f>
        <v>0</v>
      </c>
      <c r="BX25" s="3" t="n">
        <f aca="false">IF(AND(L25&gt;0,$C25="Winter"),RANK(BO25,BO$5:BO$61,0),0)</f>
        <v>0</v>
      </c>
      <c r="BY25" s="3" t="n">
        <f aca="false">IF(AND(M25&gt;0,$C25="Winter"),RANK(BP25,BP$5:BP$61,0),0)</f>
        <v>0</v>
      </c>
      <c r="BZ25" s="3" t="n">
        <f aca="false">IF(AND(N25&gt;0,$C25="Winter"),RANK(BQ25,BQ$5:BQ$61,0),0)</f>
        <v>0</v>
      </c>
      <c r="CA25" s="3" t="n">
        <f aca="false">IF(AND(O25&gt;0,$C25="Winter"),RANK(BR25,BR$5:BR$61,0),0)</f>
        <v>0</v>
      </c>
    </row>
    <row r="26" customFormat="false" ht="15" hidden="false" customHeight="false" outlineLevel="0" collapsed="false">
      <c r="A26" s="4" t="s">
        <v>44</v>
      </c>
      <c r="B26" s="4" t="n">
        <v>1998</v>
      </c>
      <c r="C26" s="4" t="s">
        <v>16</v>
      </c>
      <c r="D26" s="7" t="n">
        <v>33404</v>
      </c>
      <c r="E26" s="4" t="s">
        <v>81</v>
      </c>
      <c r="F26" s="4" t="s">
        <v>27</v>
      </c>
      <c r="G26" s="0" t="n">
        <v>0.000132299511125</v>
      </c>
      <c r="H26" s="0" t="n">
        <v>0.0238734</v>
      </c>
      <c r="I26" s="0" t="n">
        <v>0.0189463</v>
      </c>
      <c r="J26" s="0" t="n">
        <v>-0.0197731</v>
      </c>
      <c r="K26" s="0" t="n">
        <v>0.0018408</v>
      </c>
      <c r="L26" s="0" t="n">
        <v>0.0108224</v>
      </c>
      <c r="M26" s="0" t="n">
        <v>-0.0122674</v>
      </c>
      <c r="N26" s="0" t="n">
        <v>0.0075058</v>
      </c>
      <c r="O26" s="0" t="n">
        <v>-0.0081239</v>
      </c>
      <c r="P26" s="3" t="str">
        <f aca="false">CONCATENATE(A26," &amp; ",TEXT(D26,"mm/dd/yyyy")," &amp; ",ROUND(SQRT(G26),4)," &amp; ",ROUND(H26,4)," &amp; ",ROUND(I26,4)," &amp; ",ROUND(J26,4)," &amp; ",ROUND(K26,4)," &amp; ",ROUND(L26,4)," &amp; ",ROUND(M26,4)," &amp; ",ROUND(N26,4)," &amp; ",ROUND(O26,4)," \\ ")</f>
        <v>Italy &amp; 06/15/1991 &amp; 0.0115 &amp; 0.0239 &amp; 0.0189 &amp; -0.0198 &amp; 0.0018 &amp; 0.0108 &amp; -0.0123 &amp; 0.0075 &amp; -0.0081 \\</v>
      </c>
      <c r="Q26" s="3" t="s">
        <v>4</v>
      </c>
      <c r="R26" s="3" t="n">
        <f aca="false">H26/SQRT((R$3-R$2+1)*$G26)</f>
        <v>1.46764208649679</v>
      </c>
      <c r="S26" s="3" t="n">
        <f aca="false">I26/SQRT((S$3-S$2+1)*$G26)</f>
        <v>0.95100907824246</v>
      </c>
      <c r="T26" s="3" t="n">
        <f aca="false">J26/SQRT((T$3-T$2+1)*$G26)</f>
        <v>-0.701810752633534</v>
      </c>
      <c r="U26" s="3" t="n">
        <f aca="false">K26/SQRT((U$3-U$2+1)*$G26)</f>
        <v>0.0506089685301892</v>
      </c>
      <c r="V26" s="3" t="n">
        <f aca="false">L26/SQRT((V$3-V$2+1)*$G26)</f>
        <v>0.420784234462315</v>
      </c>
      <c r="W26" s="3" t="n">
        <f aca="false">M26/SQRT((W$3-W$2+1)*$G26)</f>
        <v>-0.321571139190461</v>
      </c>
      <c r="X26" s="3" t="n">
        <f aca="false">N26/SQRT((X$3-X$2+1)*$G26)</f>
        <v>0.291831969528686</v>
      </c>
      <c r="Y26" s="3" t="n">
        <f aca="false">O26/SQRT((Y$3-Y$2+1)*$G26)</f>
        <v>-0.499425199028679</v>
      </c>
      <c r="AA26" s="3" t="n">
        <f aca="false">ABS(H26)</f>
        <v>0.0238734</v>
      </c>
      <c r="AB26" s="3" t="n">
        <f aca="false">ABS(I26)</f>
        <v>0.0189463</v>
      </c>
      <c r="AC26" s="3" t="n">
        <f aca="false">ABS(J26)</f>
        <v>0.0197731</v>
      </c>
      <c r="AD26" s="3" t="n">
        <f aca="false">ABS(K26)</f>
        <v>0.0018408</v>
      </c>
      <c r="AE26" s="3" t="n">
        <f aca="false">ABS(L26)</f>
        <v>0.0108224</v>
      </c>
      <c r="AF26" s="3" t="n">
        <f aca="false">ABS(M26)</f>
        <v>0.0122674</v>
      </c>
      <c r="AG26" s="3" t="n">
        <f aca="false">ABS(N26)</f>
        <v>0.0075058</v>
      </c>
      <c r="AH26" s="3" t="n">
        <f aca="false">ABS(O26)</f>
        <v>0.0081239</v>
      </c>
      <c r="AJ26" s="3" t="n">
        <f aca="false">IF(H26&gt;0,RANK(AA26,AA$5:AA$61,0),0)</f>
        <v>8</v>
      </c>
      <c r="AK26" s="3" t="n">
        <f aca="false">IF(I26&gt;0,RANK(AB26,AB$5:AB$61,0),0)</f>
        <v>15</v>
      </c>
      <c r="AL26" s="3" t="n">
        <f aca="false">IF(J26&gt;0,RANK(AC26,AC$5:AC$61,0),0)</f>
        <v>0</v>
      </c>
      <c r="AM26" s="3" t="n">
        <f aca="false">IF(K26&gt;0,RANK(AD26,AD$5:AD$61,0),0)</f>
        <v>53</v>
      </c>
      <c r="AN26" s="3" t="n">
        <f aca="false">IF(L26&gt;0,RANK(AE26,AE$5:AE$61,0),0)</f>
        <v>30</v>
      </c>
      <c r="AO26" s="3" t="n">
        <f aca="false">IF(M26&gt;0,RANK(AF26,AF$5:AF$61,0),0)</f>
        <v>0</v>
      </c>
      <c r="AP26" s="3" t="n">
        <f aca="false">IF(N26&gt;0,RANK(AG26,AG$5:AG$61,0),0)</f>
        <v>34</v>
      </c>
      <c r="AQ26" s="3" t="n">
        <f aca="false">IF(O26&gt;0,RANK(AH26,AH$5:AH$61,0),0)</f>
        <v>0</v>
      </c>
      <c r="AS26" s="3" t="str">
        <f aca="false">IF($C26="Summer",ABS(H26),"")</f>
        <v/>
      </c>
      <c r="AT26" s="3" t="str">
        <f aca="false">IF($C26="Summer",ABS(I26),"")</f>
        <v/>
      </c>
      <c r="AU26" s="3" t="str">
        <f aca="false">IF($C26="Summer",ABS(J26),"")</f>
        <v/>
      </c>
      <c r="AV26" s="3" t="str">
        <f aca="false">IF($C26="Summer",ABS(K26),"")</f>
        <v/>
      </c>
      <c r="AW26" s="3" t="str">
        <f aca="false">IF($C26="Summer",ABS(L26),"")</f>
        <v/>
      </c>
      <c r="AX26" s="3" t="str">
        <f aca="false">IF($C26="Summer",ABS(M26),"")</f>
        <v/>
      </c>
      <c r="AY26" s="3" t="str">
        <f aca="false">IF($C26="Summer",ABS(N26),"")</f>
        <v/>
      </c>
      <c r="AZ26" s="3" t="str">
        <f aca="false">IF($C26="Summer",ABS(O26),"")</f>
        <v/>
      </c>
      <c r="BB26" s="3" t="n">
        <f aca="false">IF(AND(H26&gt;0,$C26="Summer"),RANK(AS26,AS$5:AS$61,0),0)</f>
        <v>0</v>
      </c>
      <c r="BC26" s="3" t="n">
        <f aca="false">IF(AND(I26&gt;0,$C26="Summer"),RANK(AT26,AT$5:AT$61,0),0)</f>
        <v>0</v>
      </c>
      <c r="BD26" s="3" t="n">
        <f aca="false">IF(AND(J26&gt;0,$C26="Summer"),RANK(AU26,AU$5:AU$61,0),0)</f>
        <v>0</v>
      </c>
      <c r="BE26" s="3" t="n">
        <f aca="false">IF(AND(K26&gt;0,$C26="Summer"),RANK(AV26,AV$5:AV$61,0),0)</f>
        <v>0</v>
      </c>
      <c r="BF26" s="3" t="n">
        <f aca="false">IF(AND(L26&gt;0,$C26="Summer"),RANK(AW26,AW$5:AW$61,0),0)</f>
        <v>0</v>
      </c>
      <c r="BG26" s="3" t="n">
        <f aca="false">IF(AND(M26&gt;0,$C26="Summer"),RANK(AX26,AX$5:AX$61,0),0)</f>
        <v>0</v>
      </c>
      <c r="BH26" s="3" t="n">
        <f aca="false">IF(AND(N26&gt;0,$C26="Summer"),RANK(AY26,AY$5:AY$61,0),0)</f>
        <v>0</v>
      </c>
      <c r="BI26" s="3" t="n">
        <f aca="false">IF(AND(O26&gt;0,$C26="Summer"),RANK(AZ26,AZ$5:AZ$61,0),0)</f>
        <v>0</v>
      </c>
      <c r="BK26" s="3" t="n">
        <f aca="false">IF($C26="Winter",ABS(H26),"")</f>
        <v>0.0238734</v>
      </c>
      <c r="BL26" s="3" t="n">
        <f aca="false">IF($C26="Winter",ABS(I26),"")</f>
        <v>0.0189463</v>
      </c>
      <c r="BM26" s="3" t="n">
        <f aca="false">IF($C26="Winter",ABS(J26),"")</f>
        <v>0.0197731</v>
      </c>
      <c r="BN26" s="3" t="n">
        <f aca="false">IF($C26="Winter",ABS(K26),"")</f>
        <v>0.0018408</v>
      </c>
      <c r="BO26" s="3" t="n">
        <f aca="false">IF($C26="Winter",ABS(L26),"")</f>
        <v>0.0108224</v>
      </c>
      <c r="BP26" s="3" t="n">
        <f aca="false">IF($C26="Winter",ABS(M26),"")</f>
        <v>0.0122674</v>
      </c>
      <c r="BQ26" s="3" t="n">
        <f aca="false">IF($C26="Winter",ABS(N26),"")</f>
        <v>0.0075058</v>
      </c>
      <c r="BR26" s="3" t="n">
        <f aca="false">IF($C26="Winter",ABS(O26),"")</f>
        <v>0.0081239</v>
      </c>
      <c r="BT26" s="3" t="n">
        <f aca="false">IF(AND(H26&gt;0,$C26="Winter"),RANK(BK26,BK$5:BK$61,0),0)</f>
        <v>2</v>
      </c>
      <c r="BU26" s="3" t="n">
        <f aca="false">IF(AND(I26&gt;0,$C26="Winter"),RANK(BL26,BL$5:BL$61,0),0)</f>
        <v>6</v>
      </c>
      <c r="BV26" s="3" t="n">
        <f aca="false">IF(AND(J26&gt;0,$C26="Winter"),RANK(BM26,BM$5:BM$61,0),0)</f>
        <v>0</v>
      </c>
      <c r="BW26" s="3" t="n">
        <f aca="false">IF(AND(K26&gt;0,$C26="Winter"),RANK(BN26,BN$5:BN$61,0),0)</f>
        <v>25</v>
      </c>
      <c r="BX26" s="3" t="n">
        <f aca="false">IF(AND(L26&gt;0,$C26="Winter"),RANK(BO26,BO$5:BO$61,0),0)</f>
        <v>16</v>
      </c>
      <c r="BY26" s="3" t="n">
        <f aca="false">IF(AND(M26&gt;0,$C26="Winter"),RANK(BP26,BP$5:BP$61,0),0)</f>
        <v>0</v>
      </c>
      <c r="BZ26" s="3" t="n">
        <f aca="false">IF(AND(N26&gt;0,$C26="Winter"),RANK(BQ26,BQ$5:BQ$61,0),0)</f>
        <v>15</v>
      </c>
      <c r="CA26" s="3" t="n">
        <f aca="false">IF(AND(O26&gt;0,$C26="Winter"),RANK(BR26,BR$5:BR$61,0),0)</f>
        <v>0</v>
      </c>
    </row>
    <row r="27" customFormat="false" ht="15" hidden="false" customHeight="false" outlineLevel="0" collapsed="false">
      <c r="A27" s="4" t="s">
        <v>46</v>
      </c>
      <c r="B27" s="4" t="n">
        <v>2000</v>
      </c>
      <c r="C27" s="4" t="s">
        <v>15</v>
      </c>
      <c r="D27" s="7" t="n">
        <v>34235</v>
      </c>
      <c r="E27" s="4" t="s">
        <v>47</v>
      </c>
      <c r="F27" s="4" t="s">
        <v>27</v>
      </c>
      <c r="G27" s="0" t="n">
        <v>0.002519598380645</v>
      </c>
      <c r="H27" s="0" t="n">
        <v>-0.0092197</v>
      </c>
      <c r="I27" s="0" t="n">
        <v>-0.0097406</v>
      </c>
      <c r="J27" s="0" t="n">
        <v>-0.0004024</v>
      </c>
      <c r="K27" s="0" t="n">
        <v>-0.0251704</v>
      </c>
      <c r="L27" s="0" t="n">
        <v>0.0090508</v>
      </c>
      <c r="M27" s="0" t="n">
        <v>0.0220614</v>
      </c>
      <c r="N27" s="0" t="n">
        <v>0.0224638</v>
      </c>
      <c r="O27" s="0" t="n">
        <v>0.0187914</v>
      </c>
      <c r="P27" s="3" t="str">
        <f aca="false">CONCATENATE(A27," &amp; ",TEXT(D27,"mm/dd/yyyy")," &amp; ",ROUND(SQRT(G27),4)," &amp; ",ROUND(H27,4)," &amp; ",ROUND(I27,4)," &amp; ",ROUND(J27,4)," &amp; ",ROUND(K27,4)," &amp; ",ROUND(L27,4)," &amp; ",ROUND(M27,4)," &amp; ",ROUND(N27,4)," &amp; ",ROUND(O27,4)," \\ ")</f>
        <v>China &amp; 09/23/1993 &amp; 0.0502 &amp; -0.0092 &amp; -0.0097 &amp; -0.0004 &amp; -0.0252 &amp; 0.0091 &amp; 0.0221 &amp; 0.0225 &amp; 0.0188 \\</v>
      </c>
      <c r="Q27" s="3" t="s">
        <v>4</v>
      </c>
      <c r="R27" s="3" t="n">
        <f aca="false">H27/SQRT((R$3-R$2+1)*$G27)</f>
        <v>-0.129878161304909</v>
      </c>
      <c r="S27" s="3" t="n">
        <f aca="false">I27/SQRT((S$3-S$2+1)*$G27)</f>
        <v>-0.112036471258727</v>
      </c>
      <c r="T27" s="3" t="n">
        <f aca="false">J27/SQRT((T$3-T$2+1)*$G27)</f>
        <v>-0.00327277905092749</v>
      </c>
      <c r="U27" s="3" t="n">
        <f aca="false">K27/SQRT((U$3-U$2+1)*$G27)</f>
        <v>-0.158571252663112</v>
      </c>
      <c r="V27" s="3" t="n">
        <f aca="false">L27/SQRT((V$3-V$2+1)*$G27)</f>
        <v>0.080637360898786</v>
      </c>
      <c r="W27" s="3" t="n">
        <f aca="false">M27/SQRT((W$3-W$2+1)*$G27)</f>
        <v>0.132516838471323</v>
      </c>
      <c r="X27" s="3" t="n">
        <f aca="false">N27/SQRT((X$3-X$2+1)*$G27)</f>
        <v>0.200139385220991</v>
      </c>
      <c r="Y27" s="3" t="n">
        <f aca="false">O27/SQRT((Y$3-Y$2+1)*$G27)</f>
        <v>0.26471495605552</v>
      </c>
      <c r="AA27" s="3" t="n">
        <f aca="false">ABS(H27)</f>
        <v>0.0092197</v>
      </c>
      <c r="AB27" s="3" t="n">
        <f aca="false">ABS(I27)</f>
        <v>0.0097406</v>
      </c>
      <c r="AC27" s="3" t="n">
        <f aca="false">ABS(J27)</f>
        <v>0.0004024</v>
      </c>
      <c r="AD27" s="3" t="n">
        <f aca="false">ABS(K27)</f>
        <v>0.0251704</v>
      </c>
      <c r="AE27" s="3" t="n">
        <f aca="false">ABS(L27)</f>
        <v>0.0090508</v>
      </c>
      <c r="AF27" s="3" t="n">
        <f aca="false">ABS(M27)</f>
        <v>0.0220614</v>
      </c>
      <c r="AG27" s="3" t="n">
        <f aca="false">ABS(N27)</f>
        <v>0.0224638</v>
      </c>
      <c r="AH27" s="3" t="n">
        <f aca="false">ABS(O27)</f>
        <v>0.0187914</v>
      </c>
      <c r="AJ27" s="3" t="n">
        <f aca="false">IF(H27&gt;0,RANK(AA27,AA$5:AA$61,0),0)</f>
        <v>0</v>
      </c>
      <c r="AK27" s="3" t="n">
        <f aca="false">IF(I27&gt;0,RANK(AB27,AB$5:AB$61,0),0)</f>
        <v>0</v>
      </c>
      <c r="AL27" s="3" t="n">
        <f aca="false">IF(J27&gt;0,RANK(AC27,AC$5:AC$61,0),0)</f>
        <v>0</v>
      </c>
      <c r="AM27" s="3" t="n">
        <f aca="false">IF(K27&gt;0,RANK(AD27,AD$5:AD$61,0),0)</f>
        <v>0</v>
      </c>
      <c r="AN27" s="3" t="n">
        <f aca="false">IF(L27&gt;0,RANK(AE27,AE$5:AE$61,0),0)</f>
        <v>36</v>
      </c>
      <c r="AO27" s="3" t="n">
        <f aca="false">IF(M27&gt;0,RANK(AF27,AF$5:AF$61,0),0)</f>
        <v>25</v>
      </c>
      <c r="AP27" s="3" t="n">
        <f aca="false">IF(N27&gt;0,RANK(AG27,AG$5:AG$61,0),0)</f>
        <v>15</v>
      </c>
      <c r="AQ27" s="3" t="n">
        <f aca="false">IF(O27&gt;0,RANK(AH27,AH$5:AH$61,0),0)</f>
        <v>10</v>
      </c>
      <c r="AS27" s="3" t="n">
        <f aca="false">IF($C27="Summer",ABS(H27),"")</f>
        <v>0.0092197</v>
      </c>
      <c r="AT27" s="3" t="n">
        <f aca="false">IF($C27="Summer",ABS(I27),"")</f>
        <v>0.0097406</v>
      </c>
      <c r="AU27" s="3" t="n">
        <f aca="false">IF($C27="Summer",ABS(J27),"")</f>
        <v>0.0004024</v>
      </c>
      <c r="AV27" s="3" t="n">
        <f aca="false">IF($C27="Summer",ABS(K27),"")</f>
        <v>0.0251704</v>
      </c>
      <c r="AW27" s="3" t="n">
        <f aca="false">IF($C27="Summer",ABS(L27),"")</f>
        <v>0.0090508</v>
      </c>
      <c r="AX27" s="3" t="n">
        <f aca="false">IF($C27="Summer",ABS(M27),"")</f>
        <v>0.0220614</v>
      </c>
      <c r="AY27" s="3" t="n">
        <f aca="false">IF($C27="Summer",ABS(N27),"")</f>
        <v>0.0224638</v>
      </c>
      <c r="AZ27" s="3" t="n">
        <f aca="false">IF($C27="Summer",ABS(O27),"")</f>
        <v>0.0187914</v>
      </c>
      <c r="BB27" s="3" t="n">
        <f aca="false">IF(AND(H27&gt;0,$C27="Summer"),RANK(AS27,AS$5:AS$61,0),0)</f>
        <v>0</v>
      </c>
      <c r="BC27" s="3" t="n">
        <f aca="false">IF(AND(I27&gt;0,$C27="Summer"),RANK(AT27,AT$5:AT$61,0),0)</f>
        <v>0</v>
      </c>
      <c r="BD27" s="3" t="n">
        <f aca="false">IF(AND(J27&gt;0,$C27="Summer"),RANK(AU27,AU$5:AU$61,0),0)</f>
        <v>0</v>
      </c>
      <c r="BE27" s="3" t="n">
        <f aca="false">IF(AND(K27&gt;0,$C27="Summer"),RANK(AV27,AV$5:AV$61,0),0)</f>
        <v>0</v>
      </c>
      <c r="BF27" s="3" t="n">
        <f aca="false">IF(AND(L27&gt;0,$C27="Summer"),RANK(AW27,AW$5:AW$61,0),0)</f>
        <v>20</v>
      </c>
      <c r="BG27" s="3" t="n">
        <f aca="false">IF(AND(M27&gt;0,$C27="Summer"),RANK(AX27,AX$5:AX$61,0),0)</f>
        <v>15</v>
      </c>
      <c r="BH27" s="3" t="n">
        <f aca="false">IF(AND(N27&gt;0,$C27="Summer"),RANK(AY27,AY$5:AY$61,0),0)</f>
        <v>8</v>
      </c>
      <c r="BI27" s="3" t="n">
        <f aca="false">IF(AND(O27&gt;0,$C27="Summer"),RANK(AZ27,AZ$5:AZ$61,0),0)</f>
        <v>5</v>
      </c>
      <c r="BK27" s="3" t="str">
        <f aca="false">IF($C27="Winter",ABS(H27),"")</f>
        <v/>
      </c>
      <c r="BL27" s="3" t="str">
        <f aca="false">IF($C27="Winter",ABS(I27),"")</f>
        <v/>
      </c>
      <c r="BM27" s="3" t="str">
        <f aca="false">IF($C27="Winter",ABS(J27),"")</f>
        <v/>
      </c>
      <c r="BN27" s="3" t="str">
        <f aca="false">IF($C27="Winter",ABS(K27),"")</f>
        <v/>
      </c>
      <c r="BO27" s="3" t="str">
        <f aca="false">IF($C27="Winter",ABS(L27),"")</f>
        <v/>
      </c>
      <c r="BP27" s="3" t="str">
        <f aca="false">IF($C27="Winter",ABS(M27),"")</f>
        <v/>
      </c>
      <c r="BQ27" s="3" t="str">
        <f aca="false">IF($C27="Winter",ABS(N27),"")</f>
        <v/>
      </c>
      <c r="BR27" s="3" t="str">
        <f aca="false">IF($C27="Winter",ABS(O27),"")</f>
        <v/>
      </c>
      <c r="BT27" s="3" t="n">
        <f aca="false">IF(AND(H27&gt;0,$C27="Winter"),RANK(BK27,BK$5:BK$61,0),0)</f>
        <v>0</v>
      </c>
      <c r="BU27" s="3" t="n">
        <f aca="false">IF(AND(I27&gt;0,$C27="Winter"),RANK(BL27,BL$5:BL$61,0),0)</f>
        <v>0</v>
      </c>
      <c r="BV27" s="3" t="n">
        <f aca="false">IF(AND(J27&gt;0,$C27="Winter"),RANK(BM27,BM$5:BM$61,0),0)</f>
        <v>0</v>
      </c>
      <c r="BW27" s="3" t="n">
        <f aca="false">IF(AND(K27&gt;0,$C27="Winter"),RANK(BN27,BN$5:BN$61,0),0)</f>
        <v>0</v>
      </c>
      <c r="BX27" s="3" t="n">
        <f aca="false">IF(AND(L27&gt;0,$C27="Winter"),RANK(BO27,BO$5:BO$61,0),0)</f>
        <v>0</v>
      </c>
      <c r="BY27" s="3" t="n">
        <f aca="false">IF(AND(M27&gt;0,$C27="Winter"),RANK(BP27,BP$5:BP$61,0),0)</f>
        <v>0</v>
      </c>
      <c r="BZ27" s="3" t="n">
        <f aca="false">IF(AND(N27&gt;0,$C27="Winter"),RANK(BQ27,BQ$5:BQ$61,0),0)</f>
        <v>0</v>
      </c>
      <c r="CA27" s="3" t="n">
        <f aca="false">IF(AND(O27&gt;0,$C27="Winter"),RANK(BR27,BR$5:BR$61,0),0)</f>
        <v>0</v>
      </c>
    </row>
    <row r="28" customFormat="false" ht="15" hidden="false" customHeight="false" outlineLevel="0" collapsed="false">
      <c r="A28" s="4" t="s">
        <v>48</v>
      </c>
      <c r="B28" s="4" t="n">
        <v>2000</v>
      </c>
      <c r="C28" s="4" t="s">
        <v>15</v>
      </c>
      <c r="D28" s="7" t="n">
        <v>34235</v>
      </c>
      <c r="E28" s="4" t="s">
        <v>49</v>
      </c>
      <c r="F28" s="4" t="s">
        <v>27</v>
      </c>
      <c r="G28" s="0" t="n">
        <v>3.7182376125E-005</v>
      </c>
      <c r="H28" s="0" t="n">
        <v>-0.0019602</v>
      </c>
      <c r="I28" s="0" t="n">
        <v>0.0029018</v>
      </c>
      <c r="J28" s="0" t="n">
        <v>0.0058744</v>
      </c>
      <c r="K28" s="0" t="n">
        <v>0.0200843</v>
      </c>
      <c r="L28" s="0" t="n">
        <v>0.0073353</v>
      </c>
      <c r="M28" s="0" t="n">
        <v>0.0182128</v>
      </c>
      <c r="N28" s="0" t="n">
        <v>0.0123384</v>
      </c>
      <c r="O28" s="0" t="n">
        <v>0.0044335</v>
      </c>
      <c r="P28" s="3" t="str">
        <f aca="false">CONCATENATE(A28," &amp; ",TEXT(D28,"mm/dd/yyyy")," &amp; ",ROUND(SQRT(G28),4)," &amp; ",ROUND(H28,4)," &amp; ",ROUND(I28,4)," &amp; ",ROUND(J28,4)," &amp; ",ROUND(K28,4)," &amp; ",ROUND(L28,4)," &amp; ",ROUND(M28,4)," &amp; ",ROUND(N28,4)," &amp; ",ROUND(O28,4)," \\ ")</f>
        <v>UK &amp; 09/23/1993 &amp; 0.0061 &amp; -0.002 &amp; 0.0029 &amp; 0.0059 &amp; 0.0201 &amp; 0.0073 &amp; 0.0182 &amp; 0.0123 &amp; 0.0044 \\</v>
      </c>
      <c r="Q28" s="3" t="s">
        <v>4</v>
      </c>
      <c r="R28" s="3" t="n">
        <f aca="false">H28/SQRT((R$3-R$2+1)*$G28)</f>
        <v>-0.227309097234302</v>
      </c>
      <c r="S28" s="3" t="n">
        <f aca="false">I28/SQRT((S$3-S$2+1)*$G28)</f>
        <v>0.274750365690969</v>
      </c>
      <c r="T28" s="3" t="n">
        <f aca="false">J28/SQRT((T$3-T$2+1)*$G28)</f>
        <v>0.393295810439791</v>
      </c>
      <c r="U28" s="3" t="n">
        <f aca="false">K28/SQRT((U$3-U$2+1)*$G28)</f>
        <v>1.04156920230763</v>
      </c>
      <c r="V28" s="3" t="n">
        <f aca="false">L28/SQRT((V$3-V$2+1)*$G28)</f>
        <v>0.53797774269457</v>
      </c>
      <c r="W28" s="3" t="n">
        <f aca="false">M28/SQRT((W$3-W$2+1)*$G28)</f>
        <v>0.900558243599805</v>
      </c>
      <c r="X28" s="3" t="n">
        <f aca="false">N28/SQRT((X$3-X$2+1)*$G28)</f>
        <v>0.904909762444982</v>
      </c>
      <c r="Y28" s="3" t="n">
        <f aca="false">O28/SQRT((Y$3-Y$2+1)*$G28)</f>
        <v>0.514118397402447</v>
      </c>
      <c r="AA28" s="3" t="n">
        <f aca="false">ABS(H28)</f>
        <v>0.0019602</v>
      </c>
      <c r="AB28" s="3" t="n">
        <f aca="false">ABS(I28)</f>
        <v>0.0029018</v>
      </c>
      <c r="AC28" s="3" t="n">
        <f aca="false">ABS(J28)</f>
        <v>0.0058744</v>
      </c>
      <c r="AD28" s="3" t="n">
        <f aca="false">ABS(K28)</f>
        <v>0.0200843</v>
      </c>
      <c r="AE28" s="3" t="n">
        <f aca="false">ABS(L28)</f>
        <v>0.0073353</v>
      </c>
      <c r="AF28" s="3" t="n">
        <f aca="false">ABS(M28)</f>
        <v>0.0182128</v>
      </c>
      <c r="AG28" s="3" t="n">
        <f aca="false">ABS(N28)</f>
        <v>0.0123384</v>
      </c>
      <c r="AH28" s="3" t="n">
        <f aca="false">ABS(O28)</f>
        <v>0.0044335</v>
      </c>
      <c r="AJ28" s="3" t="n">
        <f aca="false">IF(H28&gt;0,RANK(AA28,AA$5:AA$61,0),0)</f>
        <v>0</v>
      </c>
      <c r="AK28" s="3" t="n">
        <f aca="false">IF(I28&gt;0,RANK(AB28,AB$5:AB$61,0),0)</f>
        <v>49</v>
      </c>
      <c r="AL28" s="3" t="n">
        <f aca="false">IF(J28&gt;0,RANK(AC28,AC$5:AC$61,0),0)</f>
        <v>45</v>
      </c>
      <c r="AM28" s="3" t="n">
        <f aca="false">IF(K28&gt;0,RANK(AD28,AD$5:AD$61,0),0)</f>
        <v>28</v>
      </c>
      <c r="AN28" s="3" t="n">
        <f aca="false">IF(L28&gt;0,RANK(AE28,AE$5:AE$61,0),0)</f>
        <v>40</v>
      </c>
      <c r="AO28" s="3" t="n">
        <f aca="false">IF(M28&gt;0,RANK(AF28,AF$5:AF$61,0),0)</f>
        <v>29</v>
      </c>
      <c r="AP28" s="3" t="n">
        <f aca="false">IF(N28&gt;0,RANK(AG28,AG$5:AG$61,0),0)</f>
        <v>24</v>
      </c>
      <c r="AQ28" s="3" t="n">
        <f aca="false">IF(O28&gt;0,RANK(AH28,AH$5:AH$61,0),0)</f>
        <v>40</v>
      </c>
      <c r="AS28" s="3" t="n">
        <f aca="false">IF($C28="Summer",ABS(H28),"")</f>
        <v>0.0019602</v>
      </c>
      <c r="AT28" s="3" t="n">
        <f aca="false">IF($C28="Summer",ABS(I28),"")</f>
        <v>0.0029018</v>
      </c>
      <c r="AU28" s="3" t="n">
        <f aca="false">IF($C28="Summer",ABS(J28),"")</f>
        <v>0.0058744</v>
      </c>
      <c r="AV28" s="3" t="n">
        <f aca="false">IF($C28="Summer",ABS(K28),"")</f>
        <v>0.0200843</v>
      </c>
      <c r="AW28" s="3" t="n">
        <f aca="false">IF($C28="Summer",ABS(L28),"")</f>
        <v>0.0073353</v>
      </c>
      <c r="AX28" s="3" t="n">
        <f aca="false">IF($C28="Summer",ABS(M28),"")</f>
        <v>0.0182128</v>
      </c>
      <c r="AY28" s="3" t="n">
        <f aca="false">IF($C28="Summer",ABS(N28),"")</f>
        <v>0.0123384</v>
      </c>
      <c r="AZ28" s="3" t="n">
        <f aca="false">IF($C28="Summer",ABS(O28),"")</f>
        <v>0.0044335</v>
      </c>
      <c r="BB28" s="3" t="n">
        <f aca="false">IF(AND(H28&gt;0,$C28="Summer"),RANK(AS28,AS$5:AS$61,0),0)</f>
        <v>0</v>
      </c>
      <c r="BC28" s="3" t="n">
        <f aca="false">IF(AND(I28&gt;0,$C28="Summer"),RANK(AT28,AT$5:AT$61,0),0)</f>
        <v>25</v>
      </c>
      <c r="BD28" s="3" t="n">
        <f aca="false">IF(AND(J28&gt;0,$C28="Summer"),RANK(AU28,AU$5:AU$61,0),0)</f>
        <v>23</v>
      </c>
      <c r="BE28" s="3" t="n">
        <f aca="false">IF(AND(K28&gt;0,$C28="Summer"),RANK(AV28,AV$5:AV$61,0),0)</f>
        <v>14</v>
      </c>
      <c r="BF28" s="3" t="n">
        <f aca="false">IF(AND(L28&gt;0,$C28="Summer"),RANK(AW28,AW$5:AW$61,0),0)</f>
        <v>23</v>
      </c>
      <c r="BG28" s="3" t="n">
        <f aca="false">IF(AND(M28&gt;0,$C28="Summer"),RANK(AX28,AX$5:AX$61,0),0)</f>
        <v>19</v>
      </c>
      <c r="BH28" s="3" t="n">
        <f aca="false">IF(AND(N28&gt;0,$C28="Summer"),RANK(AY28,AY$5:AY$61,0),0)</f>
        <v>15</v>
      </c>
      <c r="BI28" s="3" t="n">
        <f aca="false">IF(AND(O28&gt;0,$C28="Summer"),RANK(AZ28,AZ$5:AZ$61,0),0)</f>
        <v>23</v>
      </c>
      <c r="BK28" s="3" t="str">
        <f aca="false">IF($C28="Winter",ABS(H28),"")</f>
        <v/>
      </c>
      <c r="BL28" s="3" t="str">
        <f aca="false">IF($C28="Winter",ABS(I28),"")</f>
        <v/>
      </c>
      <c r="BM28" s="3" t="str">
        <f aca="false">IF($C28="Winter",ABS(J28),"")</f>
        <v/>
      </c>
      <c r="BN28" s="3" t="str">
        <f aca="false">IF($C28="Winter",ABS(K28),"")</f>
        <v/>
      </c>
      <c r="BO28" s="3" t="str">
        <f aca="false">IF($C28="Winter",ABS(L28),"")</f>
        <v/>
      </c>
      <c r="BP28" s="3" t="str">
        <f aca="false">IF($C28="Winter",ABS(M28),"")</f>
        <v/>
      </c>
      <c r="BQ28" s="3" t="str">
        <f aca="false">IF($C28="Winter",ABS(N28),"")</f>
        <v/>
      </c>
      <c r="BR28" s="3" t="str">
        <f aca="false">IF($C28="Winter",ABS(O28),"")</f>
        <v/>
      </c>
      <c r="BT28" s="3" t="n">
        <f aca="false">IF(AND(H28&gt;0,$C28="Winter"),RANK(BK28,BK$5:BK$61,0),0)</f>
        <v>0</v>
      </c>
      <c r="BU28" s="3" t="n">
        <f aca="false">IF(AND(I28&gt;0,$C28="Winter"),RANK(BL28,BL$5:BL$61,0),0)</f>
        <v>0</v>
      </c>
      <c r="BV28" s="3" t="n">
        <f aca="false">IF(AND(J28&gt;0,$C28="Winter"),RANK(BM28,BM$5:BM$61,0),0)</f>
        <v>0</v>
      </c>
      <c r="BW28" s="3" t="n">
        <f aca="false">IF(AND(K28&gt;0,$C28="Winter"),RANK(BN28,BN$5:BN$61,0),0)</f>
        <v>0</v>
      </c>
      <c r="BX28" s="3" t="n">
        <f aca="false">IF(AND(L28&gt;0,$C28="Winter"),RANK(BO28,BO$5:BO$61,0),0)</f>
        <v>0</v>
      </c>
      <c r="BY28" s="3" t="n">
        <f aca="false">IF(AND(M28&gt;0,$C28="Winter"),RANK(BP28,BP$5:BP$61,0),0)</f>
        <v>0</v>
      </c>
      <c r="BZ28" s="3" t="n">
        <f aca="false">IF(AND(N28&gt;0,$C28="Winter"),RANK(BQ28,BQ$5:BQ$61,0),0)</f>
        <v>0</v>
      </c>
      <c r="CA28" s="3" t="n">
        <f aca="false">IF(AND(O28&gt;0,$C28="Winter"),RANK(BR28,BR$5:BR$61,0),0)</f>
        <v>0</v>
      </c>
    </row>
    <row r="29" customFormat="false" ht="15" hidden="false" customHeight="false" outlineLevel="0" collapsed="false">
      <c r="A29" s="4" t="s">
        <v>85</v>
      </c>
      <c r="B29" s="4" t="n">
        <v>2000</v>
      </c>
      <c r="C29" s="4" t="s">
        <v>15</v>
      </c>
      <c r="D29" s="7" t="n">
        <v>34235</v>
      </c>
      <c r="E29" s="4" t="s">
        <v>95</v>
      </c>
      <c r="F29" s="4" t="s">
        <v>27</v>
      </c>
      <c r="G29" s="0" t="n">
        <v>6.207876738E-005</v>
      </c>
      <c r="H29" s="0" t="n">
        <v>-0.0065696</v>
      </c>
      <c r="I29" s="0" t="n">
        <v>0.0048328</v>
      </c>
      <c r="J29" s="0" t="n">
        <v>0.0031691</v>
      </c>
      <c r="K29" s="0" t="n">
        <v>0.0314129</v>
      </c>
      <c r="L29" s="0" t="n">
        <v>-0.0052487</v>
      </c>
      <c r="M29" s="0" t="n">
        <v>0.0198012</v>
      </c>
      <c r="N29" s="0" t="n">
        <v>0.0166321</v>
      </c>
      <c r="O29" s="0" t="n">
        <v>-0.0100816</v>
      </c>
      <c r="P29" s="3" t="str">
        <f aca="false">CONCATENATE(A29," &amp; ",TEXT(D29,"mm/dd/yyyy")," &amp; ",ROUND(SQRT(G29),4)," &amp; ",ROUND(H29,4)," &amp; ",ROUND(I29,4)," &amp; ",ROUND(J29,4)," &amp; ",ROUND(K29,4)," &amp; ",ROUND(L29,4)," &amp; ",ROUND(M29,4)," &amp; ",ROUND(N29,4)," &amp; ",ROUND(O29,4)," \\ ")</f>
        <v>Germany &amp; 09/23/1993 &amp; 0.0079 &amp; -0.0066 &amp; 0.0048 &amp; 0.0032 &amp; 0.0314 &amp; -0.0052 &amp; 0.0198 &amp; 0.0166 &amp; -0.0101 \\</v>
      </c>
      <c r="Q29" s="3" t="s">
        <v>4</v>
      </c>
      <c r="R29" s="3" t="n">
        <f aca="false">H29/SQRT((R$3-R$2+1)*$G29)</f>
        <v>-0.589593093173945</v>
      </c>
      <c r="S29" s="3" t="n">
        <f aca="false">I29/SQRT((S$3-S$2+1)*$G29)</f>
        <v>0.354133207358024</v>
      </c>
      <c r="T29" s="3" t="n">
        <f aca="false">J29/SQRT((T$3-T$2+1)*$G29)</f>
        <v>0.164205906887876</v>
      </c>
      <c r="U29" s="3" t="n">
        <f aca="false">K29/SQRT((U$3-U$2+1)*$G29)</f>
        <v>1.26077180856179</v>
      </c>
      <c r="V29" s="3" t="n">
        <f aca="false">L29/SQRT((V$3-V$2+1)*$G29)</f>
        <v>-0.297916944966628</v>
      </c>
      <c r="W29" s="3" t="n">
        <f aca="false">M29/SQRT((W$3-W$2+1)*$G29)</f>
        <v>0.757745952416979</v>
      </c>
      <c r="X29" s="3" t="n">
        <f aca="false">N29/SQRT((X$3-X$2+1)*$G29)</f>
        <v>0.944040318627367</v>
      </c>
      <c r="Y29" s="3" t="n">
        <f aca="false">O29/SQRT((Y$3-Y$2+1)*$G29)</f>
        <v>-0.904779853894064</v>
      </c>
      <c r="AA29" s="3" t="n">
        <f aca="false">ABS(H29)</f>
        <v>0.0065696</v>
      </c>
      <c r="AB29" s="3" t="n">
        <f aca="false">ABS(I29)</f>
        <v>0.0048328</v>
      </c>
      <c r="AC29" s="3" t="n">
        <f aca="false">ABS(J29)</f>
        <v>0.0031691</v>
      </c>
      <c r="AD29" s="3" t="n">
        <f aca="false">ABS(K29)</f>
        <v>0.0314129</v>
      </c>
      <c r="AE29" s="3" t="n">
        <f aca="false">ABS(L29)</f>
        <v>0.0052487</v>
      </c>
      <c r="AF29" s="3" t="n">
        <f aca="false">ABS(M29)</f>
        <v>0.0198012</v>
      </c>
      <c r="AG29" s="3" t="n">
        <f aca="false">ABS(N29)</f>
        <v>0.0166321</v>
      </c>
      <c r="AH29" s="3" t="n">
        <f aca="false">ABS(O29)</f>
        <v>0.0100816</v>
      </c>
      <c r="AJ29" s="3" t="n">
        <f aca="false">IF(H29&gt;0,RANK(AA29,AA$5:AA$61,0),0)</f>
        <v>0</v>
      </c>
      <c r="AK29" s="3" t="n">
        <f aca="false">IF(I29&gt;0,RANK(AB29,AB$5:AB$61,0),0)</f>
        <v>42</v>
      </c>
      <c r="AL29" s="3" t="n">
        <f aca="false">IF(J29&gt;0,RANK(AC29,AC$5:AC$61,0),0)</f>
        <v>53</v>
      </c>
      <c r="AM29" s="3" t="n">
        <f aca="false">IF(K29&gt;0,RANK(AD29,AD$5:AD$61,0),0)</f>
        <v>16</v>
      </c>
      <c r="AN29" s="3" t="n">
        <f aca="false">IF(L29&gt;0,RANK(AE29,AE$5:AE$61,0),0)</f>
        <v>0</v>
      </c>
      <c r="AO29" s="3" t="n">
        <f aca="false">IF(M29&gt;0,RANK(AF29,AF$5:AF$61,0),0)</f>
        <v>26</v>
      </c>
      <c r="AP29" s="3" t="n">
        <f aca="false">IF(N29&gt;0,RANK(AG29,AG$5:AG$61,0),0)</f>
        <v>20</v>
      </c>
      <c r="AQ29" s="3" t="n">
        <f aca="false">IF(O29&gt;0,RANK(AH29,AH$5:AH$61,0),0)</f>
        <v>0</v>
      </c>
      <c r="AS29" s="3" t="n">
        <f aca="false">IF($C29="Summer",ABS(H29),"")</f>
        <v>0.0065696</v>
      </c>
      <c r="AT29" s="3" t="n">
        <f aca="false">IF($C29="Summer",ABS(I29),"")</f>
        <v>0.0048328</v>
      </c>
      <c r="AU29" s="3" t="n">
        <f aca="false">IF($C29="Summer",ABS(J29),"")</f>
        <v>0.0031691</v>
      </c>
      <c r="AV29" s="3" t="n">
        <f aca="false">IF($C29="Summer",ABS(K29),"")</f>
        <v>0.0314129</v>
      </c>
      <c r="AW29" s="3" t="n">
        <f aca="false">IF($C29="Summer",ABS(L29),"")</f>
        <v>0.0052487</v>
      </c>
      <c r="AX29" s="3" t="n">
        <f aca="false">IF($C29="Summer",ABS(M29),"")</f>
        <v>0.0198012</v>
      </c>
      <c r="AY29" s="3" t="n">
        <f aca="false">IF($C29="Summer",ABS(N29),"")</f>
        <v>0.0166321</v>
      </c>
      <c r="AZ29" s="3" t="n">
        <f aca="false">IF($C29="Summer",ABS(O29),"")</f>
        <v>0.0100816</v>
      </c>
      <c r="BB29" s="3" t="n">
        <f aca="false">IF(AND(H29&gt;0,$C29="Summer"),RANK(AS29,AS$5:AS$61,0),0)</f>
        <v>0</v>
      </c>
      <c r="BC29" s="3" t="n">
        <f aca="false">IF(AND(I29&gt;0,$C29="Summer"),RANK(AT29,AT$5:AT$61,0),0)</f>
        <v>21</v>
      </c>
      <c r="BD29" s="3" t="n">
        <f aca="false">IF(AND(J29&gt;0,$C29="Summer"),RANK(AU29,AU$5:AU$61,0),0)</f>
        <v>26</v>
      </c>
      <c r="BE29" s="3" t="n">
        <f aca="false">IF(AND(K29&gt;0,$C29="Summer"),RANK(AV29,AV$5:AV$61,0),0)</f>
        <v>7</v>
      </c>
      <c r="BF29" s="3" t="n">
        <f aca="false">IF(AND(L29&gt;0,$C29="Summer"),RANK(AW29,AW$5:AW$61,0),0)</f>
        <v>0</v>
      </c>
      <c r="BG29" s="3" t="n">
        <f aca="false">IF(AND(M29&gt;0,$C29="Summer"),RANK(AX29,AX$5:AX$61,0),0)</f>
        <v>16</v>
      </c>
      <c r="BH29" s="3" t="n">
        <f aca="false">IF(AND(N29&gt;0,$C29="Summer"),RANK(AY29,AY$5:AY$61,0),0)</f>
        <v>12</v>
      </c>
      <c r="BI29" s="3" t="n">
        <f aca="false">IF(AND(O29&gt;0,$C29="Summer"),RANK(AZ29,AZ$5:AZ$61,0),0)</f>
        <v>0</v>
      </c>
      <c r="BK29" s="3" t="str">
        <f aca="false">IF($C29="Winter",ABS(H29),"")</f>
        <v/>
      </c>
      <c r="BL29" s="3" t="str">
        <f aca="false">IF($C29="Winter",ABS(I29),"")</f>
        <v/>
      </c>
      <c r="BM29" s="3" t="str">
        <f aca="false">IF($C29="Winter",ABS(J29),"")</f>
        <v/>
      </c>
      <c r="BN29" s="3" t="str">
        <f aca="false">IF($C29="Winter",ABS(K29),"")</f>
        <v/>
      </c>
      <c r="BO29" s="3" t="str">
        <f aca="false">IF($C29="Winter",ABS(L29),"")</f>
        <v/>
      </c>
      <c r="BP29" s="3" t="str">
        <f aca="false">IF($C29="Winter",ABS(M29),"")</f>
        <v/>
      </c>
      <c r="BQ29" s="3" t="str">
        <f aca="false">IF($C29="Winter",ABS(N29),"")</f>
        <v/>
      </c>
      <c r="BR29" s="3" t="str">
        <f aca="false">IF($C29="Winter",ABS(O29),"")</f>
        <v/>
      </c>
      <c r="BT29" s="3" t="n">
        <f aca="false">IF(AND(H29&gt;0,$C29="Winter"),RANK(BK29,BK$5:BK$61,0),0)</f>
        <v>0</v>
      </c>
      <c r="BU29" s="3" t="n">
        <f aca="false">IF(AND(I29&gt;0,$C29="Winter"),RANK(BL29,BL$5:BL$61,0),0)</f>
        <v>0</v>
      </c>
      <c r="BV29" s="3" t="n">
        <f aca="false">IF(AND(J29&gt;0,$C29="Winter"),RANK(BM29,BM$5:BM$61,0),0)</f>
        <v>0</v>
      </c>
      <c r="BW29" s="3" t="n">
        <f aca="false">IF(AND(K29&gt;0,$C29="Winter"),RANK(BN29,BN$5:BN$61,0),0)</f>
        <v>0</v>
      </c>
      <c r="BX29" s="3" t="n">
        <f aca="false">IF(AND(L29&gt;0,$C29="Winter"),RANK(BO29,BO$5:BO$61,0),0)</f>
        <v>0</v>
      </c>
      <c r="BY29" s="3" t="n">
        <f aca="false">IF(AND(M29&gt;0,$C29="Winter"),RANK(BP29,BP$5:BP$61,0),0)</f>
        <v>0</v>
      </c>
      <c r="BZ29" s="3" t="n">
        <f aca="false">IF(AND(N29&gt;0,$C29="Winter"),RANK(BQ29,BQ$5:BQ$61,0),0)</f>
        <v>0</v>
      </c>
      <c r="CA29" s="3" t="n">
        <f aca="false">IF(AND(O29&gt;0,$C29="Winter"),RANK(BR29,BR$5:BR$61,0),0)</f>
        <v>0</v>
      </c>
    </row>
    <row r="30" customFormat="false" ht="15" hidden="false" customHeight="false" outlineLevel="0" collapsed="false">
      <c r="A30" s="4" t="s">
        <v>87</v>
      </c>
      <c r="B30" s="4" t="n">
        <v>2000</v>
      </c>
      <c r="C30" s="4" t="s">
        <v>15</v>
      </c>
      <c r="D30" s="7" t="n">
        <v>34235</v>
      </c>
      <c r="E30" s="4" t="s">
        <v>96</v>
      </c>
      <c r="F30" s="4" t="s">
        <v>27</v>
      </c>
      <c r="G30" s="0" t="n">
        <v>0.000602902395045</v>
      </c>
      <c r="H30" s="0" t="n">
        <v>0.0285759</v>
      </c>
      <c r="I30" s="0" t="n">
        <v>0.0506665</v>
      </c>
      <c r="J30" s="0" t="n">
        <v>0.0153367</v>
      </c>
      <c r="K30" s="0" t="n">
        <v>0.0493267</v>
      </c>
      <c r="L30" s="0" t="n">
        <v>0.0565902</v>
      </c>
      <c r="M30" s="0" t="n">
        <v>0.0182908</v>
      </c>
      <c r="N30" s="0" t="n">
        <v>0.002954</v>
      </c>
      <c r="O30" s="0" t="n">
        <v>0.0059237</v>
      </c>
      <c r="P30" s="3" t="str">
        <f aca="false">CONCATENATE(A30," &amp; ",TEXT(D30,"mm/dd/yyyy")," &amp; ",ROUND(SQRT(G30),4)," &amp; ",ROUND(H30,4)," &amp; ",ROUND(I30,4)," &amp; ",ROUND(J30,4)," &amp; ",ROUND(K30,4)," &amp; ",ROUND(L30,4)," &amp; ",ROUND(M30,4)," &amp; ",ROUND(N30,4)," &amp; ",ROUND(O30,4)," \\ ")</f>
        <v>Turkey &amp; 09/23/1993 &amp; 0.0246 &amp; 0.0286 &amp; 0.0507 &amp; 0.0153 &amp; 0.0493 &amp; 0.0566 &amp; 0.0183 &amp; 0.003 &amp; 0.0059 \\</v>
      </c>
      <c r="Q30" s="3" t="s">
        <v>4</v>
      </c>
      <c r="R30" s="3" t="n">
        <f aca="false">H30/SQRT((R$3-R$2+1)*$G30)</f>
        <v>0.822927195915299</v>
      </c>
      <c r="S30" s="3" t="n">
        <f aca="false">I30/SQRT((S$3-S$2+1)*$G30)</f>
        <v>1.19134287747841</v>
      </c>
      <c r="T30" s="3" t="n">
        <f aca="false">J30/SQRT((T$3-T$2+1)*$G30)</f>
        <v>0.25499566226578</v>
      </c>
      <c r="U30" s="3" t="n">
        <f aca="false">K30/SQRT((U$3-U$2+1)*$G30)</f>
        <v>0.635270307911883</v>
      </c>
      <c r="V30" s="3" t="n">
        <f aca="false">L30/SQRT((V$3-V$2+1)*$G30)</f>
        <v>1.03070105858055</v>
      </c>
      <c r="W30" s="3" t="n">
        <f aca="false">M30/SQRT((W$3-W$2+1)*$G30)</f>
        <v>0.224601604202035</v>
      </c>
      <c r="X30" s="3" t="n">
        <f aca="false">N30/SQRT((X$3-X$2+1)*$G30)</f>
        <v>0.0538024415366433</v>
      </c>
      <c r="Y30" s="3" t="n">
        <f aca="false">O30/SQRT((Y$3-Y$2+1)*$G30)</f>
        <v>0.170590386670007</v>
      </c>
      <c r="AA30" s="3" t="n">
        <f aca="false">ABS(H30)</f>
        <v>0.0285759</v>
      </c>
      <c r="AB30" s="3" t="n">
        <f aca="false">ABS(I30)</f>
        <v>0.0506665</v>
      </c>
      <c r="AC30" s="3" t="n">
        <f aca="false">ABS(J30)</f>
        <v>0.0153367</v>
      </c>
      <c r="AD30" s="3" t="n">
        <f aca="false">ABS(K30)</f>
        <v>0.0493267</v>
      </c>
      <c r="AE30" s="3" t="n">
        <f aca="false">ABS(L30)</f>
        <v>0.0565902</v>
      </c>
      <c r="AF30" s="3" t="n">
        <f aca="false">ABS(M30)</f>
        <v>0.0182908</v>
      </c>
      <c r="AG30" s="3" t="n">
        <f aca="false">ABS(N30)</f>
        <v>0.002954</v>
      </c>
      <c r="AH30" s="3" t="n">
        <f aca="false">ABS(O30)</f>
        <v>0.0059237</v>
      </c>
      <c r="AJ30" s="3" t="n">
        <f aca="false">IF(H30&gt;0,RANK(AA30,AA$5:AA$61,0),0)</f>
        <v>6</v>
      </c>
      <c r="AK30" s="3" t="n">
        <f aca="false">IF(I30&gt;0,RANK(AB30,AB$5:AB$61,0),0)</f>
        <v>2</v>
      </c>
      <c r="AL30" s="3" t="n">
        <f aca="false">IF(J30&gt;0,RANK(AC30,AC$5:AC$61,0),0)</f>
        <v>27</v>
      </c>
      <c r="AM30" s="3" t="n">
        <f aca="false">IF(K30&gt;0,RANK(AD30,AD$5:AD$61,0),0)</f>
        <v>7</v>
      </c>
      <c r="AN30" s="3" t="n">
        <f aca="false">IF(L30&gt;0,RANK(AE30,AE$5:AE$61,0),0)</f>
        <v>3</v>
      </c>
      <c r="AO30" s="3" t="n">
        <f aca="false">IF(M30&gt;0,RANK(AF30,AF$5:AF$61,0),0)</f>
        <v>28</v>
      </c>
      <c r="AP30" s="3" t="n">
        <f aca="false">IF(N30&gt;0,RANK(AG30,AG$5:AG$61,0),0)</f>
        <v>47</v>
      </c>
      <c r="AQ30" s="3" t="n">
        <f aca="false">IF(O30&gt;0,RANK(AH30,AH$5:AH$61,0),0)</f>
        <v>34</v>
      </c>
      <c r="AS30" s="3" t="n">
        <f aca="false">IF($C30="Summer",ABS(H30),"")</f>
        <v>0.0285759</v>
      </c>
      <c r="AT30" s="3" t="n">
        <f aca="false">IF($C30="Summer",ABS(I30),"")</f>
        <v>0.0506665</v>
      </c>
      <c r="AU30" s="3" t="n">
        <f aca="false">IF($C30="Summer",ABS(J30),"")</f>
        <v>0.0153367</v>
      </c>
      <c r="AV30" s="3" t="n">
        <f aca="false">IF($C30="Summer",ABS(K30),"")</f>
        <v>0.0493267</v>
      </c>
      <c r="AW30" s="3" t="n">
        <f aca="false">IF($C30="Summer",ABS(L30),"")</f>
        <v>0.0565902</v>
      </c>
      <c r="AX30" s="3" t="n">
        <f aca="false">IF($C30="Summer",ABS(M30),"")</f>
        <v>0.0182908</v>
      </c>
      <c r="AY30" s="3" t="n">
        <f aca="false">IF($C30="Summer",ABS(N30),"")</f>
        <v>0.002954</v>
      </c>
      <c r="AZ30" s="3" t="n">
        <f aca="false">IF($C30="Summer",ABS(O30),"")</f>
        <v>0.0059237</v>
      </c>
      <c r="BB30" s="3" t="n">
        <f aca="false">IF(AND(H30&gt;0,$C30="Summer"),RANK(AS30,AS$5:AS$61,0),0)</f>
        <v>5</v>
      </c>
      <c r="BC30" s="3" t="n">
        <f aca="false">IF(AND(I30&gt;0,$C30="Summer"),RANK(AT30,AT$5:AT$61,0),0)</f>
        <v>2</v>
      </c>
      <c r="BD30" s="3" t="n">
        <f aca="false">IF(AND(J30&gt;0,$C30="Summer"),RANK(AU30,AU$5:AU$61,0),0)</f>
        <v>13</v>
      </c>
      <c r="BE30" s="3" t="n">
        <f aca="false">IF(AND(K30&gt;0,$C30="Summer"),RANK(AV30,AV$5:AV$61,0),0)</f>
        <v>4</v>
      </c>
      <c r="BF30" s="3" t="n">
        <f aca="false">IF(AND(L30&gt;0,$C30="Summer"),RANK(AW30,AW$5:AW$61,0),0)</f>
        <v>3</v>
      </c>
      <c r="BG30" s="3" t="n">
        <f aca="false">IF(AND(M30&gt;0,$C30="Summer"),RANK(AX30,AX$5:AX$61,0),0)</f>
        <v>18</v>
      </c>
      <c r="BH30" s="3" t="n">
        <f aca="false">IF(AND(N30&gt;0,$C30="Summer"),RANK(AY30,AY$5:AY$61,0),0)</f>
        <v>26</v>
      </c>
      <c r="BI30" s="3" t="n">
        <f aca="false">IF(AND(O30&gt;0,$C30="Summer"),RANK(AZ30,AZ$5:AZ$61,0),0)</f>
        <v>17</v>
      </c>
      <c r="BK30" s="3" t="str">
        <f aca="false">IF($C30="Winter",ABS(H30),"")</f>
        <v/>
      </c>
      <c r="BL30" s="3" t="str">
        <f aca="false">IF($C30="Winter",ABS(I30),"")</f>
        <v/>
      </c>
      <c r="BM30" s="3" t="str">
        <f aca="false">IF($C30="Winter",ABS(J30),"")</f>
        <v/>
      </c>
      <c r="BN30" s="3" t="str">
        <f aca="false">IF($C30="Winter",ABS(K30),"")</f>
        <v/>
      </c>
      <c r="BO30" s="3" t="str">
        <f aca="false">IF($C30="Winter",ABS(L30),"")</f>
        <v/>
      </c>
      <c r="BP30" s="3" t="str">
        <f aca="false">IF($C30="Winter",ABS(M30),"")</f>
        <v/>
      </c>
      <c r="BQ30" s="3" t="str">
        <f aca="false">IF($C30="Winter",ABS(N30),"")</f>
        <v/>
      </c>
      <c r="BR30" s="3" t="str">
        <f aca="false">IF($C30="Winter",ABS(O30),"")</f>
        <v/>
      </c>
      <c r="BT30" s="3" t="n">
        <f aca="false">IF(AND(H30&gt;0,$C30="Winter"),RANK(BK30,BK$5:BK$61,0),0)</f>
        <v>0</v>
      </c>
      <c r="BU30" s="3" t="n">
        <f aca="false">IF(AND(I30&gt;0,$C30="Winter"),RANK(BL30,BL$5:BL$61,0),0)</f>
        <v>0</v>
      </c>
      <c r="BV30" s="3" t="n">
        <f aca="false">IF(AND(J30&gt;0,$C30="Winter"),RANK(BM30,BM$5:BM$61,0),0)</f>
        <v>0</v>
      </c>
      <c r="BW30" s="3" t="n">
        <f aca="false">IF(AND(K30&gt;0,$C30="Winter"),RANK(BN30,BN$5:BN$61,0),0)</f>
        <v>0</v>
      </c>
      <c r="BX30" s="3" t="n">
        <f aca="false">IF(AND(L30&gt;0,$C30="Winter"),RANK(BO30,BO$5:BO$61,0),0)</f>
        <v>0</v>
      </c>
      <c r="BY30" s="3" t="n">
        <f aca="false">IF(AND(M30&gt;0,$C30="Winter"),RANK(BP30,BP$5:BP$61,0),0)</f>
        <v>0</v>
      </c>
      <c r="BZ30" s="3" t="n">
        <f aca="false">IF(AND(N30&gt;0,$C30="Winter"),RANK(BQ30,BQ$5:BQ$61,0),0)</f>
        <v>0</v>
      </c>
      <c r="CA30" s="3" t="n">
        <f aca="false">IF(AND(O30&gt;0,$C30="Winter"),RANK(BR30,BR$5:BR$61,0),0)</f>
        <v>0</v>
      </c>
    </row>
    <row r="31" customFormat="false" ht="15" hidden="false" customHeight="false" outlineLevel="0" collapsed="false">
      <c r="A31" s="4" t="s">
        <v>79</v>
      </c>
      <c r="B31" s="4" t="n">
        <v>2002</v>
      </c>
      <c r="C31" s="4" t="s">
        <v>16</v>
      </c>
      <c r="D31" s="7" t="n">
        <v>34866</v>
      </c>
      <c r="E31" s="4" t="s">
        <v>80</v>
      </c>
      <c r="F31" s="4" t="s">
        <v>27</v>
      </c>
      <c r="G31" s="0" t="n">
        <v>5.8892719205E-005</v>
      </c>
      <c r="H31" s="0" t="n">
        <v>-0.0014625</v>
      </c>
      <c r="I31" s="0" t="n">
        <v>-0.0005446</v>
      </c>
      <c r="J31" s="0" t="n">
        <v>0.0065878</v>
      </c>
      <c r="K31" s="0" t="n">
        <v>0.0160962</v>
      </c>
      <c r="L31" s="0" t="n">
        <v>-0.0020712</v>
      </c>
      <c r="M31" s="0" t="n">
        <v>0.0051516</v>
      </c>
      <c r="N31" s="0" t="n">
        <v>-0.0014362</v>
      </c>
      <c r="O31" s="0" t="n">
        <v>-0.0015266</v>
      </c>
      <c r="P31" s="3" t="str">
        <f aca="false">CONCATENATE(A31," &amp; ",TEXT(D31,"mm/dd/yyyy")," &amp; ",ROUND(SQRT(G31),4)," &amp; ",ROUND(H31,4)," &amp; ",ROUND(I31,4)," &amp; ",ROUND(J31,4)," &amp; ",ROUND(K31,4)," &amp; ",ROUND(L31,4)," &amp; ",ROUND(M31,4)," &amp; ",ROUND(N31,4)," &amp; ",ROUND(O31,4)," \\ ")</f>
        <v>Switzerland &amp; 06/16/1995 &amp; 0.0077 &amp; -0.0015 &amp; -0.0005 &amp; 0.0066 &amp; 0.0161 &amp; -0.0021 &amp; 0.0052 &amp; -0.0014 &amp; -0.0015 \\</v>
      </c>
      <c r="Q31" s="3" t="s">
        <v>4</v>
      </c>
      <c r="R31" s="3" t="n">
        <f aca="false">H31/SQRT((R$3-R$2+1)*$G31)</f>
        <v>-0.134756608832662</v>
      </c>
      <c r="S31" s="3" t="n">
        <f aca="false">I31/SQRT((S$3-S$2+1)*$G31)</f>
        <v>-0.0409719096253757</v>
      </c>
      <c r="T31" s="3" t="n">
        <f aca="false">J31/SQRT((T$3-T$2+1)*$G31)</f>
        <v>0.350456385239652</v>
      </c>
      <c r="U31" s="3" t="n">
        <f aca="false">K31/SQRT((U$3-U$2+1)*$G31)</f>
        <v>0.663273362500937</v>
      </c>
      <c r="V31" s="3" t="n">
        <f aca="false">L31/SQRT((V$3-V$2+1)*$G31)</f>
        <v>-0.120699711408762</v>
      </c>
      <c r="W31" s="3" t="n">
        <f aca="false">M31/SQRT((W$3-W$2+1)*$G31)</f>
        <v>0.202402087990779</v>
      </c>
      <c r="X31" s="3" t="n">
        <f aca="false">N31/SQRT((X$3-X$2+1)*$G31)</f>
        <v>-0.0836949234865119</v>
      </c>
      <c r="Y31" s="3" t="n">
        <f aca="false">O31/SQRT((Y$3-Y$2+1)*$G31)</f>
        <v>-0.14066286430355</v>
      </c>
      <c r="AA31" s="3" t="n">
        <f aca="false">ABS(H31)</f>
        <v>0.0014625</v>
      </c>
      <c r="AB31" s="3" t="n">
        <f aca="false">ABS(I31)</f>
        <v>0.0005446</v>
      </c>
      <c r="AC31" s="3" t="n">
        <f aca="false">ABS(J31)</f>
        <v>0.0065878</v>
      </c>
      <c r="AD31" s="3" t="n">
        <f aca="false">ABS(K31)</f>
        <v>0.0160962</v>
      </c>
      <c r="AE31" s="3" t="n">
        <f aca="false">ABS(L31)</f>
        <v>0.0020712</v>
      </c>
      <c r="AF31" s="3" t="n">
        <f aca="false">ABS(M31)</f>
        <v>0.0051516</v>
      </c>
      <c r="AG31" s="3" t="n">
        <f aca="false">ABS(N31)</f>
        <v>0.0014362</v>
      </c>
      <c r="AH31" s="3" t="n">
        <f aca="false">ABS(O31)</f>
        <v>0.0015266</v>
      </c>
      <c r="AJ31" s="3" t="n">
        <f aca="false">IF(H31&gt;0,RANK(AA31,AA$5:AA$61,0),0)</f>
        <v>0</v>
      </c>
      <c r="AK31" s="3" t="n">
        <f aca="false">IF(I31&gt;0,RANK(AB31,AB$5:AB$61,0),0)</f>
        <v>0</v>
      </c>
      <c r="AL31" s="3" t="n">
        <f aca="false">IF(J31&gt;0,RANK(AC31,AC$5:AC$61,0),0)</f>
        <v>41</v>
      </c>
      <c r="AM31" s="3" t="n">
        <f aca="false">IF(K31&gt;0,RANK(AD31,AD$5:AD$61,0),0)</f>
        <v>32</v>
      </c>
      <c r="AN31" s="3" t="n">
        <f aca="false">IF(L31&gt;0,RANK(AE31,AE$5:AE$61,0),0)</f>
        <v>0</v>
      </c>
      <c r="AO31" s="3" t="n">
        <f aca="false">IF(M31&gt;0,RANK(AF31,AF$5:AF$61,0),0)</f>
        <v>49</v>
      </c>
      <c r="AP31" s="3" t="n">
        <f aca="false">IF(N31&gt;0,RANK(AG31,AG$5:AG$61,0),0)</f>
        <v>0</v>
      </c>
      <c r="AQ31" s="3" t="n">
        <f aca="false">IF(O31&gt;0,RANK(AH31,AH$5:AH$61,0),0)</f>
        <v>0</v>
      </c>
      <c r="AS31" s="3" t="str">
        <f aca="false">IF($C31="Summer",ABS(H31),"")</f>
        <v/>
      </c>
      <c r="AT31" s="3" t="str">
        <f aca="false">IF($C31="Summer",ABS(I31),"")</f>
        <v/>
      </c>
      <c r="AU31" s="3" t="str">
        <f aca="false">IF($C31="Summer",ABS(J31),"")</f>
        <v/>
      </c>
      <c r="AV31" s="3" t="str">
        <f aca="false">IF($C31="Summer",ABS(K31),"")</f>
        <v/>
      </c>
      <c r="AW31" s="3" t="str">
        <f aca="false">IF($C31="Summer",ABS(L31),"")</f>
        <v/>
      </c>
      <c r="AX31" s="3" t="str">
        <f aca="false">IF($C31="Summer",ABS(M31),"")</f>
        <v/>
      </c>
      <c r="AY31" s="3" t="str">
        <f aca="false">IF($C31="Summer",ABS(N31),"")</f>
        <v/>
      </c>
      <c r="AZ31" s="3" t="str">
        <f aca="false">IF($C31="Summer",ABS(O31),"")</f>
        <v/>
      </c>
      <c r="BB31" s="3" t="n">
        <f aca="false">IF(AND(H31&gt;0,$C31="Summer"),RANK(AS31,AS$5:AS$61,0),0)</f>
        <v>0</v>
      </c>
      <c r="BC31" s="3" t="n">
        <f aca="false">IF(AND(I31&gt;0,$C31="Summer"),RANK(AT31,AT$5:AT$61,0),0)</f>
        <v>0</v>
      </c>
      <c r="BD31" s="3" t="n">
        <f aca="false">IF(AND(J31&gt;0,$C31="Summer"),RANK(AU31,AU$5:AU$61,0),0)</f>
        <v>0</v>
      </c>
      <c r="BE31" s="3" t="n">
        <f aca="false">IF(AND(K31&gt;0,$C31="Summer"),RANK(AV31,AV$5:AV$61,0),0)</f>
        <v>0</v>
      </c>
      <c r="BF31" s="3" t="n">
        <f aca="false">IF(AND(L31&gt;0,$C31="Summer"),RANK(AW31,AW$5:AW$61,0),0)</f>
        <v>0</v>
      </c>
      <c r="BG31" s="3" t="n">
        <f aca="false">IF(AND(M31&gt;0,$C31="Summer"),RANK(AX31,AX$5:AX$61,0),0)</f>
        <v>0</v>
      </c>
      <c r="BH31" s="3" t="n">
        <f aca="false">IF(AND(N31&gt;0,$C31="Summer"),RANK(AY31,AY$5:AY$61,0),0)</f>
        <v>0</v>
      </c>
      <c r="BI31" s="3" t="n">
        <f aca="false">IF(AND(O31&gt;0,$C31="Summer"),RANK(AZ31,AZ$5:AZ$61,0),0)</f>
        <v>0</v>
      </c>
      <c r="BK31" s="3" t="n">
        <f aca="false">IF($C31="Winter",ABS(H31),"")</f>
        <v>0.0014625</v>
      </c>
      <c r="BL31" s="3" t="n">
        <f aca="false">IF($C31="Winter",ABS(I31),"")</f>
        <v>0.0005446</v>
      </c>
      <c r="BM31" s="3" t="n">
        <f aca="false">IF($C31="Winter",ABS(J31),"")</f>
        <v>0.0065878</v>
      </c>
      <c r="BN31" s="3" t="n">
        <f aca="false">IF($C31="Winter",ABS(K31),"")</f>
        <v>0.0160962</v>
      </c>
      <c r="BO31" s="3" t="n">
        <f aca="false">IF($C31="Winter",ABS(L31),"")</f>
        <v>0.0020712</v>
      </c>
      <c r="BP31" s="3" t="n">
        <f aca="false">IF($C31="Winter",ABS(M31),"")</f>
        <v>0.0051516</v>
      </c>
      <c r="BQ31" s="3" t="n">
        <f aca="false">IF($C31="Winter",ABS(N31),"")</f>
        <v>0.0014362</v>
      </c>
      <c r="BR31" s="3" t="n">
        <f aca="false">IF($C31="Winter",ABS(O31),"")</f>
        <v>0.0015266</v>
      </c>
      <c r="BT31" s="3" t="n">
        <f aca="false">IF(AND(H31&gt;0,$C31="Winter"),RANK(BK31,BK$5:BK$61,0),0)</f>
        <v>0</v>
      </c>
      <c r="BU31" s="3" t="n">
        <f aca="false">IF(AND(I31&gt;0,$C31="Winter"),RANK(BL31,BL$5:BL$61,0),0)</f>
        <v>0</v>
      </c>
      <c r="BV31" s="3" t="n">
        <f aca="false">IF(AND(J31&gt;0,$C31="Winter"),RANK(BM31,BM$5:BM$61,0),0)</f>
        <v>20</v>
      </c>
      <c r="BW31" s="3" t="n">
        <f aca="false">IF(AND(K31&gt;0,$C31="Winter"),RANK(BN31,BN$5:BN$61,0),0)</f>
        <v>16</v>
      </c>
      <c r="BX31" s="3" t="n">
        <f aca="false">IF(AND(L31&gt;0,$C31="Winter"),RANK(BO31,BO$5:BO$61,0),0)</f>
        <v>0</v>
      </c>
      <c r="BY31" s="3" t="n">
        <f aca="false">IF(AND(M31&gt;0,$C31="Winter"),RANK(BP31,BP$5:BP$61,0),0)</f>
        <v>23</v>
      </c>
      <c r="BZ31" s="3" t="n">
        <f aca="false">IF(AND(N31&gt;0,$C31="Winter"),RANK(BQ31,BQ$5:BQ$61,0),0)</f>
        <v>0</v>
      </c>
      <c r="CA31" s="3" t="n">
        <f aca="false">IF(AND(O31&gt;0,$C31="Winter"),RANK(BR31,BR$5:BR$61,0),0)</f>
        <v>0</v>
      </c>
    </row>
    <row r="32" customFormat="false" ht="15" hidden="false" customHeight="false" outlineLevel="0" collapsed="false">
      <c r="A32" s="4" t="s">
        <v>75</v>
      </c>
      <c r="B32" s="4" t="n">
        <v>2002</v>
      </c>
      <c r="C32" s="4" t="s">
        <v>16</v>
      </c>
      <c r="D32" s="7" t="n">
        <v>34866</v>
      </c>
      <c r="E32" s="4" t="s">
        <v>89</v>
      </c>
      <c r="F32" s="4" t="s">
        <v>27</v>
      </c>
      <c r="G32" s="0" t="n">
        <v>6.190728992E-005</v>
      </c>
      <c r="H32" s="0" t="n">
        <v>0.0109031</v>
      </c>
      <c r="I32" s="0" t="n">
        <v>0.0138317</v>
      </c>
      <c r="J32" s="0" t="n">
        <v>0.0187544</v>
      </c>
      <c r="K32" s="0" t="n">
        <v>0.0290801</v>
      </c>
      <c r="L32" s="0" t="n">
        <v>0.0018961</v>
      </c>
      <c r="M32" s="0" t="n">
        <v>0.0099534</v>
      </c>
      <c r="N32" s="0" t="n">
        <v>-0.008801</v>
      </c>
      <c r="O32" s="0" t="n">
        <v>-0.0119356</v>
      </c>
      <c r="P32" s="3" t="str">
        <f aca="false">CONCATENATE(A32," &amp; ",TEXT(D32,"mm/dd/yyyy")," &amp; ",ROUND(SQRT(G32),4)," &amp; ",ROUND(H32,4)," &amp; ",ROUND(I32,4)," &amp; ",ROUND(J32,4)," &amp; ",ROUND(K32,4)," &amp; ",ROUND(L32,4)," &amp; ",ROUND(M32,4)," &amp; ",ROUND(N32,4)," &amp; ",ROUND(O32,4)," \\ ")</f>
        <v>Sweden &amp; 06/16/1995 &amp; 0.0079 &amp; 0.0109 &amp; 0.0138 &amp; 0.0188 &amp; 0.0291 &amp; 0.0019 &amp; 0.01 &amp; -0.0088 &amp; -0.0119 \\</v>
      </c>
      <c r="Q32" s="3" t="s">
        <v>4</v>
      </c>
      <c r="R32" s="3" t="n">
        <f aca="false">H32/SQRT((R$3-R$2+1)*$G32)</f>
        <v>0.979860162484722</v>
      </c>
      <c r="S32" s="3" t="n">
        <f aca="false">I32/SQRT((S$3-S$2+1)*$G32)</f>
        <v>1.01494857272432</v>
      </c>
      <c r="T32" s="3" t="n">
        <f aca="false">J32/SQRT((T$3-T$2+1)*$G32)</f>
        <v>0.973098163822877</v>
      </c>
      <c r="U32" s="3" t="n">
        <f aca="false">K32/SQRT((U$3-U$2+1)*$G32)</f>
        <v>1.16875908391135</v>
      </c>
      <c r="V32" s="3" t="n">
        <f aca="false">L32/SQRT((V$3-V$2+1)*$G32)</f>
        <v>0.107771850446568</v>
      </c>
      <c r="W32" s="3" t="n">
        <f aca="false">M32/SQRT((W$3-W$2+1)*$G32)</f>
        <v>0.381420664708809</v>
      </c>
      <c r="X32" s="3" t="n">
        <f aca="false">N32/SQRT((X$3-X$2+1)*$G32)</f>
        <v>-0.500237358673195</v>
      </c>
      <c r="Y32" s="3" t="n">
        <f aca="false">O32/SQRT((Y$3-Y$2+1)*$G32)</f>
        <v>-1.07265080163923</v>
      </c>
      <c r="AA32" s="3" t="n">
        <f aca="false">ABS(H32)</f>
        <v>0.0109031</v>
      </c>
      <c r="AB32" s="3" t="n">
        <f aca="false">ABS(I32)</f>
        <v>0.0138317</v>
      </c>
      <c r="AC32" s="3" t="n">
        <f aca="false">ABS(J32)</f>
        <v>0.0187544</v>
      </c>
      <c r="AD32" s="3" t="n">
        <f aca="false">ABS(K32)</f>
        <v>0.0290801</v>
      </c>
      <c r="AE32" s="3" t="n">
        <f aca="false">ABS(L32)</f>
        <v>0.0018961</v>
      </c>
      <c r="AF32" s="3" t="n">
        <f aca="false">ABS(M32)</f>
        <v>0.0099534</v>
      </c>
      <c r="AG32" s="3" t="n">
        <f aca="false">ABS(N32)</f>
        <v>0.008801</v>
      </c>
      <c r="AH32" s="3" t="n">
        <f aca="false">ABS(O32)</f>
        <v>0.0119356</v>
      </c>
      <c r="AJ32" s="3" t="n">
        <f aca="false">IF(H32&gt;0,RANK(AA32,AA$5:AA$61,0),0)</f>
        <v>22</v>
      </c>
      <c r="AK32" s="3" t="n">
        <f aca="false">IF(I32&gt;0,RANK(AB32,AB$5:AB$61,0),0)</f>
        <v>18</v>
      </c>
      <c r="AL32" s="3" t="n">
        <f aca="false">IF(J32&gt;0,RANK(AC32,AC$5:AC$61,0),0)</f>
        <v>20</v>
      </c>
      <c r="AM32" s="3" t="n">
        <f aca="false">IF(K32&gt;0,RANK(AD32,AD$5:AD$61,0),0)</f>
        <v>17</v>
      </c>
      <c r="AN32" s="3" t="n">
        <f aca="false">IF(L32&gt;0,RANK(AE32,AE$5:AE$61,0),0)</f>
        <v>50</v>
      </c>
      <c r="AO32" s="3" t="n">
        <f aca="false">IF(M32&gt;0,RANK(AF32,AF$5:AF$61,0),0)</f>
        <v>40</v>
      </c>
      <c r="AP32" s="3" t="n">
        <f aca="false">IF(N32&gt;0,RANK(AG32,AG$5:AG$61,0),0)</f>
        <v>0</v>
      </c>
      <c r="AQ32" s="3" t="n">
        <f aca="false">IF(O32&gt;0,RANK(AH32,AH$5:AH$61,0),0)</f>
        <v>0</v>
      </c>
      <c r="AS32" s="3" t="str">
        <f aca="false">IF($C32="Summer",ABS(H32),"")</f>
        <v/>
      </c>
      <c r="AT32" s="3" t="str">
        <f aca="false">IF($C32="Summer",ABS(I32),"")</f>
        <v/>
      </c>
      <c r="AU32" s="3" t="str">
        <f aca="false">IF($C32="Summer",ABS(J32),"")</f>
        <v/>
      </c>
      <c r="AV32" s="3" t="str">
        <f aca="false">IF($C32="Summer",ABS(K32),"")</f>
        <v/>
      </c>
      <c r="AW32" s="3" t="str">
        <f aca="false">IF($C32="Summer",ABS(L32),"")</f>
        <v/>
      </c>
      <c r="AX32" s="3" t="str">
        <f aca="false">IF($C32="Summer",ABS(M32),"")</f>
        <v/>
      </c>
      <c r="AY32" s="3" t="str">
        <f aca="false">IF($C32="Summer",ABS(N32),"")</f>
        <v/>
      </c>
      <c r="AZ32" s="3" t="str">
        <f aca="false">IF($C32="Summer",ABS(O32),"")</f>
        <v/>
      </c>
      <c r="BB32" s="3" t="n">
        <f aca="false">IF(AND(H32&gt;0,$C32="Summer"),RANK(AS32,AS$5:AS$61,0),0)</f>
        <v>0</v>
      </c>
      <c r="BC32" s="3" t="n">
        <f aca="false">IF(AND(I32&gt;0,$C32="Summer"),RANK(AT32,AT$5:AT$61,0),0)</f>
        <v>0</v>
      </c>
      <c r="BD32" s="3" t="n">
        <f aca="false">IF(AND(J32&gt;0,$C32="Summer"),RANK(AU32,AU$5:AU$61,0),0)</f>
        <v>0</v>
      </c>
      <c r="BE32" s="3" t="n">
        <f aca="false">IF(AND(K32&gt;0,$C32="Summer"),RANK(AV32,AV$5:AV$61,0),0)</f>
        <v>0</v>
      </c>
      <c r="BF32" s="3" t="n">
        <f aca="false">IF(AND(L32&gt;0,$C32="Summer"),RANK(AW32,AW$5:AW$61,0),0)</f>
        <v>0</v>
      </c>
      <c r="BG32" s="3" t="n">
        <f aca="false">IF(AND(M32&gt;0,$C32="Summer"),RANK(AX32,AX$5:AX$61,0),0)</f>
        <v>0</v>
      </c>
      <c r="BH32" s="3" t="n">
        <f aca="false">IF(AND(N32&gt;0,$C32="Summer"),RANK(AY32,AY$5:AY$61,0),0)</f>
        <v>0</v>
      </c>
      <c r="BI32" s="3" t="n">
        <f aca="false">IF(AND(O32&gt;0,$C32="Summer"),RANK(AZ32,AZ$5:AZ$61,0),0)</f>
        <v>0</v>
      </c>
      <c r="BK32" s="3" t="n">
        <f aca="false">IF($C32="Winter",ABS(H32),"")</f>
        <v>0.0109031</v>
      </c>
      <c r="BL32" s="3" t="n">
        <f aca="false">IF($C32="Winter",ABS(I32),"")</f>
        <v>0.0138317</v>
      </c>
      <c r="BM32" s="3" t="n">
        <f aca="false">IF($C32="Winter",ABS(J32),"")</f>
        <v>0.0187544</v>
      </c>
      <c r="BN32" s="3" t="n">
        <f aca="false">IF($C32="Winter",ABS(K32),"")</f>
        <v>0.0290801</v>
      </c>
      <c r="BO32" s="3" t="n">
        <f aca="false">IF($C32="Winter",ABS(L32),"")</f>
        <v>0.0018961</v>
      </c>
      <c r="BP32" s="3" t="n">
        <f aca="false">IF($C32="Winter",ABS(M32),"")</f>
        <v>0.0099534</v>
      </c>
      <c r="BQ32" s="3" t="n">
        <f aca="false">IF($C32="Winter",ABS(N32),"")</f>
        <v>0.008801</v>
      </c>
      <c r="BR32" s="3" t="n">
        <f aca="false">IF($C32="Winter",ABS(O32),"")</f>
        <v>0.0119356</v>
      </c>
      <c r="BT32" s="3" t="n">
        <f aca="false">IF(AND(H32&gt;0,$C32="Winter"),RANK(BK32,BK$5:BK$61,0),0)</f>
        <v>12</v>
      </c>
      <c r="BU32" s="3" t="n">
        <f aca="false">IF(AND(I32&gt;0,$C32="Winter"),RANK(BL32,BL$5:BL$61,0),0)</f>
        <v>8</v>
      </c>
      <c r="BV32" s="3" t="n">
        <f aca="false">IF(AND(J32&gt;0,$C32="Winter"),RANK(BM32,BM$5:BM$61,0),0)</f>
        <v>11</v>
      </c>
      <c r="BW32" s="3" t="n">
        <f aca="false">IF(AND(K32&gt;0,$C32="Winter"),RANK(BN32,BN$5:BN$61,0),0)</f>
        <v>10</v>
      </c>
      <c r="BX32" s="3" t="n">
        <f aca="false">IF(AND(L32&gt;0,$C32="Winter"),RANK(BO32,BO$5:BO$61,0),0)</f>
        <v>23</v>
      </c>
      <c r="BY32" s="3" t="n">
        <f aca="false">IF(AND(M32&gt;0,$C32="Winter"),RANK(BP32,BP$5:BP$61,0),0)</f>
        <v>18</v>
      </c>
      <c r="BZ32" s="3" t="n">
        <f aca="false">IF(AND(N32&gt;0,$C32="Winter"),RANK(BQ32,BQ$5:BQ$61,0),0)</f>
        <v>0</v>
      </c>
      <c r="CA32" s="3" t="n">
        <f aca="false">IF(AND(O32&gt;0,$C32="Winter"),RANK(BR32,BR$5:BR$61,0),0)</f>
        <v>0</v>
      </c>
    </row>
    <row r="33" customFormat="false" ht="15" hidden="false" customHeight="false" outlineLevel="0" collapsed="false">
      <c r="A33" s="4" t="s">
        <v>25</v>
      </c>
      <c r="B33" s="4" t="n">
        <v>2002</v>
      </c>
      <c r="C33" s="4" t="s">
        <v>16</v>
      </c>
      <c r="D33" s="7" t="n">
        <v>34866</v>
      </c>
      <c r="E33" s="4" t="s">
        <v>26</v>
      </c>
      <c r="F33" s="4" t="s">
        <v>27</v>
      </c>
      <c r="G33" s="0" t="n">
        <v>2.178396018E-005</v>
      </c>
      <c r="H33" s="0" t="n">
        <v>0.0058035</v>
      </c>
      <c r="I33" s="0" t="n">
        <v>0.0024852</v>
      </c>
      <c r="J33" s="0" t="n">
        <v>-0.0046019</v>
      </c>
      <c r="K33" s="0" t="n">
        <v>-0.0001775</v>
      </c>
      <c r="L33" s="0" t="n">
        <v>0.0063004</v>
      </c>
      <c r="M33" s="0" t="n">
        <v>0.0049505</v>
      </c>
      <c r="N33" s="0" t="n">
        <v>0.0095524</v>
      </c>
      <c r="O33" s="0" t="n">
        <v>0.0038152</v>
      </c>
      <c r="P33" s="3" t="str">
        <f aca="false">CONCATENATE(A33," &amp; ",TEXT(D33,"mm/dd/yyyy")," &amp; ",ROUND(SQRT(G33),4)," &amp; ",ROUND(H33,4)," &amp; ",ROUND(I33,4)," &amp; ",ROUND(J33,4)," &amp; ",ROUND(K33,4)," &amp; ",ROUND(L33,4)," &amp; ",ROUND(M33,4)," &amp; ",ROUND(N33,4)," &amp; ",ROUND(O33,4)," \\ ")</f>
        <v>Canada &amp; 06/16/1995 &amp; 0.0047 &amp; 0.0058 &amp; 0.0025 &amp; -0.0046 &amp; -0.0002 &amp; 0.0063 &amp; 0.005 &amp; 0.0096 &amp; 0.0038 \\</v>
      </c>
      <c r="Q33" s="3" t="s">
        <v>4</v>
      </c>
      <c r="R33" s="3" t="n">
        <f aca="false">H33/SQRT((R$3-R$2+1)*$G33)</f>
        <v>0.879238251068085</v>
      </c>
      <c r="S33" s="3" t="n">
        <f aca="false">I33/SQRT((S$3-S$2+1)*$G33)</f>
        <v>0.307420128915793</v>
      </c>
      <c r="T33" s="3" t="n">
        <f aca="false">J33/SQRT((T$3-T$2+1)*$G33)</f>
        <v>-0.402525255853065</v>
      </c>
      <c r="U33" s="3" t="n">
        <f aca="false">K33/SQRT((U$3-U$2+1)*$G33)</f>
        <v>-0.0120262420387908</v>
      </c>
      <c r="V33" s="3" t="n">
        <f aca="false">L33/SQRT((V$3-V$2+1)*$G33)</f>
        <v>0.60369100294291</v>
      </c>
      <c r="W33" s="3" t="n">
        <f aca="false">M33/SQRT((W$3-W$2+1)*$G33)</f>
        <v>0.319804304553662</v>
      </c>
      <c r="X33" s="3" t="n">
        <f aca="false">N33/SQRT((X$3-X$2+1)*$G33)</f>
        <v>0.915290765112033</v>
      </c>
      <c r="Y33" s="3" t="n">
        <f aca="false">O33/SQRT((Y$3-Y$2+1)*$G33)</f>
        <v>0.578008059873345</v>
      </c>
      <c r="AA33" s="3" t="n">
        <f aca="false">ABS(H33)</f>
        <v>0.0058035</v>
      </c>
      <c r="AB33" s="3" t="n">
        <f aca="false">ABS(I33)</f>
        <v>0.0024852</v>
      </c>
      <c r="AC33" s="3" t="n">
        <f aca="false">ABS(J33)</f>
        <v>0.0046019</v>
      </c>
      <c r="AD33" s="3" t="n">
        <f aca="false">ABS(K33)</f>
        <v>0.0001775</v>
      </c>
      <c r="AE33" s="3" t="n">
        <f aca="false">ABS(L33)</f>
        <v>0.0063004</v>
      </c>
      <c r="AF33" s="3" t="n">
        <f aca="false">ABS(M33)</f>
        <v>0.0049505</v>
      </c>
      <c r="AG33" s="3" t="n">
        <f aca="false">ABS(N33)</f>
        <v>0.0095524</v>
      </c>
      <c r="AH33" s="3" t="n">
        <f aca="false">ABS(O33)</f>
        <v>0.0038152</v>
      </c>
      <c r="AJ33" s="3" t="n">
        <f aca="false">IF(H33&gt;0,RANK(AA33,AA$5:AA$61,0),0)</f>
        <v>29</v>
      </c>
      <c r="AK33" s="3" t="n">
        <f aca="false">IF(I33&gt;0,RANK(AB33,AB$5:AB$61,0),0)</f>
        <v>51</v>
      </c>
      <c r="AL33" s="3" t="n">
        <f aca="false">IF(J33&gt;0,RANK(AC33,AC$5:AC$61,0),0)</f>
        <v>0</v>
      </c>
      <c r="AM33" s="3" t="n">
        <f aca="false">IF(K33&gt;0,RANK(AD33,AD$5:AD$61,0),0)</f>
        <v>0</v>
      </c>
      <c r="AN33" s="3" t="n">
        <f aca="false">IF(L33&gt;0,RANK(AE33,AE$5:AE$61,0),0)</f>
        <v>41</v>
      </c>
      <c r="AO33" s="3" t="n">
        <f aca="false">IF(M33&gt;0,RANK(AF33,AF$5:AF$61,0),0)</f>
        <v>51</v>
      </c>
      <c r="AP33" s="3" t="n">
        <f aca="false">IF(N33&gt;0,RANK(AG33,AG$5:AG$61,0),0)</f>
        <v>28</v>
      </c>
      <c r="AQ33" s="3" t="n">
        <f aca="false">IF(O33&gt;0,RANK(AH33,AH$5:AH$61,0),0)</f>
        <v>43</v>
      </c>
      <c r="AS33" s="3" t="str">
        <f aca="false">IF($C33="Summer",ABS(H33),"")</f>
        <v/>
      </c>
      <c r="AT33" s="3" t="str">
        <f aca="false">IF($C33="Summer",ABS(I33),"")</f>
        <v/>
      </c>
      <c r="AU33" s="3" t="str">
        <f aca="false">IF($C33="Summer",ABS(J33),"")</f>
        <v/>
      </c>
      <c r="AV33" s="3" t="str">
        <f aca="false">IF($C33="Summer",ABS(K33),"")</f>
        <v/>
      </c>
      <c r="AW33" s="3" t="str">
        <f aca="false">IF($C33="Summer",ABS(L33),"")</f>
        <v/>
      </c>
      <c r="AX33" s="3" t="str">
        <f aca="false">IF($C33="Summer",ABS(M33),"")</f>
        <v/>
      </c>
      <c r="AY33" s="3" t="str">
        <f aca="false">IF($C33="Summer",ABS(N33),"")</f>
        <v/>
      </c>
      <c r="AZ33" s="3" t="str">
        <f aca="false">IF($C33="Summer",ABS(O33),"")</f>
        <v/>
      </c>
      <c r="BB33" s="3" t="n">
        <f aca="false">IF(AND(H33&gt;0,$C33="Summer"),RANK(AS33,AS$5:AS$61,0),0)</f>
        <v>0</v>
      </c>
      <c r="BC33" s="3" t="n">
        <f aca="false">IF(AND(I33&gt;0,$C33="Summer"),RANK(AT33,AT$5:AT$61,0),0)</f>
        <v>0</v>
      </c>
      <c r="BD33" s="3" t="n">
        <f aca="false">IF(AND(J33&gt;0,$C33="Summer"),RANK(AU33,AU$5:AU$61,0),0)</f>
        <v>0</v>
      </c>
      <c r="BE33" s="3" t="n">
        <f aca="false">IF(AND(K33&gt;0,$C33="Summer"),RANK(AV33,AV$5:AV$61,0),0)</f>
        <v>0</v>
      </c>
      <c r="BF33" s="3" t="n">
        <f aca="false">IF(AND(L33&gt;0,$C33="Summer"),RANK(AW33,AW$5:AW$61,0),0)</f>
        <v>0</v>
      </c>
      <c r="BG33" s="3" t="n">
        <f aca="false">IF(AND(M33&gt;0,$C33="Summer"),RANK(AX33,AX$5:AX$61,0),0)</f>
        <v>0</v>
      </c>
      <c r="BH33" s="3" t="n">
        <f aca="false">IF(AND(N33&gt;0,$C33="Summer"),RANK(AY33,AY$5:AY$61,0),0)</f>
        <v>0</v>
      </c>
      <c r="BI33" s="3" t="n">
        <f aca="false">IF(AND(O33&gt;0,$C33="Summer"),RANK(AZ33,AZ$5:AZ$61,0),0)</f>
        <v>0</v>
      </c>
      <c r="BK33" s="3" t="n">
        <f aca="false">IF($C33="Winter",ABS(H33),"")</f>
        <v>0.0058035</v>
      </c>
      <c r="BL33" s="3" t="n">
        <f aca="false">IF($C33="Winter",ABS(I33),"")</f>
        <v>0.0024852</v>
      </c>
      <c r="BM33" s="3" t="n">
        <f aca="false">IF($C33="Winter",ABS(J33),"")</f>
        <v>0.0046019</v>
      </c>
      <c r="BN33" s="3" t="n">
        <f aca="false">IF($C33="Winter",ABS(K33),"")</f>
        <v>0.0001775</v>
      </c>
      <c r="BO33" s="3" t="n">
        <f aca="false">IF($C33="Winter",ABS(L33),"")</f>
        <v>0.0063004</v>
      </c>
      <c r="BP33" s="3" t="n">
        <f aca="false">IF($C33="Winter",ABS(M33),"")</f>
        <v>0.0049505</v>
      </c>
      <c r="BQ33" s="3" t="n">
        <f aca="false">IF($C33="Winter",ABS(N33),"")</f>
        <v>0.0095524</v>
      </c>
      <c r="BR33" s="3" t="n">
        <f aca="false">IF($C33="Winter",ABS(O33),"")</f>
        <v>0.0038152</v>
      </c>
      <c r="BT33" s="3" t="n">
        <f aca="false">IF(AND(H33&gt;0,$C33="Winter"),RANK(BK33,BK$5:BK$61,0),0)</f>
        <v>16</v>
      </c>
      <c r="BU33" s="3" t="n">
        <f aca="false">IF(AND(I33&gt;0,$C33="Winter"),RANK(BL33,BL$5:BL$61,0),0)</f>
        <v>25</v>
      </c>
      <c r="BV33" s="3" t="n">
        <f aca="false">IF(AND(J33&gt;0,$C33="Winter"),RANK(BM33,BM$5:BM$61,0),0)</f>
        <v>0</v>
      </c>
      <c r="BW33" s="3" t="n">
        <f aca="false">IF(AND(K33&gt;0,$C33="Winter"),RANK(BN33,BN$5:BN$61,0),0)</f>
        <v>0</v>
      </c>
      <c r="BX33" s="3" t="n">
        <f aca="false">IF(AND(L33&gt;0,$C33="Winter"),RANK(BO33,BO$5:BO$61,0),0)</f>
        <v>18</v>
      </c>
      <c r="BY33" s="3" t="n">
        <f aca="false">IF(AND(M33&gt;0,$C33="Winter"),RANK(BP33,BP$5:BP$61,0),0)</f>
        <v>25</v>
      </c>
      <c r="BZ33" s="3" t="n">
        <f aca="false">IF(AND(N33&gt;0,$C33="Winter"),RANK(BQ33,BQ$5:BQ$61,0),0)</f>
        <v>12</v>
      </c>
      <c r="CA33" s="3" t="n">
        <f aca="false">IF(AND(O33&gt;0,$C33="Winter"),RANK(BR33,BR$5:BR$61,0),0)</f>
        <v>19</v>
      </c>
    </row>
    <row r="34" customFormat="false" ht="15" hidden="false" customHeight="false" outlineLevel="0" collapsed="false">
      <c r="A34" s="4" t="s">
        <v>44</v>
      </c>
      <c r="B34" s="4" t="n">
        <v>2004</v>
      </c>
      <c r="C34" s="4" t="s">
        <v>15</v>
      </c>
      <c r="D34" s="7" t="n">
        <v>35678</v>
      </c>
      <c r="E34" s="4" t="s">
        <v>81</v>
      </c>
      <c r="F34" s="4" t="s">
        <v>27</v>
      </c>
      <c r="G34" s="0" t="n">
        <v>0.000101546925605</v>
      </c>
      <c r="H34" s="0" t="n">
        <v>0.0039935</v>
      </c>
      <c r="I34" s="0" t="n">
        <v>-0.0032134</v>
      </c>
      <c r="J34" s="0" t="n">
        <v>-0.018061</v>
      </c>
      <c r="K34" s="0" t="n">
        <v>0.0152984</v>
      </c>
      <c r="L34" s="0" t="n">
        <v>-0.0105472</v>
      </c>
      <c r="M34" s="0" t="n">
        <v>0.0071414</v>
      </c>
      <c r="N34" s="0" t="n">
        <v>0.0252025</v>
      </c>
      <c r="O34" s="0" t="n">
        <v>-0.0073338</v>
      </c>
      <c r="P34" s="3" t="str">
        <f aca="false">CONCATENATE(A34," &amp; ",TEXT(D34,"mm/dd/yyyy")," &amp; ",ROUND(SQRT(G34),4)," &amp; ",ROUND(H34,4)," &amp; ",ROUND(I34,4)," &amp; ",ROUND(J34,4)," &amp; ",ROUND(K34,4)," &amp; ",ROUND(L34,4)," &amp; ",ROUND(M34,4)," &amp; ",ROUND(N34,4)," &amp; ",ROUND(O34,4)," \\ ")</f>
        <v>Italy &amp; 09/05/1997 &amp; 0.0101 &amp; 0.004 &amp; -0.0032 &amp; -0.0181 &amp; 0.0153 &amp; -0.0105 &amp; 0.0071 &amp; 0.0252 &amp; -0.0073 \\</v>
      </c>
      <c r="Q34" s="3" t="s">
        <v>4</v>
      </c>
      <c r="R34" s="3" t="n">
        <f aca="false">H34/SQRT((R$3-R$2+1)*$G34)</f>
        <v>0.280223982710107</v>
      </c>
      <c r="S34" s="3" t="n">
        <f aca="false">I34/SQRT((S$3-S$2+1)*$G34)</f>
        <v>-0.18410719966551</v>
      </c>
      <c r="T34" s="3" t="n">
        <f aca="false">J34/SQRT((T$3-T$2+1)*$G34)</f>
        <v>-0.731699532796334</v>
      </c>
      <c r="U34" s="3" t="n">
        <f aca="false">K34/SQRT((U$3-U$2+1)*$G34)</f>
        <v>0.480078904042253</v>
      </c>
      <c r="V34" s="3" t="n">
        <f aca="false">L34/SQRT((V$3-V$2+1)*$G34)</f>
        <v>-0.468078603579063</v>
      </c>
      <c r="W34" s="3" t="n">
        <f aca="false">M34/SQRT((W$3-W$2+1)*$G34)</f>
        <v>0.213674957832302</v>
      </c>
      <c r="X34" s="3" t="n">
        <f aca="false">N34/SQRT((X$3-X$2+1)*$G34)</f>
        <v>1.11847229660017</v>
      </c>
      <c r="Y34" s="3" t="n">
        <f aca="false">O34/SQRT((Y$3-Y$2+1)*$G34)</f>
        <v>-0.51461290707384</v>
      </c>
      <c r="AA34" s="3" t="n">
        <f aca="false">ABS(H34)</f>
        <v>0.0039935</v>
      </c>
      <c r="AB34" s="3" t="n">
        <f aca="false">ABS(I34)</f>
        <v>0.0032134</v>
      </c>
      <c r="AC34" s="3" t="n">
        <f aca="false">ABS(J34)</f>
        <v>0.018061</v>
      </c>
      <c r="AD34" s="3" t="n">
        <f aca="false">ABS(K34)</f>
        <v>0.0152984</v>
      </c>
      <c r="AE34" s="3" t="n">
        <f aca="false">ABS(L34)</f>
        <v>0.0105472</v>
      </c>
      <c r="AF34" s="3" t="n">
        <f aca="false">ABS(M34)</f>
        <v>0.0071414</v>
      </c>
      <c r="AG34" s="3" t="n">
        <f aca="false">ABS(N34)</f>
        <v>0.0252025</v>
      </c>
      <c r="AH34" s="3" t="n">
        <f aca="false">ABS(O34)</f>
        <v>0.0073338</v>
      </c>
      <c r="AJ34" s="3" t="n">
        <f aca="false">IF(H34&gt;0,RANK(AA34,AA$5:AA$61,0),0)</f>
        <v>39</v>
      </c>
      <c r="AK34" s="3" t="n">
        <f aca="false">IF(I34&gt;0,RANK(AB34,AB$5:AB$61,0),0)</f>
        <v>0</v>
      </c>
      <c r="AL34" s="3" t="n">
        <f aca="false">IF(J34&gt;0,RANK(AC34,AC$5:AC$61,0),0)</f>
        <v>0</v>
      </c>
      <c r="AM34" s="3" t="n">
        <f aca="false">IF(K34&gt;0,RANK(AD34,AD$5:AD$61,0),0)</f>
        <v>34</v>
      </c>
      <c r="AN34" s="3" t="n">
        <f aca="false">IF(L34&gt;0,RANK(AE34,AE$5:AE$61,0),0)</f>
        <v>0</v>
      </c>
      <c r="AO34" s="3" t="n">
        <f aca="false">IF(M34&gt;0,RANK(AF34,AF$5:AF$61,0),0)</f>
        <v>46</v>
      </c>
      <c r="AP34" s="3" t="n">
        <f aca="false">IF(N34&gt;0,RANK(AG34,AG$5:AG$61,0),0)</f>
        <v>12</v>
      </c>
      <c r="AQ34" s="3" t="n">
        <f aca="false">IF(O34&gt;0,RANK(AH34,AH$5:AH$61,0),0)</f>
        <v>0</v>
      </c>
      <c r="AS34" s="3" t="n">
        <f aca="false">IF($C34="Summer",ABS(H34),"")</f>
        <v>0.0039935</v>
      </c>
      <c r="AT34" s="3" t="n">
        <f aca="false">IF($C34="Summer",ABS(I34),"")</f>
        <v>0.0032134</v>
      </c>
      <c r="AU34" s="3" t="n">
        <f aca="false">IF($C34="Summer",ABS(J34),"")</f>
        <v>0.018061</v>
      </c>
      <c r="AV34" s="3" t="n">
        <f aca="false">IF($C34="Summer",ABS(K34),"")</f>
        <v>0.0152984</v>
      </c>
      <c r="AW34" s="3" t="n">
        <f aca="false">IF($C34="Summer",ABS(L34),"")</f>
        <v>0.0105472</v>
      </c>
      <c r="AX34" s="3" t="n">
        <f aca="false">IF($C34="Summer",ABS(M34),"")</f>
        <v>0.0071414</v>
      </c>
      <c r="AY34" s="3" t="n">
        <f aca="false">IF($C34="Summer",ABS(N34),"")</f>
        <v>0.0252025</v>
      </c>
      <c r="AZ34" s="3" t="n">
        <f aca="false">IF($C34="Summer",ABS(O34),"")</f>
        <v>0.0073338</v>
      </c>
      <c r="BB34" s="3" t="n">
        <f aca="false">IF(AND(H34&gt;0,$C34="Summer"),RANK(AS34,AS$5:AS$61,0),0)</f>
        <v>19</v>
      </c>
      <c r="BC34" s="3" t="n">
        <f aca="false">IF(AND(I34&gt;0,$C34="Summer"),RANK(AT34,AT$5:AT$61,0),0)</f>
        <v>0</v>
      </c>
      <c r="BD34" s="3" t="n">
        <f aca="false">IF(AND(J34&gt;0,$C34="Summer"),RANK(AU34,AU$5:AU$61,0),0)</f>
        <v>0</v>
      </c>
      <c r="BE34" s="3" t="n">
        <f aca="false">IF(AND(K34&gt;0,$C34="Summer"),RANK(AV34,AV$5:AV$61,0),0)</f>
        <v>18</v>
      </c>
      <c r="BF34" s="3" t="n">
        <f aca="false">IF(AND(L34&gt;0,$C34="Summer"),RANK(AW34,AW$5:AW$61,0),0)</f>
        <v>0</v>
      </c>
      <c r="BG34" s="3" t="n">
        <f aca="false">IF(AND(M34&gt;0,$C34="Summer"),RANK(AX34,AX$5:AX$61,0),0)</f>
        <v>26</v>
      </c>
      <c r="BH34" s="3" t="n">
        <f aca="false">IF(AND(N34&gt;0,$C34="Summer"),RANK(AY34,AY$5:AY$61,0),0)</f>
        <v>6</v>
      </c>
      <c r="BI34" s="3" t="n">
        <f aca="false">IF(AND(O34&gt;0,$C34="Summer"),RANK(AZ34,AZ$5:AZ$61,0),0)</f>
        <v>0</v>
      </c>
      <c r="BK34" s="3" t="str">
        <f aca="false">IF($C34="Winter",ABS(H34),"")</f>
        <v/>
      </c>
      <c r="BL34" s="3" t="str">
        <f aca="false">IF($C34="Winter",ABS(I34),"")</f>
        <v/>
      </c>
      <c r="BM34" s="3" t="str">
        <f aca="false">IF($C34="Winter",ABS(J34),"")</f>
        <v/>
      </c>
      <c r="BN34" s="3" t="str">
        <f aca="false">IF($C34="Winter",ABS(K34),"")</f>
        <v/>
      </c>
      <c r="BO34" s="3" t="str">
        <f aca="false">IF($C34="Winter",ABS(L34),"")</f>
        <v/>
      </c>
      <c r="BP34" s="3" t="str">
        <f aca="false">IF($C34="Winter",ABS(M34),"")</f>
        <v/>
      </c>
      <c r="BQ34" s="3" t="str">
        <f aca="false">IF($C34="Winter",ABS(N34),"")</f>
        <v/>
      </c>
      <c r="BR34" s="3" t="str">
        <f aca="false">IF($C34="Winter",ABS(O34),"")</f>
        <v/>
      </c>
      <c r="BT34" s="3" t="n">
        <f aca="false">IF(AND(H34&gt;0,$C34="Winter"),RANK(BK34,BK$5:BK$61,0),0)</f>
        <v>0</v>
      </c>
      <c r="BU34" s="3" t="n">
        <f aca="false">IF(AND(I34&gt;0,$C34="Winter"),RANK(BL34,BL$5:BL$61,0),0)</f>
        <v>0</v>
      </c>
      <c r="BV34" s="3" t="n">
        <f aca="false">IF(AND(J34&gt;0,$C34="Winter"),RANK(BM34,BM$5:BM$61,0),0)</f>
        <v>0</v>
      </c>
      <c r="BW34" s="3" t="n">
        <f aca="false">IF(AND(K34&gt;0,$C34="Winter"),RANK(BN34,BN$5:BN$61,0),0)</f>
        <v>0</v>
      </c>
      <c r="BX34" s="3" t="n">
        <f aca="false">IF(AND(L34&gt;0,$C34="Winter"),RANK(BO34,BO$5:BO$61,0),0)</f>
        <v>0</v>
      </c>
      <c r="BY34" s="3" t="n">
        <f aca="false">IF(AND(M34&gt;0,$C34="Winter"),RANK(BP34,BP$5:BP$61,0),0)</f>
        <v>0</v>
      </c>
      <c r="BZ34" s="3" t="n">
        <f aca="false">IF(AND(N34&gt;0,$C34="Winter"),RANK(BQ34,BQ$5:BQ$61,0),0)</f>
        <v>0</v>
      </c>
      <c r="CA34" s="3" t="n">
        <f aca="false">IF(AND(O34&gt;0,$C34="Winter"),RANK(BR34,BR$5:BR$61,0),0)</f>
        <v>0</v>
      </c>
    </row>
    <row r="35" customFormat="false" ht="15" hidden="false" customHeight="false" outlineLevel="0" collapsed="false">
      <c r="A35" s="4" t="s">
        <v>97</v>
      </c>
      <c r="B35" s="4" t="n">
        <v>2004</v>
      </c>
      <c r="C35" s="4" t="s">
        <v>15</v>
      </c>
      <c r="D35" s="7" t="n">
        <v>35678</v>
      </c>
      <c r="E35" s="4" t="s">
        <v>98</v>
      </c>
      <c r="F35" s="4" t="s">
        <v>27</v>
      </c>
      <c r="G35" s="0" t="n">
        <v>3.1291169405E-005</v>
      </c>
      <c r="H35" s="0" t="n">
        <v>0.0055553</v>
      </c>
      <c r="I35" s="0" t="n">
        <v>-0.0014548</v>
      </c>
      <c r="J35" s="0" t="n">
        <v>-0.0249812</v>
      </c>
      <c r="K35" s="0" t="n">
        <v>-0.0273784</v>
      </c>
      <c r="L35" s="0" t="n">
        <v>0.006286</v>
      </c>
      <c r="M35" s="0" t="n">
        <v>-0.0322695</v>
      </c>
      <c r="N35" s="0" t="n">
        <v>-0.0072883</v>
      </c>
      <c r="O35" s="0" t="n">
        <v>0.0077408</v>
      </c>
      <c r="P35" s="3" t="str">
        <f aca="false">CONCATENATE(A35," &amp; ",TEXT(D35,"mm/dd/yyyy")," &amp; ",ROUND(SQRT(G35),4)," &amp; ",ROUND(H35,4)," &amp; ",ROUND(I35,4)," &amp; ",ROUND(J35,4)," &amp; ",ROUND(K35,4)," &amp; ",ROUND(L35,4)," &amp; ",ROUND(M35,4)," &amp; ",ROUND(N35,4)," &amp; ",ROUND(O35,4)," \\ ")</f>
        <v>South Africa &amp; 09/05/1997 &amp; 0.0056 &amp; 0.0056 &amp; -0.0015 &amp; -0.025 &amp; -0.0274 &amp; 0.0063 &amp; -0.0323 &amp; -0.0073 &amp; 0.0077 \\</v>
      </c>
      <c r="Q35" s="3" t="s">
        <v>4</v>
      </c>
      <c r="R35" s="3" t="n">
        <f aca="false">H35/SQRT((R$3-R$2+1)*$G35)</f>
        <v>0.702233627020946</v>
      </c>
      <c r="S35" s="3" t="n">
        <f aca="false">I35/SQRT((S$3-S$2+1)*$G35)</f>
        <v>-0.150152223632413</v>
      </c>
      <c r="T35" s="3" t="n">
        <f aca="false">J35/SQRT((T$3-T$2+1)*$G35)</f>
        <v>-1.82316835564599</v>
      </c>
      <c r="U35" s="3" t="n">
        <f aca="false">K35/SQRT((U$3-U$2+1)*$G35)</f>
        <v>-1.54773700881519</v>
      </c>
      <c r="V35" s="3" t="n">
        <f aca="false">L35/SQRT((V$3-V$2+1)*$G35)</f>
        <v>0.502549074613974</v>
      </c>
      <c r="W35" s="3" t="n">
        <f aca="false">M35/SQRT((W$3-W$2+1)*$G35)</f>
        <v>-1.73934205120463</v>
      </c>
      <c r="X35" s="3" t="n">
        <f aca="false">N35/SQRT((X$3-X$2+1)*$G35)</f>
        <v>-0.582680308703313</v>
      </c>
      <c r="Y35" s="3" t="n">
        <f aca="false">O35/SQRT((Y$3-Y$2+1)*$G35)</f>
        <v>0.978498021716872</v>
      </c>
      <c r="AA35" s="3" t="n">
        <f aca="false">ABS(H35)</f>
        <v>0.0055553</v>
      </c>
      <c r="AB35" s="3" t="n">
        <f aca="false">ABS(I35)</f>
        <v>0.0014548</v>
      </c>
      <c r="AC35" s="3" t="n">
        <f aca="false">ABS(J35)</f>
        <v>0.0249812</v>
      </c>
      <c r="AD35" s="3" t="n">
        <f aca="false">ABS(K35)</f>
        <v>0.0273784</v>
      </c>
      <c r="AE35" s="3" t="n">
        <f aca="false">ABS(L35)</f>
        <v>0.006286</v>
      </c>
      <c r="AF35" s="3" t="n">
        <f aca="false">ABS(M35)</f>
        <v>0.0322695</v>
      </c>
      <c r="AG35" s="3" t="n">
        <f aca="false">ABS(N35)</f>
        <v>0.0072883</v>
      </c>
      <c r="AH35" s="3" t="n">
        <f aca="false">ABS(O35)</f>
        <v>0.0077408</v>
      </c>
      <c r="AJ35" s="3" t="n">
        <f aca="false">IF(H35&gt;0,RANK(AA35,AA$5:AA$61,0),0)</f>
        <v>31</v>
      </c>
      <c r="AK35" s="3" t="n">
        <f aca="false">IF(I35&gt;0,RANK(AB35,AB$5:AB$61,0),0)</f>
        <v>0</v>
      </c>
      <c r="AL35" s="3" t="n">
        <f aca="false">IF(J35&gt;0,RANK(AC35,AC$5:AC$61,0),0)</f>
        <v>0</v>
      </c>
      <c r="AM35" s="3" t="n">
        <f aca="false">IF(K35&gt;0,RANK(AD35,AD$5:AD$61,0),0)</f>
        <v>0</v>
      </c>
      <c r="AN35" s="3" t="n">
        <f aca="false">IF(L35&gt;0,RANK(AE35,AE$5:AE$61,0),0)</f>
        <v>42</v>
      </c>
      <c r="AO35" s="3" t="n">
        <f aca="false">IF(M35&gt;0,RANK(AF35,AF$5:AF$61,0),0)</f>
        <v>0</v>
      </c>
      <c r="AP35" s="3" t="n">
        <f aca="false">IF(N35&gt;0,RANK(AG35,AG$5:AG$61,0),0)</f>
        <v>0</v>
      </c>
      <c r="AQ35" s="3" t="n">
        <f aca="false">IF(O35&gt;0,RANK(AH35,AH$5:AH$61,0),0)</f>
        <v>29</v>
      </c>
      <c r="AS35" s="3" t="n">
        <f aca="false">IF($C35="Summer",ABS(H35),"")</f>
        <v>0.0055553</v>
      </c>
      <c r="AT35" s="3" t="n">
        <f aca="false">IF($C35="Summer",ABS(I35),"")</f>
        <v>0.0014548</v>
      </c>
      <c r="AU35" s="3" t="n">
        <f aca="false">IF($C35="Summer",ABS(J35),"")</f>
        <v>0.0249812</v>
      </c>
      <c r="AV35" s="3" t="n">
        <f aca="false">IF($C35="Summer",ABS(K35),"")</f>
        <v>0.0273784</v>
      </c>
      <c r="AW35" s="3" t="n">
        <f aca="false">IF($C35="Summer",ABS(L35),"")</f>
        <v>0.006286</v>
      </c>
      <c r="AX35" s="3" t="n">
        <f aca="false">IF($C35="Summer",ABS(M35),"")</f>
        <v>0.0322695</v>
      </c>
      <c r="AY35" s="3" t="n">
        <f aca="false">IF($C35="Summer",ABS(N35),"")</f>
        <v>0.0072883</v>
      </c>
      <c r="AZ35" s="3" t="n">
        <f aca="false">IF($C35="Summer",ABS(O35),"")</f>
        <v>0.0077408</v>
      </c>
      <c r="BB35" s="3" t="n">
        <f aca="false">IF(AND(H35&gt;0,$C35="Summer"),RANK(AS35,AS$5:AS$61,0),0)</f>
        <v>15</v>
      </c>
      <c r="BC35" s="3" t="n">
        <f aca="false">IF(AND(I35&gt;0,$C35="Summer"),RANK(AT35,AT$5:AT$61,0),0)</f>
        <v>0</v>
      </c>
      <c r="BD35" s="3" t="n">
        <f aca="false">IF(AND(J35&gt;0,$C35="Summer"),RANK(AU35,AU$5:AU$61,0),0)</f>
        <v>0</v>
      </c>
      <c r="BE35" s="3" t="n">
        <f aca="false">IF(AND(K35&gt;0,$C35="Summer"),RANK(AV35,AV$5:AV$61,0),0)</f>
        <v>0</v>
      </c>
      <c r="BF35" s="3" t="n">
        <f aca="false">IF(AND(L35&gt;0,$C35="Summer"),RANK(AW35,AW$5:AW$61,0),0)</f>
        <v>24</v>
      </c>
      <c r="BG35" s="3" t="n">
        <f aca="false">IF(AND(M35&gt;0,$C35="Summer"),RANK(AX35,AX$5:AX$61,0),0)</f>
        <v>0</v>
      </c>
      <c r="BH35" s="3" t="n">
        <f aca="false">IF(AND(N35&gt;0,$C35="Summer"),RANK(AY35,AY$5:AY$61,0),0)</f>
        <v>0</v>
      </c>
      <c r="BI35" s="3" t="n">
        <f aca="false">IF(AND(O35&gt;0,$C35="Summer"),RANK(AZ35,AZ$5:AZ$61,0),0)</f>
        <v>13</v>
      </c>
      <c r="BK35" s="3" t="str">
        <f aca="false">IF($C35="Winter",ABS(H35),"")</f>
        <v/>
      </c>
      <c r="BL35" s="3" t="str">
        <f aca="false">IF($C35="Winter",ABS(I35),"")</f>
        <v/>
      </c>
      <c r="BM35" s="3" t="str">
        <f aca="false">IF($C35="Winter",ABS(J35),"")</f>
        <v/>
      </c>
      <c r="BN35" s="3" t="str">
        <f aca="false">IF($C35="Winter",ABS(K35),"")</f>
        <v/>
      </c>
      <c r="BO35" s="3" t="str">
        <f aca="false">IF($C35="Winter",ABS(L35),"")</f>
        <v/>
      </c>
      <c r="BP35" s="3" t="str">
        <f aca="false">IF($C35="Winter",ABS(M35),"")</f>
        <v/>
      </c>
      <c r="BQ35" s="3" t="str">
        <f aca="false">IF($C35="Winter",ABS(N35),"")</f>
        <v/>
      </c>
      <c r="BR35" s="3" t="str">
        <f aca="false">IF($C35="Winter",ABS(O35),"")</f>
        <v/>
      </c>
      <c r="BT35" s="3" t="n">
        <f aca="false">IF(AND(H35&gt;0,$C35="Winter"),RANK(BK35,BK$5:BK$61,0),0)</f>
        <v>0</v>
      </c>
      <c r="BU35" s="3" t="n">
        <f aca="false">IF(AND(I35&gt;0,$C35="Winter"),RANK(BL35,BL$5:BL$61,0),0)</f>
        <v>0</v>
      </c>
      <c r="BV35" s="3" t="n">
        <f aca="false">IF(AND(J35&gt;0,$C35="Winter"),RANK(BM35,BM$5:BM$61,0),0)</f>
        <v>0</v>
      </c>
      <c r="BW35" s="3" t="n">
        <f aca="false">IF(AND(K35&gt;0,$C35="Winter"),RANK(BN35,BN$5:BN$61,0),0)</f>
        <v>0</v>
      </c>
      <c r="BX35" s="3" t="n">
        <f aca="false">IF(AND(L35&gt;0,$C35="Winter"),RANK(BO35,BO$5:BO$61,0),0)</f>
        <v>0</v>
      </c>
      <c r="BY35" s="3" t="n">
        <f aca="false">IF(AND(M35&gt;0,$C35="Winter"),RANK(BP35,BP$5:BP$61,0),0)</f>
        <v>0</v>
      </c>
      <c r="BZ35" s="3" t="n">
        <f aca="false">IF(AND(N35&gt;0,$C35="Winter"),RANK(BQ35,BQ$5:BQ$61,0),0)</f>
        <v>0</v>
      </c>
      <c r="CA35" s="3" t="n">
        <f aca="false">IF(AND(O35&gt;0,$C35="Winter"),RANK(BR35,BR$5:BR$61,0),0)</f>
        <v>0</v>
      </c>
    </row>
    <row r="36" customFormat="false" ht="15" hidden="false" customHeight="false" outlineLevel="0" collapsed="false">
      <c r="A36" s="4" t="s">
        <v>75</v>
      </c>
      <c r="B36" s="4" t="n">
        <v>2004</v>
      </c>
      <c r="C36" s="4" t="s">
        <v>15</v>
      </c>
      <c r="D36" s="7" t="n">
        <v>35678</v>
      </c>
      <c r="E36" s="4" t="s">
        <v>89</v>
      </c>
      <c r="F36" s="4" t="s">
        <v>27</v>
      </c>
      <c r="G36" s="0" t="n">
        <v>6.2267220125E-005</v>
      </c>
      <c r="H36" s="0" t="n">
        <v>-0.0005039</v>
      </c>
      <c r="I36" s="0" t="n">
        <v>0.0045473</v>
      </c>
      <c r="J36" s="0" t="n">
        <v>-0.0152149</v>
      </c>
      <c r="K36" s="0" t="n">
        <v>-0.000372</v>
      </c>
      <c r="L36" s="0" t="n">
        <v>-0.0156749</v>
      </c>
      <c r="M36" s="0" t="n">
        <v>-0.0196347</v>
      </c>
      <c r="N36" s="0" t="n">
        <v>-0.0044198</v>
      </c>
      <c r="O36" s="0" t="n">
        <v>-0.0202223</v>
      </c>
      <c r="P36" s="3" t="str">
        <f aca="false">CONCATENATE(A36," &amp; ",TEXT(D36,"mm/dd/yyyy")," &amp; ",ROUND(SQRT(G36),4)," &amp; ",ROUND(H36,4)," &amp; ",ROUND(I36,4)," &amp; ",ROUND(J36,4)," &amp; ",ROUND(K36,4)," &amp; ",ROUND(L36,4)," &amp; ",ROUND(M36,4)," &amp; ",ROUND(N36,4)," &amp; ",ROUND(O36,4)," \\ ")</f>
        <v>Sweden &amp; 09/05/1997 &amp; 0.0079 &amp; -0.0005 &amp; 0.0045 &amp; -0.0152 &amp; -0.0004 &amp; -0.0157 &amp; -0.0196 &amp; -0.0044 &amp; -0.0202 \\</v>
      </c>
      <c r="Q36" s="3" t="s">
        <v>4</v>
      </c>
      <c r="R36" s="3" t="n">
        <f aca="false">H36/SQRT((R$3-R$2+1)*$G36)</f>
        <v>-0.0451543527935839</v>
      </c>
      <c r="S36" s="3" t="n">
        <f aca="false">I36/SQRT((S$3-S$2+1)*$G36)</f>
        <v>0.332707997889928</v>
      </c>
      <c r="T36" s="3" t="n">
        <f aca="false">J36/SQRT((T$3-T$2+1)*$G36)</f>
        <v>-0.787161307468367</v>
      </c>
      <c r="U36" s="3" t="n">
        <f aca="false">K36/SQRT((U$3-U$2+1)*$G36)</f>
        <v>-0.0149077877616367</v>
      </c>
      <c r="V36" s="3" t="n">
        <f aca="false">L36/SQRT((V$3-V$2+1)*$G36)</f>
        <v>-0.88836213262912</v>
      </c>
      <c r="W36" s="3" t="n">
        <f aca="false">M36/SQRT((W$3-W$2+1)*$G36)</f>
        <v>-0.750236499023702</v>
      </c>
      <c r="X36" s="3" t="n">
        <f aca="false">N36/SQRT((X$3-X$2+1)*$G36)</f>
        <v>-0.250488548813338</v>
      </c>
      <c r="Y36" s="3" t="n">
        <f aca="false">O36/SQRT((Y$3-Y$2+1)*$G36)</f>
        <v>-1.81211523813791</v>
      </c>
      <c r="AA36" s="3" t="n">
        <f aca="false">ABS(H36)</f>
        <v>0.0005039</v>
      </c>
      <c r="AB36" s="3" t="n">
        <f aca="false">ABS(I36)</f>
        <v>0.0045473</v>
      </c>
      <c r="AC36" s="3" t="n">
        <f aca="false">ABS(J36)</f>
        <v>0.0152149</v>
      </c>
      <c r="AD36" s="3" t="n">
        <f aca="false">ABS(K36)</f>
        <v>0.000372</v>
      </c>
      <c r="AE36" s="3" t="n">
        <f aca="false">ABS(L36)</f>
        <v>0.0156749</v>
      </c>
      <c r="AF36" s="3" t="n">
        <f aca="false">ABS(M36)</f>
        <v>0.0196347</v>
      </c>
      <c r="AG36" s="3" t="n">
        <f aca="false">ABS(N36)</f>
        <v>0.0044198</v>
      </c>
      <c r="AH36" s="3" t="n">
        <f aca="false">ABS(O36)</f>
        <v>0.0202223</v>
      </c>
      <c r="AJ36" s="3" t="n">
        <f aca="false">IF(H36&gt;0,RANK(AA36,AA$5:AA$61,0),0)</f>
        <v>0</v>
      </c>
      <c r="AK36" s="3" t="n">
        <f aca="false">IF(I36&gt;0,RANK(AB36,AB$5:AB$61,0),0)</f>
        <v>43</v>
      </c>
      <c r="AL36" s="3" t="n">
        <f aca="false">IF(J36&gt;0,RANK(AC36,AC$5:AC$61,0),0)</f>
        <v>0</v>
      </c>
      <c r="AM36" s="3" t="n">
        <f aca="false">IF(K36&gt;0,RANK(AD36,AD$5:AD$61,0),0)</f>
        <v>0</v>
      </c>
      <c r="AN36" s="3" t="n">
        <f aca="false">IF(L36&gt;0,RANK(AE36,AE$5:AE$61,0),0)</f>
        <v>0</v>
      </c>
      <c r="AO36" s="3" t="n">
        <f aca="false">IF(M36&gt;0,RANK(AF36,AF$5:AF$61,0),0)</f>
        <v>0</v>
      </c>
      <c r="AP36" s="3" t="n">
        <f aca="false">IF(N36&gt;0,RANK(AG36,AG$5:AG$61,0),0)</f>
        <v>0</v>
      </c>
      <c r="AQ36" s="3" t="n">
        <f aca="false">IF(O36&gt;0,RANK(AH36,AH$5:AH$61,0),0)</f>
        <v>0</v>
      </c>
      <c r="AS36" s="3" t="n">
        <f aca="false">IF($C36="Summer",ABS(H36),"")</f>
        <v>0.0005039</v>
      </c>
      <c r="AT36" s="3" t="n">
        <f aca="false">IF($C36="Summer",ABS(I36),"")</f>
        <v>0.0045473</v>
      </c>
      <c r="AU36" s="3" t="n">
        <f aca="false">IF($C36="Summer",ABS(J36),"")</f>
        <v>0.0152149</v>
      </c>
      <c r="AV36" s="3" t="n">
        <f aca="false">IF($C36="Summer",ABS(K36),"")</f>
        <v>0.000372</v>
      </c>
      <c r="AW36" s="3" t="n">
        <f aca="false">IF($C36="Summer",ABS(L36),"")</f>
        <v>0.0156749</v>
      </c>
      <c r="AX36" s="3" t="n">
        <f aca="false">IF($C36="Summer",ABS(M36),"")</f>
        <v>0.0196347</v>
      </c>
      <c r="AY36" s="3" t="n">
        <f aca="false">IF($C36="Summer",ABS(N36),"")</f>
        <v>0.0044198</v>
      </c>
      <c r="AZ36" s="3" t="n">
        <f aca="false">IF($C36="Summer",ABS(O36),"")</f>
        <v>0.0202223</v>
      </c>
      <c r="BB36" s="3" t="n">
        <f aca="false">IF(AND(H36&gt;0,$C36="Summer"),RANK(AS36,AS$5:AS$61,0),0)</f>
        <v>0</v>
      </c>
      <c r="BC36" s="3" t="n">
        <f aca="false">IF(AND(I36&gt;0,$C36="Summer"),RANK(AT36,AT$5:AT$61,0),0)</f>
        <v>22</v>
      </c>
      <c r="BD36" s="3" t="n">
        <f aca="false">IF(AND(J36&gt;0,$C36="Summer"),RANK(AU36,AU$5:AU$61,0),0)</f>
        <v>0</v>
      </c>
      <c r="BE36" s="3" t="n">
        <f aca="false">IF(AND(K36&gt;0,$C36="Summer"),RANK(AV36,AV$5:AV$61,0),0)</f>
        <v>0</v>
      </c>
      <c r="BF36" s="3" t="n">
        <f aca="false">IF(AND(L36&gt;0,$C36="Summer"),RANK(AW36,AW$5:AW$61,0),0)</f>
        <v>0</v>
      </c>
      <c r="BG36" s="3" t="n">
        <f aca="false">IF(AND(M36&gt;0,$C36="Summer"),RANK(AX36,AX$5:AX$61,0),0)</f>
        <v>0</v>
      </c>
      <c r="BH36" s="3" t="n">
        <f aca="false">IF(AND(N36&gt;0,$C36="Summer"),RANK(AY36,AY$5:AY$61,0),0)</f>
        <v>0</v>
      </c>
      <c r="BI36" s="3" t="n">
        <f aca="false">IF(AND(O36&gt;0,$C36="Summer"),RANK(AZ36,AZ$5:AZ$61,0),0)</f>
        <v>0</v>
      </c>
      <c r="BK36" s="3" t="str">
        <f aca="false">IF($C36="Winter",ABS(H36),"")</f>
        <v/>
      </c>
      <c r="BL36" s="3" t="str">
        <f aca="false">IF($C36="Winter",ABS(I36),"")</f>
        <v/>
      </c>
      <c r="BM36" s="3" t="str">
        <f aca="false">IF($C36="Winter",ABS(J36),"")</f>
        <v/>
      </c>
      <c r="BN36" s="3" t="str">
        <f aca="false">IF($C36="Winter",ABS(K36),"")</f>
        <v/>
      </c>
      <c r="BO36" s="3" t="str">
        <f aca="false">IF($C36="Winter",ABS(L36),"")</f>
        <v/>
      </c>
      <c r="BP36" s="3" t="str">
        <f aca="false">IF($C36="Winter",ABS(M36),"")</f>
        <v/>
      </c>
      <c r="BQ36" s="3" t="str">
        <f aca="false">IF($C36="Winter",ABS(N36),"")</f>
        <v/>
      </c>
      <c r="BR36" s="3" t="str">
        <f aca="false">IF($C36="Winter",ABS(O36),"")</f>
        <v/>
      </c>
      <c r="BT36" s="3" t="n">
        <f aca="false">IF(AND(H36&gt;0,$C36="Winter"),RANK(BK36,BK$5:BK$61,0),0)</f>
        <v>0</v>
      </c>
      <c r="BU36" s="3" t="n">
        <f aca="false">IF(AND(I36&gt;0,$C36="Winter"),RANK(BL36,BL$5:BL$61,0),0)</f>
        <v>0</v>
      </c>
      <c r="BV36" s="3" t="n">
        <f aca="false">IF(AND(J36&gt;0,$C36="Winter"),RANK(BM36,BM$5:BM$61,0),0)</f>
        <v>0</v>
      </c>
      <c r="BW36" s="3" t="n">
        <f aca="false">IF(AND(K36&gt;0,$C36="Winter"),RANK(BN36,BN$5:BN$61,0),0)</f>
        <v>0</v>
      </c>
      <c r="BX36" s="3" t="n">
        <f aca="false">IF(AND(L36&gt;0,$C36="Winter"),RANK(BO36,BO$5:BO$61,0),0)</f>
        <v>0</v>
      </c>
      <c r="BY36" s="3" t="n">
        <f aca="false">IF(AND(M36&gt;0,$C36="Winter"),RANK(BP36,BP$5:BP$61,0),0)</f>
        <v>0</v>
      </c>
      <c r="BZ36" s="3" t="n">
        <f aca="false">IF(AND(N36&gt;0,$C36="Winter"),RANK(BQ36,BQ$5:BQ$61,0),0)</f>
        <v>0</v>
      </c>
      <c r="CA36" s="3" t="n">
        <f aca="false">IF(AND(O36&gt;0,$C36="Winter"),RANK(BR36,BR$5:BR$61,0),0)</f>
        <v>0</v>
      </c>
    </row>
    <row r="37" customFormat="false" ht="15" hidden="false" customHeight="false" outlineLevel="0" collapsed="false">
      <c r="A37" s="4" t="s">
        <v>99</v>
      </c>
      <c r="B37" s="4" t="n">
        <v>2004</v>
      </c>
      <c r="C37" s="4" t="s">
        <v>15</v>
      </c>
      <c r="D37" s="7" t="n">
        <v>35678</v>
      </c>
      <c r="E37" s="4" t="s">
        <v>100</v>
      </c>
      <c r="F37" s="4" t="s">
        <v>27</v>
      </c>
      <c r="G37" s="0" t="n">
        <v>0.000112249639445</v>
      </c>
      <c r="H37" s="0" t="n">
        <v>-0.005685</v>
      </c>
      <c r="I37" s="0" t="n">
        <v>-0.0109866</v>
      </c>
      <c r="J37" s="0" t="n">
        <v>-0.0178943</v>
      </c>
      <c r="K37" s="0" t="n">
        <v>-0.0358851</v>
      </c>
      <c r="L37" s="0" t="n">
        <v>-0.0146651</v>
      </c>
      <c r="M37" s="0" t="n">
        <v>-0.0757809</v>
      </c>
      <c r="N37" s="0" t="n">
        <v>-0.0578866</v>
      </c>
      <c r="O37" s="0" t="n">
        <v>-0.0036785</v>
      </c>
      <c r="P37" s="3" t="str">
        <f aca="false">CONCATENATE(A37," &amp; ",TEXT(D37,"mm/dd/yyyy")," &amp; ",ROUND(SQRT(G37),4)," &amp; ",ROUND(H37,4)," &amp; ",ROUND(I37,4)," &amp; ",ROUND(J37,4)," &amp; ",ROUND(K37,4)," &amp; ",ROUND(L37,4)," &amp; ",ROUND(M37,4)," &amp; ",ROUND(N37,4)," &amp; ",ROUND(O37,4)," \\ ")</f>
        <v>Argentina &amp; 09/05/1997 &amp; 0.0106 &amp; -0.0057 &amp; -0.011 &amp; -0.0179 &amp; -0.0359 &amp; -0.0147 &amp; -0.0758 &amp; -0.0579 &amp; -0.0037 \\</v>
      </c>
      <c r="Q37" s="3" t="s">
        <v>4</v>
      </c>
      <c r="R37" s="3" t="n">
        <f aca="false">H37/SQRT((R$3-R$2+1)*$G37)</f>
        <v>-0.379422423631643</v>
      </c>
      <c r="S37" s="3" t="n">
        <f aca="false">I37/SQRT((S$3-S$2+1)*$G37)</f>
        <v>-0.598701309859681</v>
      </c>
      <c r="T37" s="3" t="n">
        <f aca="false">J37/SQRT((T$3-T$2+1)*$G37)</f>
        <v>-0.689519593277844</v>
      </c>
      <c r="U37" s="3" t="n">
        <f aca="false">K37/SQRT((U$3-U$2+1)*$G37)</f>
        <v>-1.07107944150324</v>
      </c>
      <c r="V37" s="3" t="n">
        <f aca="false">L37/SQRT((V$3-V$2+1)*$G37)</f>
        <v>-0.619024088340156</v>
      </c>
      <c r="W37" s="3" t="n">
        <f aca="false">M37/SQRT((W$3-W$2+1)*$G37)</f>
        <v>-2.15660664420693</v>
      </c>
      <c r="X37" s="3" t="n">
        <f aca="false">N37/SQRT((X$3-X$2+1)*$G37)</f>
        <v>-2.44343371624546</v>
      </c>
      <c r="Y37" s="3" t="n">
        <f aca="false">O37/SQRT((Y$3-Y$2+1)*$G37)</f>
        <v>-0.245506664086016</v>
      </c>
      <c r="AA37" s="3" t="n">
        <f aca="false">ABS(H37)</f>
        <v>0.005685</v>
      </c>
      <c r="AB37" s="3" t="n">
        <f aca="false">ABS(I37)</f>
        <v>0.0109866</v>
      </c>
      <c r="AC37" s="3" t="n">
        <f aca="false">ABS(J37)</f>
        <v>0.0178943</v>
      </c>
      <c r="AD37" s="3" t="n">
        <f aca="false">ABS(K37)</f>
        <v>0.0358851</v>
      </c>
      <c r="AE37" s="3" t="n">
        <f aca="false">ABS(L37)</f>
        <v>0.0146651</v>
      </c>
      <c r="AF37" s="3" t="n">
        <f aca="false">ABS(M37)</f>
        <v>0.0757809</v>
      </c>
      <c r="AG37" s="3" t="n">
        <f aca="false">ABS(N37)</f>
        <v>0.0578866</v>
      </c>
      <c r="AH37" s="3" t="n">
        <f aca="false">ABS(O37)</f>
        <v>0.0036785</v>
      </c>
      <c r="AJ37" s="3" t="n">
        <f aca="false">IF(H37&gt;0,RANK(AA37,AA$5:AA$61,0),0)</f>
        <v>0</v>
      </c>
      <c r="AK37" s="3" t="n">
        <f aca="false">IF(I37&gt;0,RANK(AB37,AB$5:AB$61,0),0)</f>
        <v>0</v>
      </c>
      <c r="AL37" s="3" t="n">
        <f aca="false">IF(J37&gt;0,RANK(AC37,AC$5:AC$61,0),0)</f>
        <v>0</v>
      </c>
      <c r="AM37" s="3" t="n">
        <f aca="false">IF(K37&gt;0,RANK(AD37,AD$5:AD$61,0),0)</f>
        <v>0</v>
      </c>
      <c r="AN37" s="3" t="n">
        <f aca="false">IF(L37&gt;0,RANK(AE37,AE$5:AE$61,0),0)</f>
        <v>0</v>
      </c>
      <c r="AO37" s="3" t="n">
        <f aca="false">IF(M37&gt;0,RANK(AF37,AF$5:AF$61,0),0)</f>
        <v>0</v>
      </c>
      <c r="AP37" s="3" t="n">
        <f aca="false">IF(N37&gt;0,RANK(AG37,AG$5:AG$61,0),0)</f>
        <v>0</v>
      </c>
      <c r="AQ37" s="3" t="n">
        <f aca="false">IF(O37&gt;0,RANK(AH37,AH$5:AH$61,0),0)</f>
        <v>0</v>
      </c>
      <c r="AS37" s="3" t="n">
        <f aca="false">IF($C37="Summer",ABS(H37),"")</f>
        <v>0.005685</v>
      </c>
      <c r="AT37" s="3" t="n">
        <f aca="false">IF($C37="Summer",ABS(I37),"")</f>
        <v>0.0109866</v>
      </c>
      <c r="AU37" s="3" t="n">
        <f aca="false">IF($C37="Summer",ABS(J37),"")</f>
        <v>0.0178943</v>
      </c>
      <c r="AV37" s="3" t="n">
        <f aca="false">IF($C37="Summer",ABS(K37),"")</f>
        <v>0.0358851</v>
      </c>
      <c r="AW37" s="3" t="n">
        <f aca="false">IF($C37="Summer",ABS(L37),"")</f>
        <v>0.0146651</v>
      </c>
      <c r="AX37" s="3" t="n">
        <f aca="false">IF($C37="Summer",ABS(M37),"")</f>
        <v>0.0757809</v>
      </c>
      <c r="AY37" s="3" t="n">
        <f aca="false">IF($C37="Summer",ABS(N37),"")</f>
        <v>0.0578866</v>
      </c>
      <c r="AZ37" s="3" t="n">
        <f aca="false">IF($C37="Summer",ABS(O37),"")</f>
        <v>0.0036785</v>
      </c>
      <c r="BB37" s="3" t="n">
        <f aca="false">IF(AND(H37&gt;0,$C37="Summer"),RANK(AS37,AS$5:AS$61,0),0)</f>
        <v>0</v>
      </c>
      <c r="BC37" s="3" t="n">
        <f aca="false">IF(AND(I37&gt;0,$C37="Summer"),RANK(AT37,AT$5:AT$61,0),0)</f>
        <v>0</v>
      </c>
      <c r="BD37" s="3" t="n">
        <f aca="false">IF(AND(J37&gt;0,$C37="Summer"),RANK(AU37,AU$5:AU$61,0),0)</f>
        <v>0</v>
      </c>
      <c r="BE37" s="3" t="n">
        <f aca="false">IF(AND(K37&gt;0,$C37="Summer"),RANK(AV37,AV$5:AV$61,0),0)</f>
        <v>0</v>
      </c>
      <c r="BF37" s="3" t="n">
        <f aca="false">IF(AND(L37&gt;0,$C37="Summer"),RANK(AW37,AW$5:AW$61,0),0)</f>
        <v>0</v>
      </c>
      <c r="BG37" s="3" t="n">
        <f aca="false">IF(AND(M37&gt;0,$C37="Summer"),RANK(AX37,AX$5:AX$61,0),0)</f>
        <v>0</v>
      </c>
      <c r="BH37" s="3" t="n">
        <f aca="false">IF(AND(N37&gt;0,$C37="Summer"),RANK(AY37,AY$5:AY$61,0),0)</f>
        <v>0</v>
      </c>
      <c r="BI37" s="3" t="n">
        <f aca="false">IF(AND(O37&gt;0,$C37="Summer"),RANK(AZ37,AZ$5:AZ$61,0),0)</f>
        <v>0</v>
      </c>
      <c r="BK37" s="3" t="str">
        <f aca="false">IF($C37="Winter",ABS(H37),"")</f>
        <v/>
      </c>
      <c r="BL37" s="3" t="str">
        <f aca="false">IF($C37="Winter",ABS(I37),"")</f>
        <v/>
      </c>
      <c r="BM37" s="3" t="str">
        <f aca="false">IF($C37="Winter",ABS(J37),"")</f>
        <v/>
      </c>
      <c r="BN37" s="3" t="str">
        <f aca="false">IF($C37="Winter",ABS(K37),"")</f>
        <v/>
      </c>
      <c r="BO37" s="3" t="str">
        <f aca="false">IF($C37="Winter",ABS(L37),"")</f>
        <v/>
      </c>
      <c r="BP37" s="3" t="str">
        <f aca="false">IF($C37="Winter",ABS(M37),"")</f>
        <v/>
      </c>
      <c r="BQ37" s="3" t="str">
        <f aca="false">IF($C37="Winter",ABS(N37),"")</f>
        <v/>
      </c>
      <c r="BR37" s="3" t="str">
        <f aca="false">IF($C37="Winter",ABS(O37),"")</f>
        <v/>
      </c>
      <c r="BT37" s="3" t="n">
        <f aca="false">IF(AND(H37&gt;0,$C37="Winter"),RANK(BK37,BK$5:BK$61,0),0)</f>
        <v>0</v>
      </c>
      <c r="BU37" s="3" t="n">
        <f aca="false">IF(AND(I37&gt;0,$C37="Winter"),RANK(BL37,BL$5:BL$61,0),0)</f>
        <v>0</v>
      </c>
      <c r="BV37" s="3" t="n">
        <f aca="false">IF(AND(J37&gt;0,$C37="Winter"),RANK(BM37,BM$5:BM$61,0),0)</f>
        <v>0</v>
      </c>
      <c r="BW37" s="3" t="n">
        <f aca="false">IF(AND(K37&gt;0,$C37="Winter"),RANK(BN37,BN$5:BN$61,0),0)</f>
        <v>0</v>
      </c>
      <c r="BX37" s="3" t="n">
        <f aca="false">IF(AND(L37&gt;0,$C37="Winter"),RANK(BO37,BO$5:BO$61,0),0)</f>
        <v>0</v>
      </c>
      <c r="BY37" s="3" t="n">
        <f aca="false">IF(AND(M37&gt;0,$C37="Winter"),RANK(BP37,BP$5:BP$61,0),0)</f>
        <v>0</v>
      </c>
      <c r="BZ37" s="3" t="n">
        <f aca="false">IF(AND(N37&gt;0,$C37="Winter"),RANK(BQ37,BQ$5:BQ$61,0),0)</f>
        <v>0</v>
      </c>
      <c r="CA37" s="3" t="n">
        <f aca="false">IF(AND(O37&gt;0,$C37="Winter"),RANK(BR37,BR$5:BR$61,0),0)</f>
        <v>0</v>
      </c>
    </row>
    <row r="38" customFormat="false" ht="15" hidden="false" customHeight="false" outlineLevel="0" collapsed="false">
      <c r="A38" s="4" t="s">
        <v>79</v>
      </c>
      <c r="B38" s="4" t="n">
        <v>2006</v>
      </c>
      <c r="C38" s="4" t="s">
        <v>16</v>
      </c>
      <c r="D38" s="7" t="n">
        <v>36330</v>
      </c>
      <c r="E38" s="4" t="s">
        <v>80</v>
      </c>
      <c r="F38" s="4" t="s">
        <v>27</v>
      </c>
      <c r="G38" s="0" t="n">
        <v>0.000187953088445</v>
      </c>
      <c r="H38" s="0" t="n">
        <v>0.0008459</v>
      </c>
      <c r="I38" s="0" t="n">
        <v>-0.0029856</v>
      </c>
      <c r="J38" s="0" t="n">
        <v>-0.0169812</v>
      </c>
      <c r="K38" s="0" t="n">
        <v>-0.0131809</v>
      </c>
      <c r="L38" s="0" t="n">
        <v>0.0001026</v>
      </c>
      <c r="M38" s="0" t="n">
        <v>-0.01482</v>
      </c>
      <c r="N38" s="0" t="n">
        <v>0.0021612</v>
      </c>
      <c r="O38" s="0" t="n">
        <v>0.0030882</v>
      </c>
      <c r="P38" s="3" t="str">
        <f aca="false">CONCATENATE(A38," &amp; ",TEXT(D38,"mm/dd/yyyy")," &amp; ",ROUND(SQRT(G38),4)," &amp; ",ROUND(H38,4)," &amp; ",ROUND(I38,4)," &amp; ",ROUND(J38,4)," &amp; ",ROUND(K38,4)," &amp; ",ROUND(L38,4)," &amp; ",ROUND(M38,4)," &amp; ",ROUND(N38,4)," &amp; ",ROUND(O38,4)," \\ ")</f>
        <v>Switzerland &amp; 06/19/1999 &amp; 0.0137 &amp; 0.0008 &amp; -0.003 &amp; -0.017 &amp; -0.0132 &amp; 0.0001 &amp; -0.0148 &amp; 0.0022 &amp; 0.0031 \\</v>
      </c>
      <c r="Q38" s="3" t="s">
        <v>4</v>
      </c>
      <c r="R38" s="3" t="n">
        <f aca="false">H38/SQRT((R$3-R$2+1)*$G38)</f>
        <v>0.0436294053630282</v>
      </c>
      <c r="S38" s="3" t="n">
        <f aca="false">I38/SQRT((S$3-S$2+1)*$G38)</f>
        <v>-0.125732126695885</v>
      </c>
      <c r="T38" s="3" t="n">
        <f aca="false">J38/SQRT((T$3-T$2+1)*$G38)</f>
        <v>-0.505670966054934</v>
      </c>
      <c r="U38" s="3" t="n">
        <f aca="false">K38/SQRT((U$3-U$2+1)*$G38)</f>
        <v>-0.304032724938514</v>
      </c>
      <c r="V38" s="3" t="n">
        <f aca="false">L38/SQRT((V$3-V$2+1)*$G38)</f>
        <v>0.00334686061112398</v>
      </c>
      <c r="W38" s="3" t="n">
        <f aca="false">M38/SQRT((W$3-W$2+1)*$G38)</f>
        <v>-0.325932094757162</v>
      </c>
      <c r="X38" s="3" t="n">
        <f aca="false">N38/SQRT((X$3-X$2+1)*$G38)</f>
        <v>0.070499367960635</v>
      </c>
      <c r="Y38" s="3" t="n">
        <f aca="false">O38/SQRT((Y$3-Y$2+1)*$G38)</f>
        <v>0.15928162861107</v>
      </c>
      <c r="AA38" s="3" t="n">
        <f aca="false">ABS(H38)</f>
        <v>0.0008459</v>
      </c>
      <c r="AB38" s="3" t="n">
        <f aca="false">ABS(I38)</f>
        <v>0.0029856</v>
      </c>
      <c r="AC38" s="3" t="n">
        <f aca="false">ABS(J38)</f>
        <v>0.0169812</v>
      </c>
      <c r="AD38" s="3" t="n">
        <f aca="false">ABS(K38)</f>
        <v>0.0131809</v>
      </c>
      <c r="AE38" s="3" t="n">
        <f aca="false">ABS(L38)</f>
        <v>0.0001026</v>
      </c>
      <c r="AF38" s="3" t="n">
        <f aca="false">ABS(M38)</f>
        <v>0.01482</v>
      </c>
      <c r="AG38" s="3" t="n">
        <f aca="false">ABS(N38)</f>
        <v>0.0021612</v>
      </c>
      <c r="AH38" s="3" t="n">
        <f aca="false">ABS(O38)</f>
        <v>0.0030882</v>
      </c>
      <c r="AJ38" s="3" t="n">
        <f aca="false">IF(H38&gt;0,RANK(AA38,AA$5:AA$61,0),0)</f>
        <v>53</v>
      </c>
      <c r="AK38" s="3" t="n">
        <f aca="false">IF(I38&gt;0,RANK(AB38,AB$5:AB$61,0),0)</f>
        <v>0</v>
      </c>
      <c r="AL38" s="3" t="n">
        <f aca="false">IF(J38&gt;0,RANK(AC38,AC$5:AC$61,0),0)</f>
        <v>0</v>
      </c>
      <c r="AM38" s="3" t="n">
        <f aca="false">IF(K38&gt;0,RANK(AD38,AD$5:AD$61,0),0)</f>
        <v>0</v>
      </c>
      <c r="AN38" s="3" t="n">
        <f aca="false">IF(L38&gt;0,RANK(AE38,AE$5:AE$61,0),0)</f>
        <v>57</v>
      </c>
      <c r="AO38" s="3" t="n">
        <f aca="false">IF(M38&gt;0,RANK(AF38,AF$5:AF$61,0),0)</f>
        <v>0</v>
      </c>
      <c r="AP38" s="3" t="n">
        <f aca="false">IF(N38&gt;0,RANK(AG38,AG$5:AG$61,0),0)</f>
        <v>49</v>
      </c>
      <c r="AQ38" s="3" t="n">
        <f aca="false">IF(O38&gt;0,RANK(AH38,AH$5:AH$61,0),0)</f>
        <v>46</v>
      </c>
      <c r="AS38" s="3" t="str">
        <f aca="false">IF($C38="Summer",ABS(H38),"")</f>
        <v/>
      </c>
      <c r="AT38" s="3" t="str">
        <f aca="false">IF($C38="Summer",ABS(I38),"")</f>
        <v/>
      </c>
      <c r="AU38" s="3" t="str">
        <f aca="false">IF($C38="Summer",ABS(J38),"")</f>
        <v/>
      </c>
      <c r="AV38" s="3" t="str">
        <f aca="false">IF($C38="Summer",ABS(K38),"")</f>
        <v/>
      </c>
      <c r="AW38" s="3" t="str">
        <f aca="false">IF($C38="Summer",ABS(L38),"")</f>
        <v/>
      </c>
      <c r="AX38" s="3" t="str">
        <f aca="false">IF($C38="Summer",ABS(M38),"")</f>
        <v/>
      </c>
      <c r="AY38" s="3" t="str">
        <f aca="false">IF($C38="Summer",ABS(N38),"")</f>
        <v/>
      </c>
      <c r="AZ38" s="3" t="str">
        <f aca="false">IF($C38="Summer",ABS(O38),"")</f>
        <v/>
      </c>
      <c r="BB38" s="3" t="n">
        <f aca="false">IF(AND(H38&gt;0,$C38="Summer"),RANK(AS38,AS$5:AS$61,0),0)</f>
        <v>0</v>
      </c>
      <c r="BC38" s="3" t="n">
        <f aca="false">IF(AND(I38&gt;0,$C38="Summer"),RANK(AT38,AT$5:AT$61,0),0)</f>
        <v>0</v>
      </c>
      <c r="BD38" s="3" t="n">
        <f aca="false">IF(AND(J38&gt;0,$C38="Summer"),RANK(AU38,AU$5:AU$61,0),0)</f>
        <v>0</v>
      </c>
      <c r="BE38" s="3" t="n">
        <f aca="false">IF(AND(K38&gt;0,$C38="Summer"),RANK(AV38,AV$5:AV$61,0),0)</f>
        <v>0</v>
      </c>
      <c r="BF38" s="3" t="n">
        <f aca="false">IF(AND(L38&gt;0,$C38="Summer"),RANK(AW38,AW$5:AW$61,0),0)</f>
        <v>0</v>
      </c>
      <c r="BG38" s="3" t="n">
        <f aca="false">IF(AND(M38&gt;0,$C38="Summer"),RANK(AX38,AX$5:AX$61,0),0)</f>
        <v>0</v>
      </c>
      <c r="BH38" s="3" t="n">
        <f aca="false">IF(AND(N38&gt;0,$C38="Summer"),RANK(AY38,AY$5:AY$61,0),0)</f>
        <v>0</v>
      </c>
      <c r="BI38" s="3" t="n">
        <f aca="false">IF(AND(O38&gt;0,$C38="Summer"),RANK(AZ38,AZ$5:AZ$61,0),0)</f>
        <v>0</v>
      </c>
      <c r="BK38" s="3" t="n">
        <f aca="false">IF($C38="Winter",ABS(H38),"")</f>
        <v>0.0008459</v>
      </c>
      <c r="BL38" s="3" t="n">
        <f aca="false">IF($C38="Winter",ABS(I38),"")</f>
        <v>0.0029856</v>
      </c>
      <c r="BM38" s="3" t="n">
        <f aca="false">IF($C38="Winter",ABS(J38),"")</f>
        <v>0.0169812</v>
      </c>
      <c r="BN38" s="3" t="n">
        <f aca="false">IF($C38="Winter",ABS(K38),"")</f>
        <v>0.0131809</v>
      </c>
      <c r="BO38" s="3" t="n">
        <f aca="false">IF($C38="Winter",ABS(L38),"")</f>
        <v>0.0001026</v>
      </c>
      <c r="BP38" s="3" t="n">
        <f aca="false">IF($C38="Winter",ABS(M38),"")</f>
        <v>0.01482</v>
      </c>
      <c r="BQ38" s="3" t="n">
        <f aca="false">IF($C38="Winter",ABS(N38),"")</f>
        <v>0.0021612</v>
      </c>
      <c r="BR38" s="3" t="n">
        <f aca="false">IF($C38="Winter",ABS(O38),"")</f>
        <v>0.0030882</v>
      </c>
      <c r="BT38" s="3" t="n">
        <f aca="false">IF(AND(H38&gt;0,$C38="Winter"),RANK(BK38,BK$5:BK$61,0),0)</f>
        <v>26</v>
      </c>
      <c r="BU38" s="3" t="n">
        <f aca="false">IF(AND(I38&gt;0,$C38="Winter"),RANK(BL38,BL$5:BL$61,0),0)</f>
        <v>0</v>
      </c>
      <c r="BV38" s="3" t="n">
        <f aca="false">IF(AND(J38&gt;0,$C38="Winter"),RANK(BM38,BM$5:BM$61,0),0)</f>
        <v>0</v>
      </c>
      <c r="BW38" s="3" t="n">
        <f aca="false">IF(AND(K38&gt;0,$C38="Winter"),RANK(BN38,BN$5:BN$61,0),0)</f>
        <v>0</v>
      </c>
      <c r="BX38" s="3" t="n">
        <f aca="false">IF(AND(L38&gt;0,$C38="Winter"),RANK(BO38,BO$5:BO$61,0),0)</f>
        <v>27</v>
      </c>
      <c r="BY38" s="3" t="n">
        <f aca="false">IF(AND(M38&gt;0,$C38="Winter"),RANK(BP38,BP$5:BP$61,0),0)</f>
        <v>0</v>
      </c>
      <c r="BZ38" s="3" t="n">
        <f aca="false">IF(AND(N38&gt;0,$C38="Winter"),RANK(BQ38,BQ$5:BQ$61,0),0)</f>
        <v>22</v>
      </c>
      <c r="CA38" s="3" t="n">
        <f aca="false">IF(AND(O38&gt;0,$C38="Winter"),RANK(BR38,BR$5:BR$61,0),0)</f>
        <v>20</v>
      </c>
    </row>
    <row r="39" customFormat="false" ht="15" hidden="false" customHeight="false" outlineLevel="0" collapsed="false">
      <c r="A39" s="4" t="s">
        <v>101</v>
      </c>
      <c r="B39" s="4" t="n">
        <v>2006</v>
      </c>
      <c r="C39" s="4" t="s">
        <v>16</v>
      </c>
      <c r="D39" s="7" t="n">
        <v>36330</v>
      </c>
      <c r="E39" s="4" t="s">
        <v>102</v>
      </c>
      <c r="F39" s="4" t="s">
        <v>27</v>
      </c>
      <c r="G39" s="0" t="n">
        <v>0.000350560776845</v>
      </c>
      <c r="H39" s="0" t="n">
        <v>0.0374257</v>
      </c>
      <c r="I39" s="0" t="n">
        <v>0.0277869</v>
      </c>
      <c r="J39" s="0" t="n">
        <v>0.0111251</v>
      </c>
      <c r="K39" s="0" t="n">
        <v>0.0252062</v>
      </c>
      <c r="L39" s="0" t="n">
        <v>0.026656</v>
      </c>
      <c r="M39" s="0" t="n">
        <v>0.0097617</v>
      </c>
      <c r="N39" s="0" t="n">
        <v>-0.0013633</v>
      </c>
      <c r="O39" s="0" t="n">
        <v>-0.0011309</v>
      </c>
      <c r="P39" s="3" t="str">
        <f aca="false">CONCATENATE(A39," &amp; ",TEXT(D39,"mm/dd/yyyy")," &amp; ",ROUND(SQRT(G39),4)," &amp; ",ROUND(H39,4)," &amp; ",ROUND(I39,4)," &amp; ",ROUND(J39,4)," &amp; ",ROUND(K39,4)," &amp; ",ROUND(L39,4)," &amp; ",ROUND(M39,4)," &amp; ",ROUND(N39,4)," &amp; ",ROUND(O39,4)," \\ ")</f>
        <v>Finland &amp; 06/19/1999 &amp; 0.0187 &amp; 0.0374 &amp; 0.0278 &amp; 0.0111 &amp; 0.0252 &amp; 0.0267 &amp; 0.0098 &amp; -0.0014 &amp; -0.0011 \\</v>
      </c>
      <c r="Q39" s="3" t="s">
        <v>4</v>
      </c>
      <c r="R39" s="3" t="n">
        <f aca="false">H39/SQRT((R$3-R$2+1)*$G39)</f>
        <v>1.413426641036</v>
      </c>
      <c r="S39" s="3" t="n">
        <f aca="false">I39/SQRT((S$3-S$2+1)*$G39)</f>
        <v>0.856836205877956</v>
      </c>
      <c r="T39" s="3" t="n">
        <f aca="false">J39/SQRT((T$3-T$2+1)*$G39)</f>
        <v>0.242575333372163</v>
      </c>
      <c r="U39" s="3" t="n">
        <f aca="false">K39/SQRT((U$3-U$2+1)*$G39)</f>
        <v>0.425721630249636</v>
      </c>
      <c r="V39" s="3" t="n">
        <f aca="false">L39/SQRT((V$3-V$2+1)*$G39)</f>
        <v>0.636690421428909</v>
      </c>
      <c r="W39" s="3" t="n">
        <f aca="false">M39/SQRT((W$3-W$2+1)*$G39)</f>
        <v>0.157198157979702</v>
      </c>
      <c r="X39" s="3" t="n">
        <f aca="false">N39/SQRT((X$3-X$2+1)*$G39)</f>
        <v>-0.0325630271433836</v>
      </c>
      <c r="Y39" s="3" t="n">
        <f aca="false">O39/SQRT((Y$3-Y$2+1)*$G39)</f>
        <v>-0.0427098007077387</v>
      </c>
      <c r="AA39" s="3" t="n">
        <f aca="false">ABS(H39)</f>
        <v>0.0374257</v>
      </c>
      <c r="AB39" s="3" t="n">
        <f aca="false">ABS(I39)</f>
        <v>0.0277869</v>
      </c>
      <c r="AC39" s="3" t="n">
        <f aca="false">ABS(J39)</f>
        <v>0.0111251</v>
      </c>
      <c r="AD39" s="3" t="n">
        <f aca="false">ABS(K39)</f>
        <v>0.0252062</v>
      </c>
      <c r="AE39" s="3" t="n">
        <f aca="false">ABS(L39)</f>
        <v>0.026656</v>
      </c>
      <c r="AF39" s="3" t="n">
        <f aca="false">ABS(M39)</f>
        <v>0.0097617</v>
      </c>
      <c r="AG39" s="3" t="n">
        <f aca="false">ABS(N39)</f>
        <v>0.0013633</v>
      </c>
      <c r="AH39" s="3" t="n">
        <f aca="false">ABS(O39)</f>
        <v>0.0011309</v>
      </c>
      <c r="AJ39" s="3" t="n">
        <f aca="false">IF(H39&gt;0,RANK(AA39,AA$5:AA$61,0),0)</f>
        <v>3</v>
      </c>
      <c r="AK39" s="3" t="n">
        <f aca="false">IF(I39&gt;0,RANK(AB39,AB$5:AB$61,0),0)</f>
        <v>10</v>
      </c>
      <c r="AL39" s="3" t="n">
        <f aca="false">IF(J39&gt;0,RANK(AC39,AC$5:AC$61,0),0)</f>
        <v>32</v>
      </c>
      <c r="AM39" s="3" t="n">
        <f aca="false">IF(K39&gt;0,RANK(AD39,AD$5:AD$61,0),0)</f>
        <v>22</v>
      </c>
      <c r="AN39" s="3" t="n">
        <f aca="false">IF(L39&gt;0,RANK(AE39,AE$5:AE$61,0),0)</f>
        <v>13</v>
      </c>
      <c r="AO39" s="3" t="n">
        <f aca="false">IF(M39&gt;0,RANK(AF39,AF$5:AF$61,0),0)</f>
        <v>42</v>
      </c>
      <c r="AP39" s="3" t="n">
        <f aca="false">IF(N39&gt;0,RANK(AG39,AG$5:AG$61,0),0)</f>
        <v>0</v>
      </c>
      <c r="AQ39" s="3" t="n">
        <f aca="false">IF(O39&gt;0,RANK(AH39,AH$5:AH$61,0),0)</f>
        <v>0</v>
      </c>
      <c r="AS39" s="3" t="str">
        <f aca="false">IF($C39="Summer",ABS(H39),"")</f>
        <v/>
      </c>
      <c r="AT39" s="3" t="str">
        <f aca="false">IF($C39="Summer",ABS(I39),"")</f>
        <v/>
      </c>
      <c r="AU39" s="3" t="str">
        <f aca="false">IF($C39="Summer",ABS(J39),"")</f>
        <v/>
      </c>
      <c r="AV39" s="3" t="str">
        <f aca="false">IF($C39="Summer",ABS(K39),"")</f>
        <v/>
      </c>
      <c r="AW39" s="3" t="str">
        <f aca="false">IF($C39="Summer",ABS(L39),"")</f>
        <v/>
      </c>
      <c r="AX39" s="3" t="str">
        <f aca="false">IF($C39="Summer",ABS(M39),"")</f>
        <v/>
      </c>
      <c r="AY39" s="3" t="str">
        <f aca="false">IF($C39="Summer",ABS(N39),"")</f>
        <v/>
      </c>
      <c r="AZ39" s="3" t="str">
        <f aca="false">IF($C39="Summer",ABS(O39),"")</f>
        <v/>
      </c>
      <c r="BB39" s="3" t="n">
        <f aca="false">IF(AND(H39&gt;0,$C39="Summer"),RANK(AS39,AS$5:AS$61,0),0)</f>
        <v>0</v>
      </c>
      <c r="BC39" s="3" t="n">
        <f aca="false">IF(AND(I39&gt;0,$C39="Summer"),RANK(AT39,AT$5:AT$61,0),0)</f>
        <v>0</v>
      </c>
      <c r="BD39" s="3" t="n">
        <f aca="false">IF(AND(J39&gt;0,$C39="Summer"),RANK(AU39,AU$5:AU$61,0),0)</f>
        <v>0</v>
      </c>
      <c r="BE39" s="3" t="n">
        <f aca="false">IF(AND(K39&gt;0,$C39="Summer"),RANK(AV39,AV$5:AV$61,0),0)</f>
        <v>0</v>
      </c>
      <c r="BF39" s="3" t="n">
        <f aca="false">IF(AND(L39&gt;0,$C39="Summer"),RANK(AW39,AW$5:AW$61,0),0)</f>
        <v>0</v>
      </c>
      <c r="BG39" s="3" t="n">
        <f aca="false">IF(AND(M39&gt;0,$C39="Summer"),RANK(AX39,AX$5:AX$61,0),0)</f>
        <v>0</v>
      </c>
      <c r="BH39" s="3" t="n">
        <f aca="false">IF(AND(N39&gt;0,$C39="Summer"),RANK(AY39,AY$5:AY$61,0),0)</f>
        <v>0</v>
      </c>
      <c r="BI39" s="3" t="n">
        <f aca="false">IF(AND(O39&gt;0,$C39="Summer"),RANK(AZ39,AZ$5:AZ$61,0),0)</f>
        <v>0</v>
      </c>
      <c r="BK39" s="3" t="n">
        <f aca="false">IF($C39="Winter",ABS(H39),"")</f>
        <v>0.0374257</v>
      </c>
      <c r="BL39" s="3" t="n">
        <f aca="false">IF($C39="Winter",ABS(I39),"")</f>
        <v>0.0277869</v>
      </c>
      <c r="BM39" s="3" t="n">
        <f aca="false">IF($C39="Winter",ABS(J39),"")</f>
        <v>0.0111251</v>
      </c>
      <c r="BN39" s="3" t="n">
        <f aca="false">IF($C39="Winter",ABS(K39),"")</f>
        <v>0.0252062</v>
      </c>
      <c r="BO39" s="3" t="n">
        <f aca="false">IF($C39="Winter",ABS(L39),"")</f>
        <v>0.026656</v>
      </c>
      <c r="BP39" s="3" t="n">
        <f aca="false">IF($C39="Winter",ABS(M39),"")</f>
        <v>0.0097617</v>
      </c>
      <c r="BQ39" s="3" t="n">
        <f aca="false">IF($C39="Winter",ABS(N39),"")</f>
        <v>0.0013633</v>
      </c>
      <c r="BR39" s="3" t="n">
        <f aca="false">IF($C39="Winter",ABS(O39),"")</f>
        <v>0.0011309</v>
      </c>
      <c r="BT39" s="3" t="n">
        <f aca="false">IF(AND(H39&gt;0,$C39="Winter"),RANK(BK39,BK$5:BK$61,0),0)</f>
        <v>1</v>
      </c>
      <c r="BU39" s="3" t="n">
        <f aca="false">IF(AND(I39&gt;0,$C39="Winter"),RANK(BL39,BL$5:BL$61,0),0)</f>
        <v>3</v>
      </c>
      <c r="BV39" s="3" t="n">
        <f aca="false">IF(AND(J39&gt;0,$C39="Winter"),RANK(BM39,BM$5:BM$61,0),0)</f>
        <v>16</v>
      </c>
      <c r="BW39" s="3" t="n">
        <f aca="false">IF(AND(K39&gt;0,$C39="Winter"),RANK(BN39,BN$5:BN$61,0),0)</f>
        <v>13</v>
      </c>
      <c r="BX39" s="3" t="n">
        <f aca="false">IF(AND(L39&gt;0,$C39="Winter"),RANK(BO39,BO$5:BO$61,0),0)</f>
        <v>6</v>
      </c>
      <c r="BY39" s="3" t="n">
        <f aca="false">IF(AND(M39&gt;0,$C39="Winter"),RANK(BP39,BP$5:BP$61,0),0)</f>
        <v>19</v>
      </c>
      <c r="BZ39" s="3" t="n">
        <f aca="false">IF(AND(N39&gt;0,$C39="Winter"),RANK(BQ39,BQ$5:BQ$61,0),0)</f>
        <v>0</v>
      </c>
      <c r="CA39" s="3" t="n">
        <f aca="false">IF(AND(O39&gt;0,$C39="Winter"),RANK(BR39,BR$5:BR$61,0),0)</f>
        <v>0</v>
      </c>
    </row>
    <row r="40" customFormat="false" ht="15" hidden="false" customHeight="false" outlineLevel="0" collapsed="false">
      <c r="A40" s="4" t="s">
        <v>103</v>
      </c>
      <c r="B40" s="4" t="n">
        <v>2006</v>
      </c>
      <c r="C40" s="4" t="s">
        <v>16</v>
      </c>
      <c r="D40" s="7" t="n">
        <v>36330</v>
      </c>
      <c r="E40" s="4" t="s">
        <v>104</v>
      </c>
      <c r="F40" s="4" t="s">
        <v>27</v>
      </c>
      <c r="G40" s="0" t="n">
        <v>0.000219135019005</v>
      </c>
      <c r="H40" s="0" t="n">
        <v>0.0223123</v>
      </c>
      <c r="I40" s="0" t="n">
        <v>0.0204769</v>
      </c>
      <c r="J40" s="0" t="n">
        <v>0.0064948</v>
      </c>
      <c r="K40" s="0" t="n">
        <v>0.0327504</v>
      </c>
      <c r="L40" s="0" t="n">
        <v>0.0209163</v>
      </c>
      <c r="M40" s="0" t="n">
        <v>0.0046594</v>
      </c>
      <c r="N40" s="0" t="n">
        <v>-0.0018354</v>
      </c>
      <c r="O40" s="0" t="n">
        <v>0.0004395</v>
      </c>
      <c r="P40" s="3" t="str">
        <f aca="false">CONCATENATE(A40," &amp; ",TEXT(D40,"mm/dd/yyyy")," &amp; ",ROUND(SQRT(G40),4)," &amp; ",ROUND(H40,4)," &amp; ",ROUND(I40,4)," &amp; ",ROUND(J40,4)," &amp; ",ROUND(K40,4)," &amp; ",ROUND(L40,4)," &amp; ",ROUND(M40,4)," &amp; ",ROUND(N40,4)," &amp; ",ROUND(O40,4)," \\ ")</f>
        <v>Austria &amp; 06/19/1999 &amp; 0.0148 &amp; 0.0223 &amp; 0.0205 &amp; 0.0065 &amp; 0.0328 &amp; 0.0209 &amp; 0.0047 &amp; -0.0018 &amp; 0.0004 \\</v>
      </c>
      <c r="Q40" s="3" t="s">
        <v>4</v>
      </c>
      <c r="R40" s="3" t="n">
        <f aca="false">H40/SQRT((R$3-R$2+1)*$G40)</f>
        <v>1.06579443895123</v>
      </c>
      <c r="S40" s="3" t="n">
        <f aca="false">I40/SQRT((S$3-S$2+1)*$G40)</f>
        <v>0.79863380469928</v>
      </c>
      <c r="T40" s="3" t="n">
        <f aca="false">J40/SQRT((T$3-T$2+1)*$G40)</f>
        <v>0.179115951274321</v>
      </c>
      <c r="U40" s="3" t="n">
        <f aca="false">K40/SQRT((U$3-U$2+1)*$G40)</f>
        <v>0.699617582986392</v>
      </c>
      <c r="V40" s="3" t="n">
        <f aca="false">L40/SQRT((V$3-V$2+1)*$G40)</f>
        <v>0.631893615191664</v>
      </c>
      <c r="W40" s="3" t="n">
        <f aca="false">M40/SQRT((W$3-W$2+1)*$G40)</f>
        <v>0.0949025233258655</v>
      </c>
      <c r="X40" s="3" t="n">
        <f aca="false">N40/SQRT((X$3-X$2+1)*$G40)</f>
        <v>-0.0554485038617146</v>
      </c>
      <c r="Y40" s="3" t="n">
        <f aca="false">O40/SQRT((Y$3-Y$2+1)*$G40)</f>
        <v>0.0209936517489933</v>
      </c>
      <c r="AA40" s="3" t="n">
        <f aca="false">ABS(H40)</f>
        <v>0.0223123</v>
      </c>
      <c r="AB40" s="3" t="n">
        <f aca="false">ABS(I40)</f>
        <v>0.0204769</v>
      </c>
      <c r="AC40" s="3" t="n">
        <f aca="false">ABS(J40)</f>
        <v>0.0064948</v>
      </c>
      <c r="AD40" s="3" t="n">
        <f aca="false">ABS(K40)</f>
        <v>0.0327504</v>
      </c>
      <c r="AE40" s="3" t="n">
        <f aca="false">ABS(L40)</f>
        <v>0.0209163</v>
      </c>
      <c r="AF40" s="3" t="n">
        <f aca="false">ABS(M40)</f>
        <v>0.0046594</v>
      </c>
      <c r="AG40" s="3" t="n">
        <f aca="false">ABS(N40)</f>
        <v>0.0018354</v>
      </c>
      <c r="AH40" s="3" t="n">
        <f aca="false">ABS(O40)</f>
        <v>0.0004395</v>
      </c>
      <c r="AJ40" s="3" t="n">
        <f aca="false">IF(H40&gt;0,RANK(AA40,AA$5:AA$61,0),0)</f>
        <v>11</v>
      </c>
      <c r="AK40" s="3" t="n">
        <f aca="false">IF(I40&gt;0,RANK(AB40,AB$5:AB$61,0),0)</f>
        <v>12</v>
      </c>
      <c r="AL40" s="3" t="n">
        <f aca="false">IF(J40&gt;0,RANK(AC40,AC$5:AC$61,0),0)</f>
        <v>42</v>
      </c>
      <c r="AM40" s="3" t="n">
        <f aca="false">IF(K40&gt;0,RANK(AD40,AD$5:AD$61,0),0)</f>
        <v>15</v>
      </c>
      <c r="AN40" s="3" t="n">
        <f aca="false">IF(L40&gt;0,RANK(AE40,AE$5:AE$61,0),0)</f>
        <v>17</v>
      </c>
      <c r="AO40" s="3" t="n">
        <f aca="false">IF(M40&gt;0,RANK(AF40,AF$5:AF$61,0),0)</f>
        <v>54</v>
      </c>
      <c r="AP40" s="3" t="n">
        <f aca="false">IF(N40&gt;0,RANK(AG40,AG$5:AG$61,0),0)</f>
        <v>0</v>
      </c>
      <c r="AQ40" s="3" t="n">
        <f aca="false">IF(O40&gt;0,RANK(AH40,AH$5:AH$61,0),0)</f>
        <v>56</v>
      </c>
      <c r="AS40" s="3" t="str">
        <f aca="false">IF($C40="Summer",ABS(H40),"")</f>
        <v/>
      </c>
      <c r="AT40" s="3" t="str">
        <f aca="false">IF($C40="Summer",ABS(I40),"")</f>
        <v/>
      </c>
      <c r="AU40" s="3" t="str">
        <f aca="false">IF($C40="Summer",ABS(J40),"")</f>
        <v/>
      </c>
      <c r="AV40" s="3" t="str">
        <f aca="false">IF($C40="Summer",ABS(K40),"")</f>
        <v/>
      </c>
      <c r="AW40" s="3" t="str">
        <f aca="false">IF($C40="Summer",ABS(L40),"")</f>
        <v/>
      </c>
      <c r="AX40" s="3" t="str">
        <f aca="false">IF($C40="Summer",ABS(M40),"")</f>
        <v/>
      </c>
      <c r="AY40" s="3" t="str">
        <f aca="false">IF($C40="Summer",ABS(N40),"")</f>
        <v/>
      </c>
      <c r="AZ40" s="3" t="str">
        <f aca="false">IF($C40="Summer",ABS(O40),"")</f>
        <v/>
      </c>
      <c r="BB40" s="3" t="n">
        <f aca="false">IF(AND(H40&gt;0,$C40="Summer"),RANK(AS40,AS$5:AS$61,0),0)</f>
        <v>0</v>
      </c>
      <c r="BC40" s="3" t="n">
        <f aca="false">IF(AND(I40&gt;0,$C40="Summer"),RANK(AT40,AT$5:AT$61,0),0)</f>
        <v>0</v>
      </c>
      <c r="BD40" s="3" t="n">
        <f aca="false">IF(AND(J40&gt;0,$C40="Summer"),RANK(AU40,AU$5:AU$61,0),0)</f>
        <v>0</v>
      </c>
      <c r="BE40" s="3" t="n">
        <f aca="false">IF(AND(K40&gt;0,$C40="Summer"),RANK(AV40,AV$5:AV$61,0),0)</f>
        <v>0</v>
      </c>
      <c r="BF40" s="3" t="n">
        <f aca="false">IF(AND(L40&gt;0,$C40="Summer"),RANK(AW40,AW$5:AW$61,0),0)</f>
        <v>0</v>
      </c>
      <c r="BG40" s="3" t="n">
        <f aca="false">IF(AND(M40&gt;0,$C40="Summer"),RANK(AX40,AX$5:AX$61,0),0)</f>
        <v>0</v>
      </c>
      <c r="BH40" s="3" t="n">
        <f aca="false">IF(AND(N40&gt;0,$C40="Summer"),RANK(AY40,AY$5:AY$61,0),0)</f>
        <v>0</v>
      </c>
      <c r="BI40" s="3" t="n">
        <f aca="false">IF(AND(O40&gt;0,$C40="Summer"),RANK(AZ40,AZ$5:AZ$61,0),0)</f>
        <v>0</v>
      </c>
      <c r="BK40" s="3" t="n">
        <f aca="false">IF($C40="Winter",ABS(H40),"")</f>
        <v>0.0223123</v>
      </c>
      <c r="BL40" s="3" t="n">
        <f aca="false">IF($C40="Winter",ABS(I40),"")</f>
        <v>0.0204769</v>
      </c>
      <c r="BM40" s="3" t="n">
        <f aca="false">IF($C40="Winter",ABS(J40),"")</f>
        <v>0.0064948</v>
      </c>
      <c r="BN40" s="3" t="n">
        <f aca="false">IF($C40="Winter",ABS(K40),"")</f>
        <v>0.0327504</v>
      </c>
      <c r="BO40" s="3" t="n">
        <f aca="false">IF($C40="Winter",ABS(L40),"")</f>
        <v>0.0209163</v>
      </c>
      <c r="BP40" s="3" t="n">
        <f aca="false">IF($C40="Winter",ABS(M40),"")</f>
        <v>0.0046594</v>
      </c>
      <c r="BQ40" s="3" t="n">
        <f aca="false">IF($C40="Winter",ABS(N40),"")</f>
        <v>0.0018354</v>
      </c>
      <c r="BR40" s="3" t="n">
        <f aca="false">IF($C40="Winter",ABS(O40),"")</f>
        <v>0.0004395</v>
      </c>
      <c r="BT40" s="3" t="n">
        <f aca="false">IF(AND(H40&gt;0,$C40="Winter"),RANK(BK40,BK$5:BK$61,0),0)</f>
        <v>5</v>
      </c>
      <c r="BU40" s="3" t="n">
        <f aca="false">IF(AND(I40&gt;0,$C40="Winter"),RANK(BL40,BL$5:BL$61,0),0)</f>
        <v>5</v>
      </c>
      <c r="BV40" s="3" t="n">
        <f aca="false">IF(AND(J40&gt;0,$C40="Winter"),RANK(BM40,BM$5:BM$61,0),0)</f>
        <v>21</v>
      </c>
      <c r="BW40" s="3" t="n">
        <f aca="false">IF(AND(K40&gt;0,$C40="Winter"),RANK(BN40,BN$5:BN$61,0),0)</f>
        <v>9</v>
      </c>
      <c r="BX40" s="3" t="n">
        <f aca="false">IF(AND(L40&gt;0,$C40="Winter"),RANK(BO40,BO$5:BO$61,0),0)</f>
        <v>10</v>
      </c>
      <c r="BY40" s="3" t="n">
        <f aca="false">IF(AND(M40&gt;0,$C40="Winter"),RANK(BP40,BP$5:BP$61,0),0)</f>
        <v>27</v>
      </c>
      <c r="BZ40" s="3" t="n">
        <f aca="false">IF(AND(N40&gt;0,$C40="Winter"),RANK(BQ40,BQ$5:BQ$61,0),0)</f>
        <v>0</v>
      </c>
      <c r="CA40" s="3" t="n">
        <f aca="false">IF(AND(O40&gt;0,$C40="Winter"),RANK(BR40,BR$5:BR$61,0),0)</f>
        <v>26</v>
      </c>
    </row>
    <row r="41" customFormat="false" ht="15" hidden="false" customHeight="false" outlineLevel="0" collapsed="false">
      <c r="A41" s="4" t="s">
        <v>105</v>
      </c>
      <c r="B41" s="4" t="n">
        <v>2006</v>
      </c>
      <c r="C41" s="4" t="s">
        <v>16</v>
      </c>
      <c r="D41" s="7" t="n">
        <v>36330</v>
      </c>
      <c r="E41" s="4" t="s">
        <v>106</v>
      </c>
      <c r="F41" s="4" t="s">
        <v>27</v>
      </c>
      <c r="G41" s="0" t="n">
        <v>0.000258735752</v>
      </c>
      <c r="H41" s="0" t="n">
        <v>0.0071888</v>
      </c>
      <c r="I41" s="0" t="n">
        <v>0.0134157</v>
      </c>
      <c r="J41" s="0" t="n">
        <v>-0.0142604</v>
      </c>
      <c r="K41" s="0" t="n">
        <v>-0.0259687</v>
      </c>
      <c r="L41" s="0" t="n">
        <v>0.0175214</v>
      </c>
      <c r="M41" s="0" t="n">
        <v>-0.0451616</v>
      </c>
      <c r="N41" s="0" t="n">
        <v>-0.0309012</v>
      </c>
      <c r="O41" s="0" t="n">
        <v>0.0041056</v>
      </c>
      <c r="P41" s="3" t="str">
        <f aca="false">CONCATENATE(A41," &amp; ",TEXT(D41,"mm/dd/yyyy")," &amp; ",ROUND(SQRT(G41),4)," &amp; ",ROUND(H41,4)," &amp; ",ROUND(I41,4)," &amp; ",ROUND(J41,4)," &amp; ",ROUND(K41,4)," &amp; ",ROUND(L41,4)," &amp; ",ROUND(M41,4)," &amp; ",ROUND(N41,4)," &amp; ",ROUND(O41,4)," \\ ")</f>
        <v>Slovakia &amp; 06/19/1999 &amp; 0.0161 &amp; 0.0072 &amp; 0.0134 &amp; -0.0143 &amp; -0.026 &amp; 0.0175 &amp; -0.0452 &amp; -0.0309 &amp; 0.0041 \\</v>
      </c>
      <c r="Q41" s="3" t="s">
        <v>4</v>
      </c>
      <c r="R41" s="3" t="n">
        <f aca="false">H41/SQRT((R$3-R$2+1)*$G41)</f>
        <v>0.316018990680499</v>
      </c>
      <c r="S41" s="3" t="n">
        <f aca="false">I41/SQRT((S$3-S$2+1)*$G41)</f>
        <v>0.481531263440834</v>
      </c>
      <c r="T41" s="3" t="n">
        <f aca="false">J41/SQRT((T$3-T$2+1)*$G41)</f>
        <v>-0.361932731613845</v>
      </c>
      <c r="U41" s="3" t="n">
        <f aca="false">K41/SQRT((U$3-U$2+1)*$G41)</f>
        <v>-0.51053084655617</v>
      </c>
      <c r="V41" s="3" t="n">
        <f aca="false">L41/SQRT((V$3-V$2+1)*$G41)</f>
        <v>0.487142006285161</v>
      </c>
      <c r="W41" s="3" t="n">
        <f aca="false">M41/SQRT((W$3-W$2+1)*$G41)</f>
        <v>-0.846534681885487</v>
      </c>
      <c r="X41" s="3" t="n">
        <f aca="false">N41/SQRT((X$3-X$2+1)*$G41)</f>
        <v>-0.8591364026059</v>
      </c>
      <c r="Y41" s="3" t="n">
        <f aca="false">O41/SQRT((Y$3-Y$2+1)*$G41)</f>
        <v>0.180481800597855</v>
      </c>
      <c r="AA41" s="3" t="n">
        <f aca="false">ABS(H41)</f>
        <v>0.0071888</v>
      </c>
      <c r="AB41" s="3" t="n">
        <f aca="false">ABS(I41)</f>
        <v>0.0134157</v>
      </c>
      <c r="AC41" s="3" t="n">
        <f aca="false">ABS(J41)</f>
        <v>0.0142604</v>
      </c>
      <c r="AD41" s="3" t="n">
        <f aca="false">ABS(K41)</f>
        <v>0.0259687</v>
      </c>
      <c r="AE41" s="3" t="n">
        <f aca="false">ABS(L41)</f>
        <v>0.0175214</v>
      </c>
      <c r="AF41" s="3" t="n">
        <f aca="false">ABS(M41)</f>
        <v>0.0451616</v>
      </c>
      <c r="AG41" s="3" t="n">
        <f aca="false">ABS(N41)</f>
        <v>0.0309012</v>
      </c>
      <c r="AH41" s="3" t="n">
        <f aca="false">ABS(O41)</f>
        <v>0.0041056</v>
      </c>
      <c r="AJ41" s="3" t="n">
        <f aca="false">IF(H41&gt;0,RANK(AA41,AA$5:AA$61,0),0)</f>
        <v>26</v>
      </c>
      <c r="AK41" s="3" t="n">
        <f aca="false">IF(I41&gt;0,RANK(AB41,AB$5:AB$61,0),0)</f>
        <v>19</v>
      </c>
      <c r="AL41" s="3" t="n">
        <f aca="false">IF(J41&gt;0,RANK(AC41,AC$5:AC$61,0),0)</f>
        <v>0</v>
      </c>
      <c r="AM41" s="3" t="n">
        <f aca="false">IF(K41&gt;0,RANK(AD41,AD$5:AD$61,0),0)</f>
        <v>0</v>
      </c>
      <c r="AN41" s="3" t="n">
        <f aca="false">IF(L41&gt;0,RANK(AE41,AE$5:AE$61,0),0)</f>
        <v>22</v>
      </c>
      <c r="AO41" s="3" t="n">
        <f aca="false">IF(M41&gt;0,RANK(AF41,AF$5:AF$61,0),0)</f>
        <v>0</v>
      </c>
      <c r="AP41" s="3" t="n">
        <f aca="false">IF(N41&gt;0,RANK(AG41,AG$5:AG$61,0),0)</f>
        <v>0</v>
      </c>
      <c r="AQ41" s="3" t="n">
        <f aca="false">IF(O41&gt;0,RANK(AH41,AH$5:AH$61,0),0)</f>
        <v>41</v>
      </c>
      <c r="AS41" s="3" t="str">
        <f aca="false">IF($C41="Summer",ABS(H41),"")</f>
        <v/>
      </c>
      <c r="AT41" s="3" t="str">
        <f aca="false">IF($C41="Summer",ABS(I41),"")</f>
        <v/>
      </c>
      <c r="AU41" s="3" t="str">
        <f aca="false">IF($C41="Summer",ABS(J41),"")</f>
        <v/>
      </c>
      <c r="AV41" s="3" t="str">
        <f aca="false">IF($C41="Summer",ABS(K41),"")</f>
        <v/>
      </c>
      <c r="AW41" s="3" t="str">
        <f aca="false">IF($C41="Summer",ABS(L41),"")</f>
        <v/>
      </c>
      <c r="AX41" s="3" t="str">
        <f aca="false">IF($C41="Summer",ABS(M41),"")</f>
        <v/>
      </c>
      <c r="AY41" s="3" t="str">
        <f aca="false">IF($C41="Summer",ABS(N41),"")</f>
        <v/>
      </c>
      <c r="AZ41" s="3" t="str">
        <f aca="false">IF($C41="Summer",ABS(O41),"")</f>
        <v/>
      </c>
      <c r="BB41" s="3" t="n">
        <f aca="false">IF(AND(H41&gt;0,$C41="Summer"),RANK(AS41,AS$5:AS$61,0),0)</f>
        <v>0</v>
      </c>
      <c r="BC41" s="3" t="n">
        <f aca="false">IF(AND(I41&gt;0,$C41="Summer"),RANK(AT41,AT$5:AT$61,0),0)</f>
        <v>0</v>
      </c>
      <c r="BD41" s="3" t="n">
        <f aca="false">IF(AND(J41&gt;0,$C41="Summer"),RANK(AU41,AU$5:AU$61,0),0)</f>
        <v>0</v>
      </c>
      <c r="BE41" s="3" t="n">
        <f aca="false">IF(AND(K41&gt;0,$C41="Summer"),RANK(AV41,AV$5:AV$61,0),0)</f>
        <v>0</v>
      </c>
      <c r="BF41" s="3" t="n">
        <f aca="false">IF(AND(L41&gt;0,$C41="Summer"),RANK(AW41,AW$5:AW$61,0),0)</f>
        <v>0</v>
      </c>
      <c r="BG41" s="3" t="n">
        <f aca="false">IF(AND(M41&gt;0,$C41="Summer"),RANK(AX41,AX$5:AX$61,0),0)</f>
        <v>0</v>
      </c>
      <c r="BH41" s="3" t="n">
        <f aca="false">IF(AND(N41&gt;0,$C41="Summer"),RANK(AY41,AY$5:AY$61,0),0)</f>
        <v>0</v>
      </c>
      <c r="BI41" s="3" t="n">
        <f aca="false">IF(AND(O41&gt;0,$C41="Summer"),RANK(AZ41,AZ$5:AZ$61,0),0)</f>
        <v>0</v>
      </c>
      <c r="BK41" s="3" t="n">
        <f aca="false">IF($C41="Winter",ABS(H41),"")</f>
        <v>0.0071888</v>
      </c>
      <c r="BL41" s="3" t="n">
        <f aca="false">IF($C41="Winter",ABS(I41),"")</f>
        <v>0.0134157</v>
      </c>
      <c r="BM41" s="3" t="n">
        <f aca="false">IF($C41="Winter",ABS(J41),"")</f>
        <v>0.0142604</v>
      </c>
      <c r="BN41" s="3" t="n">
        <f aca="false">IF($C41="Winter",ABS(K41),"")</f>
        <v>0.0259687</v>
      </c>
      <c r="BO41" s="3" t="n">
        <f aca="false">IF($C41="Winter",ABS(L41),"")</f>
        <v>0.0175214</v>
      </c>
      <c r="BP41" s="3" t="n">
        <f aca="false">IF($C41="Winter",ABS(M41),"")</f>
        <v>0.0451616</v>
      </c>
      <c r="BQ41" s="3" t="n">
        <f aca="false">IF($C41="Winter",ABS(N41),"")</f>
        <v>0.0309012</v>
      </c>
      <c r="BR41" s="3" t="n">
        <f aca="false">IF($C41="Winter",ABS(O41),"")</f>
        <v>0.0041056</v>
      </c>
      <c r="BT41" s="3" t="n">
        <f aca="false">IF(AND(H41&gt;0,$C41="Winter"),RANK(BK41,BK$5:BK$61,0),0)</f>
        <v>14</v>
      </c>
      <c r="BU41" s="3" t="n">
        <f aca="false">IF(AND(I41&gt;0,$C41="Winter"),RANK(BL41,BL$5:BL$61,0),0)</f>
        <v>9</v>
      </c>
      <c r="BV41" s="3" t="n">
        <f aca="false">IF(AND(J41&gt;0,$C41="Winter"),RANK(BM41,BM$5:BM$61,0),0)</f>
        <v>0</v>
      </c>
      <c r="BW41" s="3" t="n">
        <f aca="false">IF(AND(K41&gt;0,$C41="Winter"),RANK(BN41,BN$5:BN$61,0),0)</f>
        <v>0</v>
      </c>
      <c r="BX41" s="3" t="n">
        <f aca="false">IF(AND(L41&gt;0,$C41="Winter"),RANK(BO41,BO$5:BO$61,0),0)</f>
        <v>14</v>
      </c>
      <c r="BY41" s="3" t="n">
        <f aca="false">IF(AND(M41&gt;0,$C41="Winter"),RANK(BP41,BP$5:BP$61,0),0)</f>
        <v>0</v>
      </c>
      <c r="BZ41" s="3" t="n">
        <f aca="false">IF(AND(N41&gt;0,$C41="Winter"),RANK(BQ41,BQ$5:BQ$61,0),0)</f>
        <v>0</v>
      </c>
      <c r="CA41" s="3" t="n">
        <f aca="false">IF(AND(O41&gt;0,$C41="Winter"),RANK(BR41,BR$5:BR$61,0),0)</f>
        <v>18</v>
      </c>
    </row>
    <row r="42" customFormat="false" ht="15" hidden="false" customHeight="false" outlineLevel="0" collapsed="false">
      <c r="A42" s="4" t="s">
        <v>107</v>
      </c>
      <c r="B42" s="4" t="n">
        <v>2006</v>
      </c>
      <c r="C42" s="4" t="s">
        <v>16</v>
      </c>
      <c r="D42" s="7" t="n">
        <v>36330</v>
      </c>
      <c r="E42" s="4" t="s">
        <v>108</v>
      </c>
      <c r="F42" s="4" t="s">
        <v>27</v>
      </c>
      <c r="G42" s="0" t="n">
        <v>0.000696185955125</v>
      </c>
      <c r="H42" s="0" t="n">
        <v>0.0109362</v>
      </c>
      <c r="I42" s="0" t="n">
        <v>0.0081927</v>
      </c>
      <c r="J42" s="0" t="n">
        <v>0.0360467</v>
      </c>
      <c r="K42" s="0" t="n">
        <v>0.0008058</v>
      </c>
      <c r="L42" s="0" t="n">
        <v>0.0240309</v>
      </c>
      <c r="M42" s="0" t="n">
        <v>0.0401776</v>
      </c>
      <c r="N42" s="0" t="n">
        <v>0.0041309</v>
      </c>
      <c r="O42" s="0" t="n">
        <v>0.0158381</v>
      </c>
      <c r="P42" s="3" t="str">
        <f aca="false">CONCATENATE(A42," &amp; ",TEXT(D42,"mm/dd/yyyy")," &amp; ",ROUND(SQRT(G42),4)," &amp; ",ROUND(H42,4)," &amp; ",ROUND(I42,4)," &amp; ",ROUND(J42,4)," &amp; ",ROUND(K42,4)," &amp; ",ROUND(L42,4)," &amp; ",ROUND(M42,4)," &amp; ",ROUND(N42,4)," &amp; ",ROUND(O42,4)," \\ ")</f>
        <v>Poland &amp; 06/19/1999 &amp; 0.0264 &amp; 0.0109 &amp; 0.0082 &amp; 0.036 &amp; 0.0008 &amp; 0.024 &amp; 0.0402 &amp; 0.0041 &amp; 0.0158 \\</v>
      </c>
      <c r="Q42" s="3" t="s">
        <v>4</v>
      </c>
      <c r="R42" s="3" t="n">
        <f aca="false">H42/SQRT((R$3-R$2+1)*$G42)</f>
        <v>0.293081777861153</v>
      </c>
      <c r="S42" s="3" t="n">
        <f aca="false">I42/SQRT((S$3-S$2+1)*$G42)</f>
        <v>0.179268422156711</v>
      </c>
      <c r="T42" s="3" t="n">
        <f aca="false">J42/SQRT((T$3-T$2+1)*$G42)</f>
        <v>0.557734177019595</v>
      </c>
      <c r="U42" s="3" t="n">
        <f aca="false">K42/SQRT((U$3-U$2+1)*$G42)</f>
        <v>0.00965749816435611</v>
      </c>
      <c r="V42" s="3" t="n">
        <f aca="false">L42/SQRT((V$3-V$2+1)*$G42)</f>
        <v>0.407307498284797</v>
      </c>
      <c r="W42" s="3" t="n">
        <f aca="false">M42/SQRT((W$3-W$2+1)*$G42)</f>
        <v>0.459118739441728</v>
      </c>
      <c r="X42" s="3" t="n">
        <f aca="false">N42/SQRT((X$3-X$2+1)*$G42)</f>
        <v>0.0700159604785783</v>
      </c>
      <c r="Y42" s="3" t="n">
        <f aca="false">O42/SQRT((Y$3-Y$2+1)*$G42)</f>
        <v>0.424448940760294</v>
      </c>
      <c r="AA42" s="3" t="n">
        <f aca="false">ABS(H42)</f>
        <v>0.0109362</v>
      </c>
      <c r="AB42" s="3" t="n">
        <f aca="false">ABS(I42)</f>
        <v>0.0081927</v>
      </c>
      <c r="AC42" s="3" t="n">
        <f aca="false">ABS(J42)</f>
        <v>0.0360467</v>
      </c>
      <c r="AD42" s="3" t="n">
        <f aca="false">ABS(K42)</f>
        <v>0.0008058</v>
      </c>
      <c r="AE42" s="3" t="n">
        <f aca="false">ABS(L42)</f>
        <v>0.0240309</v>
      </c>
      <c r="AF42" s="3" t="n">
        <f aca="false">ABS(M42)</f>
        <v>0.0401776</v>
      </c>
      <c r="AG42" s="3" t="n">
        <f aca="false">ABS(N42)</f>
        <v>0.0041309</v>
      </c>
      <c r="AH42" s="3" t="n">
        <f aca="false">ABS(O42)</f>
        <v>0.0158381</v>
      </c>
      <c r="AJ42" s="3" t="n">
        <f aca="false">IF(H42&gt;0,RANK(AA42,AA$5:AA$61,0),0)</f>
        <v>21</v>
      </c>
      <c r="AK42" s="3" t="n">
        <f aca="false">IF(I42&gt;0,RANK(AB42,AB$5:AB$61,0),0)</f>
        <v>31</v>
      </c>
      <c r="AL42" s="3" t="n">
        <f aca="false">IF(J42&gt;0,RANK(AC42,AC$5:AC$61,0),0)</f>
        <v>11</v>
      </c>
      <c r="AM42" s="3" t="n">
        <f aca="false">IF(K42&gt;0,RANK(AD42,AD$5:AD$61,0),0)</f>
        <v>54</v>
      </c>
      <c r="AN42" s="3" t="n">
        <f aca="false">IF(L42&gt;0,RANK(AE42,AE$5:AE$61,0),0)</f>
        <v>14</v>
      </c>
      <c r="AO42" s="3" t="n">
        <f aca="false">IF(M42&gt;0,RANK(AF42,AF$5:AF$61,0),0)</f>
        <v>15</v>
      </c>
      <c r="AP42" s="3" t="n">
        <f aca="false">IF(N42&gt;0,RANK(AG42,AG$5:AG$61,0),0)</f>
        <v>45</v>
      </c>
      <c r="AQ42" s="3" t="n">
        <f aca="false">IF(O42&gt;0,RANK(AH42,AH$5:AH$61,0),0)</f>
        <v>11</v>
      </c>
      <c r="AS42" s="3" t="str">
        <f aca="false">IF($C42="Summer",ABS(H42),"")</f>
        <v/>
      </c>
      <c r="AT42" s="3" t="str">
        <f aca="false">IF($C42="Summer",ABS(I42),"")</f>
        <v/>
      </c>
      <c r="AU42" s="3" t="str">
        <f aca="false">IF($C42="Summer",ABS(J42),"")</f>
        <v/>
      </c>
      <c r="AV42" s="3" t="str">
        <f aca="false">IF($C42="Summer",ABS(K42),"")</f>
        <v/>
      </c>
      <c r="AW42" s="3" t="str">
        <f aca="false">IF($C42="Summer",ABS(L42),"")</f>
        <v/>
      </c>
      <c r="AX42" s="3" t="str">
        <f aca="false">IF($C42="Summer",ABS(M42),"")</f>
        <v/>
      </c>
      <c r="AY42" s="3" t="str">
        <f aca="false">IF($C42="Summer",ABS(N42),"")</f>
        <v/>
      </c>
      <c r="AZ42" s="3" t="str">
        <f aca="false">IF($C42="Summer",ABS(O42),"")</f>
        <v/>
      </c>
      <c r="BB42" s="3" t="n">
        <f aca="false">IF(AND(H42&gt;0,$C42="Summer"),RANK(AS42,AS$5:AS$61,0),0)</f>
        <v>0</v>
      </c>
      <c r="BC42" s="3" t="n">
        <f aca="false">IF(AND(I42&gt;0,$C42="Summer"),RANK(AT42,AT$5:AT$61,0),0)</f>
        <v>0</v>
      </c>
      <c r="BD42" s="3" t="n">
        <f aca="false">IF(AND(J42&gt;0,$C42="Summer"),RANK(AU42,AU$5:AU$61,0),0)</f>
        <v>0</v>
      </c>
      <c r="BE42" s="3" t="n">
        <f aca="false">IF(AND(K42&gt;0,$C42="Summer"),RANK(AV42,AV$5:AV$61,0),0)</f>
        <v>0</v>
      </c>
      <c r="BF42" s="3" t="n">
        <f aca="false">IF(AND(L42&gt;0,$C42="Summer"),RANK(AW42,AW$5:AW$61,0),0)</f>
        <v>0</v>
      </c>
      <c r="BG42" s="3" t="n">
        <f aca="false">IF(AND(M42&gt;0,$C42="Summer"),RANK(AX42,AX$5:AX$61,0),0)</f>
        <v>0</v>
      </c>
      <c r="BH42" s="3" t="n">
        <f aca="false">IF(AND(N42&gt;0,$C42="Summer"),RANK(AY42,AY$5:AY$61,0),0)</f>
        <v>0</v>
      </c>
      <c r="BI42" s="3" t="n">
        <f aca="false">IF(AND(O42&gt;0,$C42="Summer"),RANK(AZ42,AZ$5:AZ$61,0),0)</f>
        <v>0</v>
      </c>
      <c r="BK42" s="3" t="n">
        <f aca="false">IF($C42="Winter",ABS(H42),"")</f>
        <v>0.0109362</v>
      </c>
      <c r="BL42" s="3" t="n">
        <f aca="false">IF($C42="Winter",ABS(I42),"")</f>
        <v>0.0081927</v>
      </c>
      <c r="BM42" s="3" t="n">
        <f aca="false">IF($C42="Winter",ABS(J42),"")</f>
        <v>0.0360467</v>
      </c>
      <c r="BN42" s="3" t="n">
        <f aca="false">IF($C42="Winter",ABS(K42),"")</f>
        <v>0.0008058</v>
      </c>
      <c r="BO42" s="3" t="n">
        <f aca="false">IF($C42="Winter",ABS(L42),"")</f>
        <v>0.0240309</v>
      </c>
      <c r="BP42" s="3" t="n">
        <f aca="false">IF($C42="Winter",ABS(M42),"")</f>
        <v>0.0401776</v>
      </c>
      <c r="BQ42" s="3" t="n">
        <f aca="false">IF($C42="Winter",ABS(N42),"")</f>
        <v>0.0041309</v>
      </c>
      <c r="BR42" s="3" t="n">
        <f aca="false">IF($C42="Winter",ABS(O42),"")</f>
        <v>0.0158381</v>
      </c>
      <c r="BT42" s="3" t="n">
        <f aca="false">IF(AND(H42&gt;0,$C42="Winter"),RANK(BK42,BK$5:BK$61,0),0)</f>
        <v>11</v>
      </c>
      <c r="BU42" s="3" t="n">
        <f aca="false">IF(AND(I42&gt;0,$C42="Winter"),RANK(BL42,BL$5:BL$61,0),0)</f>
        <v>17</v>
      </c>
      <c r="BV42" s="3" t="n">
        <f aca="false">IF(AND(J42&gt;0,$C42="Winter"),RANK(BM42,BM$5:BM$61,0),0)</f>
        <v>6</v>
      </c>
      <c r="BW42" s="3" t="n">
        <f aca="false">IF(AND(K42&gt;0,$C42="Winter"),RANK(BN42,BN$5:BN$61,0),0)</f>
        <v>26</v>
      </c>
      <c r="BX42" s="3" t="n">
        <f aca="false">IF(AND(L42&gt;0,$C42="Winter"),RANK(BO42,BO$5:BO$61,0),0)</f>
        <v>7</v>
      </c>
      <c r="BY42" s="3" t="n">
        <f aca="false">IF(AND(M42&gt;0,$C42="Winter"),RANK(BP42,BP$5:BP$61,0),0)</f>
        <v>7</v>
      </c>
      <c r="BZ42" s="3" t="n">
        <f aca="false">IF(AND(N42&gt;0,$C42="Winter"),RANK(BQ42,BQ$5:BQ$61,0),0)</f>
        <v>21</v>
      </c>
      <c r="CA42" s="3" t="n">
        <f aca="false">IF(AND(O42&gt;0,$C42="Winter"),RANK(BR42,BR$5:BR$61,0),0)</f>
        <v>6</v>
      </c>
    </row>
    <row r="43" customFormat="false" ht="15" hidden="false" customHeight="false" outlineLevel="0" collapsed="false">
      <c r="A43" s="4" t="s">
        <v>25</v>
      </c>
      <c r="B43" s="4" t="n">
        <v>2008</v>
      </c>
      <c r="C43" s="4" t="s">
        <v>15</v>
      </c>
      <c r="D43" s="7" t="n">
        <v>37085</v>
      </c>
      <c r="E43" s="4" t="s">
        <v>26</v>
      </c>
      <c r="F43" s="4" t="s">
        <v>27</v>
      </c>
      <c r="G43" s="0" t="n">
        <v>0.000137035668005</v>
      </c>
      <c r="H43" s="0" t="n">
        <v>-0.0016228</v>
      </c>
      <c r="I43" s="0" t="n">
        <v>-0.0065076</v>
      </c>
      <c r="J43" s="0" t="n">
        <v>0.009054</v>
      </c>
      <c r="K43" s="0" t="n">
        <v>0.008167</v>
      </c>
      <c r="L43" s="0" t="n">
        <v>-0.0077145</v>
      </c>
      <c r="M43" s="0" t="n">
        <v>0.0020415</v>
      </c>
      <c r="N43" s="0" t="n">
        <v>-0.0070125</v>
      </c>
      <c r="O43" s="0" t="n">
        <v>-0.0012068</v>
      </c>
      <c r="P43" s="3" t="str">
        <f aca="false">CONCATENATE(A43," &amp; ",TEXT(D43,"mm/dd/yyyy")," &amp; ",ROUND(SQRT(G43),4)," &amp; ",ROUND(H43,4)," &amp; ",ROUND(I43,4)," &amp; ",ROUND(J43,4)," &amp; ",ROUND(K43,4)," &amp; ",ROUND(L43,4)," &amp; ",ROUND(M43,4)," &amp; ",ROUND(N43,4)," &amp; ",ROUND(O43,4)," \\ ")</f>
        <v>Canada &amp; 07/13/2001 &amp; 0.0117 &amp; -0.0016 &amp; -0.0065 &amp; 0.0091 &amp; 0.0082 &amp; -0.0077 &amp; 0.002 &amp; -0.007 &amp; -0.0012 \\</v>
      </c>
      <c r="Q43" s="3" t="s">
        <v>4</v>
      </c>
      <c r="R43" s="3" t="n">
        <f aca="false">H43/SQRT((R$3-R$2+1)*$G43)</f>
        <v>-0.0980241738195481</v>
      </c>
      <c r="S43" s="3" t="n">
        <f aca="false">I43/SQRT((S$3-S$2+1)*$G43)</f>
        <v>-0.320954458145542</v>
      </c>
      <c r="T43" s="3" t="n">
        <f aca="false">J43/SQRT((T$3-T$2+1)*$G43)</f>
        <v>0.315753413585111</v>
      </c>
      <c r="U43" s="3" t="n">
        <f aca="false">K43/SQRT((U$3-U$2+1)*$G43)</f>
        <v>0.22062043928748</v>
      </c>
      <c r="V43" s="3" t="n">
        <f aca="false">L43/SQRT((V$3-V$2+1)*$G43)</f>
        <v>-0.294717531266727</v>
      </c>
      <c r="W43" s="3" t="n">
        <f aca="false">M43/SQRT((W$3-W$2+1)*$G43)</f>
        <v>0.0525818946958917</v>
      </c>
      <c r="X43" s="3" t="n">
        <f aca="false">N43/SQRT((X$3-X$2+1)*$G43)</f>
        <v>-0.267898980881188</v>
      </c>
      <c r="Y43" s="3" t="n">
        <f aca="false">O43/SQRT((Y$3-Y$2+1)*$G43)</f>
        <v>-0.0728959655936841</v>
      </c>
      <c r="AA43" s="3" t="n">
        <f aca="false">ABS(H43)</f>
        <v>0.0016228</v>
      </c>
      <c r="AB43" s="3" t="n">
        <f aca="false">ABS(I43)</f>
        <v>0.0065076</v>
      </c>
      <c r="AC43" s="3" t="n">
        <f aca="false">ABS(J43)</f>
        <v>0.009054</v>
      </c>
      <c r="AD43" s="3" t="n">
        <f aca="false">ABS(K43)</f>
        <v>0.008167</v>
      </c>
      <c r="AE43" s="3" t="n">
        <f aca="false">ABS(L43)</f>
        <v>0.0077145</v>
      </c>
      <c r="AF43" s="3" t="n">
        <f aca="false">ABS(M43)</f>
        <v>0.0020415</v>
      </c>
      <c r="AG43" s="3" t="n">
        <f aca="false">ABS(N43)</f>
        <v>0.0070125</v>
      </c>
      <c r="AH43" s="3" t="n">
        <f aca="false">ABS(O43)</f>
        <v>0.0012068</v>
      </c>
      <c r="AJ43" s="3" t="n">
        <f aca="false">IF(H43&gt;0,RANK(AA43,AA$5:AA$61,0),0)</f>
        <v>0</v>
      </c>
      <c r="AK43" s="3" t="n">
        <f aca="false">IF(I43&gt;0,RANK(AB43,AB$5:AB$61,0),0)</f>
        <v>0</v>
      </c>
      <c r="AL43" s="3" t="n">
        <f aca="false">IF(J43&gt;0,RANK(AC43,AC$5:AC$61,0),0)</f>
        <v>36</v>
      </c>
      <c r="AM43" s="3" t="n">
        <f aca="false">IF(K43&gt;0,RANK(AD43,AD$5:AD$61,0),0)</f>
        <v>42</v>
      </c>
      <c r="AN43" s="3" t="n">
        <f aca="false">IF(L43&gt;0,RANK(AE43,AE$5:AE$61,0),0)</f>
        <v>0</v>
      </c>
      <c r="AO43" s="3" t="n">
        <f aca="false">IF(M43&gt;0,RANK(AF43,AF$5:AF$61,0),0)</f>
        <v>56</v>
      </c>
      <c r="AP43" s="3" t="n">
        <f aca="false">IF(N43&gt;0,RANK(AG43,AG$5:AG$61,0),0)</f>
        <v>0</v>
      </c>
      <c r="AQ43" s="3" t="n">
        <f aca="false">IF(O43&gt;0,RANK(AH43,AH$5:AH$61,0),0)</f>
        <v>0</v>
      </c>
      <c r="AS43" s="3" t="n">
        <f aca="false">IF($C43="Summer",ABS(H43),"")</f>
        <v>0.0016228</v>
      </c>
      <c r="AT43" s="3" t="n">
        <f aca="false">IF($C43="Summer",ABS(I43),"")</f>
        <v>0.0065076</v>
      </c>
      <c r="AU43" s="3" t="n">
        <f aca="false">IF($C43="Summer",ABS(J43),"")</f>
        <v>0.009054</v>
      </c>
      <c r="AV43" s="3" t="n">
        <f aca="false">IF($C43="Summer",ABS(K43),"")</f>
        <v>0.008167</v>
      </c>
      <c r="AW43" s="3" t="n">
        <f aca="false">IF($C43="Summer",ABS(L43),"")</f>
        <v>0.0077145</v>
      </c>
      <c r="AX43" s="3" t="n">
        <f aca="false">IF($C43="Summer",ABS(M43),"")</f>
        <v>0.0020415</v>
      </c>
      <c r="AY43" s="3" t="n">
        <f aca="false">IF($C43="Summer",ABS(N43),"")</f>
        <v>0.0070125</v>
      </c>
      <c r="AZ43" s="3" t="n">
        <f aca="false">IF($C43="Summer",ABS(O43),"")</f>
        <v>0.0012068</v>
      </c>
      <c r="BB43" s="3" t="n">
        <f aca="false">IF(AND(H43&gt;0,$C43="Summer"),RANK(AS43,AS$5:AS$61,0),0)</f>
        <v>0</v>
      </c>
      <c r="BC43" s="3" t="n">
        <f aca="false">IF(AND(I43&gt;0,$C43="Summer"),RANK(AT43,AT$5:AT$61,0),0)</f>
        <v>0</v>
      </c>
      <c r="BD43" s="3" t="n">
        <f aca="false">IF(AND(J43&gt;0,$C43="Summer"),RANK(AU43,AU$5:AU$61,0),0)</f>
        <v>19</v>
      </c>
      <c r="BE43" s="3" t="n">
        <f aca="false">IF(AND(K43&gt;0,$C43="Summer"),RANK(AV43,AV$5:AV$61,0),0)</f>
        <v>23</v>
      </c>
      <c r="BF43" s="3" t="n">
        <f aca="false">IF(AND(L43&gt;0,$C43="Summer"),RANK(AW43,AW$5:AW$61,0),0)</f>
        <v>0</v>
      </c>
      <c r="BG43" s="3" t="n">
        <f aca="false">IF(AND(M43&gt;0,$C43="Summer"),RANK(AX43,AX$5:AX$61,0),0)</f>
        <v>29</v>
      </c>
      <c r="BH43" s="3" t="n">
        <f aca="false">IF(AND(N43&gt;0,$C43="Summer"),RANK(AY43,AY$5:AY$61,0),0)</f>
        <v>0</v>
      </c>
      <c r="BI43" s="3" t="n">
        <f aca="false">IF(AND(O43&gt;0,$C43="Summer"),RANK(AZ43,AZ$5:AZ$61,0),0)</f>
        <v>0</v>
      </c>
      <c r="BK43" s="3" t="str">
        <f aca="false">IF($C43="Winter",ABS(H43),"")</f>
        <v/>
      </c>
      <c r="BL43" s="3" t="str">
        <f aca="false">IF($C43="Winter",ABS(I43),"")</f>
        <v/>
      </c>
      <c r="BM43" s="3" t="str">
        <f aca="false">IF($C43="Winter",ABS(J43),"")</f>
        <v/>
      </c>
      <c r="BN43" s="3" t="str">
        <f aca="false">IF($C43="Winter",ABS(K43),"")</f>
        <v/>
      </c>
      <c r="BO43" s="3" t="str">
        <f aca="false">IF($C43="Winter",ABS(L43),"")</f>
        <v/>
      </c>
      <c r="BP43" s="3" t="str">
        <f aca="false">IF($C43="Winter",ABS(M43),"")</f>
        <v/>
      </c>
      <c r="BQ43" s="3" t="str">
        <f aca="false">IF($C43="Winter",ABS(N43),"")</f>
        <v/>
      </c>
      <c r="BR43" s="3" t="str">
        <f aca="false">IF($C43="Winter",ABS(O43),"")</f>
        <v/>
      </c>
      <c r="BT43" s="3" t="n">
        <f aca="false">IF(AND(H43&gt;0,$C43="Winter"),RANK(BK43,BK$5:BK$61,0),0)</f>
        <v>0</v>
      </c>
      <c r="BU43" s="3" t="n">
        <f aca="false">IF(AND(I43&gt;0,$C43="Winter"),RANK(BL43,BL$5:BL$61,0),0)</f>
        <v>0</v>
      </c>
      <c r="BV43" s="3" t="n">
        <f aca="false">IF(AND(J43&gt;0,$C43="Winter"),RANK(BM43,BM$5:BM$61,0),0)</f>
        <v>0</v>
      </c>
      <c r="BW43" s="3" t="n">
        <f aca="false">IF(AND(K43&gt;0,$C43="Winter"),RANK(BN43,BN$5:BN$61,0),0)</f>
        <v>0</v>
      </c>
      <c r="BX43" s="3" t="n">
        <f aca="false">IF(AND(L43&gt;0,$C43="Winter"),RANK(BO43,BO$5:BO$61,0),0)</f>
        <v>0</v>
      </c>
      <c r="BY43" s="3" t="n">
        <f aca="false">IF(AND(M43&gt;0,$C43="Winter"),RANK(BP43,BP$5:BP$61,0),0)</f>
        <v>0</v>
      </c>
      <c r="BZ43" s="3" t="n">
        <f aca="false">IF(AND(N43&gt;0,$C43="Winter"),RANK(BQ43,BQ$5:BQ$61,0),0)</f>
        <v>0</v>
      </c>
      <c r="CA43" s="3" t="n">
        <f aca="false">IF(AND(O43&gt;0,$C43="Winter"),RANK(BR43,BR$5:BR$61,0),0)</f>
        <v>0</v>
      </c>
    </row>
    <row r="44" customFormat="false" ht="15" hidden="false" customHeight="false" outlineLevel="0" collapsed="false">
      <c r="A44" s="4" t="s">
        <v>30</v>
      </c>
      <c r="B44" s="4" t="n">
        <v>2008</v>
      </c>
      <c r="C44" s="4" t="s">
        <v>15</v>
      </c>
      <c r="D44" s="7" t="n">
        <v>37085</v>
      </c>
      <c r="E44" s="4" t="s">
        <v>83</v>
      </c>
      <c r="F44" s="4" t="s">
        <v>27</v>
      </c>
      <c r="G44" s="0" t="n">
        <v>0.000102710278125</v>
      </c>
      <c r="H44" s="0" t="n">
        <v>0.0142595</v>
      </c>
      <c r="I44" s="0" t="n">
        <v>0.0051444</v>
      </c>
      <c r="J44" s="0" t="n">
        <v>-0.0171825</v>
      </c>
      <c r="K44" s="0" t="n">
        <v>-0.01622</v>
      </c>
      <c r="L44" s="0" t="n">
        <v>-0.0083676</v>
      </c>
      <c r="M44" s="0" t="n">
        <v>-0.041583</v>
      </c>
      <c r="N44" s="0" t="n">
        <v>-0.0244004</v>
      </c>
      <c r="O44" s="0" t="n">
        <v>-0.013512</v>
      </c>
      <c r="P44" s="3" t="str">
        <f aca="false">CONCATENATE(A44," &amp; ",TEXT(D44,"mm/dd/yyyy")," &amp; ",ROUND(SQRT(G44),4)," &amp; ",ROUND(H44,4)," &amp; ",ROUND(I44,4)," &amp; ",ROUND(J44,4)," &amp; ",ROUND(K44,4)," &amp; ",ROUND(L44,4)," &amp; ",ROUND(M44,4)," &amp; ",ROUND(N44,4)," &amp; ",ROUND(O44,4)," \\ ")</f>
        <v>France &amp; 07/13/2001 &amp; 0.0101 &amp; 0.0143 &amp; 0.0051 &amp; -0.0172 &amp; -0.0162 &amp; -0.0084 &amp; -0.0416 &amp; -0.0244 &amp; -0.0135 \\</v>
      </c>
      <c r="Q44" s="3" t="s">
        <v>4</v>
      </c>
      <c r="R44" s="3" t="n">
        <f aca="false">H44/SQRT((R$3-R$2+1)*$G44)</f>
        <v>0.994906680620966</v>
      </c>
      <c r="S44" s="3" t="n">
        <f aca="false">I44/SQRT((S$3-S$2+1)*$G44)</f>
        <v>0.29306715582938</v>
      </c>
      <c r="T44" s="3" t="n">
        <f aca="false">J44/SQRT((T$3-T$2+1)*$G44)</f>
        <v>-0.692155660237275</v>
      </c>
      <c r="U44" s="3" t="n">
        <f aca="false">K44/SQRT((U$3-U$2+1)*$G44)</f>
        <v>-0.506108809977974</v>
      </c>
      <c r="V44" s="3" t="n">
        <f aca="false">L44/SQRT((V$3-V$2+1)*$G44)</f>
        <v>-0.369240182092795</v>
      </c>
      <c r="W44" s="3" t="n">
        <f aca="false">M44/SQRT((W$3-W$2+1)*$G44)</f>
        <v>-1.23712197986609</v>
      </c>
      <c r="X44" s="3" t="n">
        <f aca="false">N44/SQRT((X$3-X$2+1)*$G44)</f>
        <v>-1.07672548151645</v>
      </c>
      <c r="Y44" s="3" t="n">
        <f aca="false">O44/SQRT((Y$3-Y$2+1)*$G44)</f>
        <v>-0.942752485609628</v>
      </c>
      <c r="AA44" s="3" t="n">
        <f aca="false">ABS(H44)</f>
        <v>0.0142595</v>
      </c>
      <c r="AB44" s="3" t="n">
        <f aca="false">ABS(I44)</f>
        <v>0.0051444</v>
      </c>
      <c r="AC44" s="3" t="n">
        <f aca="false">ABS(J44)</f>
        <v>0.0171825</v>
      </c>
      <c r="AD44" s="3" t="n">
        <f aca="false">ABS(K44)</f>
        <v>0.01622</v>
      </c>
      <c r="AE44" s="3" t="n">
        <f aca="false">ABS(L44)</f>
        <v>0.0083676</v>
      </c>
      <c r="AF44" s="3" t="n">
        <f aca="false">ABS(M44)</f>
        <v>0.041583</v>
      </c>
      <c r="AG44" s="3" t="n">
        <f aca="false">ABS(N44)</f>
        <v>0.0244004</v>
      </c>
      <c r="AH44" s="3" t="n">
        <f aca="false">ABS(O44)</f>
        <v>0.013512</v>
      </c>
      <c r="AJ44" s="3" t="n">
        <f aca="false">IF(H44&gt;0,RANK(AA44,AA$5:AA$61,0),0)</f>
        <v>14</v>
      </c>
      <c r="AK44" s="3" t="n">
        <f aca="false">IF(I44&gt;0,RANK(AB44,AB$5:AB$61,0),0)</f>
        <v>40</v>
      </c>
      <c r="AL44" s="3" t="n">
        <f aca="false">IF(J44&gt;0,RANK(AC44,AC$5:AC$61,0),0)</f>
        <v>0</v>
      </c>
      <c r="AM44" s="3" t="n">
        <f aca="false">IF(K44&gt;0,RANK(AD44,AD$5:AD$61,0),0)</f>
        <v>0</v>
      </c>
      <c r="AN44" s="3" t="n">
        <f aca="false">IF(L44&gt;0,RANK(AE44,AE$5:AE$61,0),0)</f>
        <v>0</v>
      </c>
      <c r="AO44" s="3" t="n">
        <f aca="false">IF(M44&gt;0,RANK(AF44,AF$5:AF$61,0),0)</f>
        <v>0</v>
      </c>
      <c r="AP44" s="3" t="n">
        <f aca="false">IF(N44&gt;0,RANK(AG44,AG$5:AG$61,0),0)</f>
        <v>0</v>
      </c>
      <c r="AQ44" s="3" t="n">
        <f aca="false">IF(O44&gt;0,RANK(AH44,AH$5:AH$61,0),0)</f>
        <v>0</v>
      </c>
      <c r="AS44" s="3" t="n">
        <f aca="false">IF($C44="Summer",ABS(H44),"")</f>
        <v>0.0142595</v>
      </c>
      <c r="AT44" s="3" t="n">
        <f aca="false">IF($C44="Summer",ABS(I44),"")</f>
        <v>0.0051444</v>
      </c>
      <c r="AU44" s="3" t="n">
        <f aca="false">IF($C44="Summer",ABS(J44),"")</f>
        <v>0.0171825</v>
      </c>
      <c r="AV44" s="3" t="n">
        <f aca="false">IF($C44="Summer",ABS(K44),"")</f>
        <v>0.01622</v>
      </c>
      <c r="AW44" s="3" t="n">
        <f aca="false">IF($C44="Summer",ABS(L44),"")</f>
        <v>0.0083676</v>
      </c>
      <c r="AX44" s="3" t="n">
        <f aca="false">IF($C44="Summer",ABS(M44),"")</f>
        <v>0.041583</v>
      </c>
      <c r="AY44" s="3" t="n">
        <f aca="false">IF($C44="Summer",ABS(N44),"")</f>
        <v>0.0244004</v>
      </c>
      <c r="AZ44" s="3" t="n">
        <f aca="false">IF($C44="Summer",ABS(O44),"")</f>
        <v>0.013512</v>
      </c>
      <c r="BB44" s="3" t="n">
        <f aca="false">IF(AND(H44&gt;0,$C44="Summer"),RANK(AS44,AS$5:AS$61,0),0)</f>
        <v>7</v>
      </c>
      <c r="BC44" s="3" t="n">
        <f aca="false">IF(AND(I44&gt;0,$C44="Summer"),RANK(AT44,AT$5:AT$61,0),0)</f>
        <v>19</v>
      </c>
      <c r="BD44" s="3" t="n">
        <f aca="false">IF(AND(J44&gt;0,$C44="Summer"),RANK(AU44,AU$5:AU$61,0),0)</f>
        <v>0</v>
      </c>
      <c r="BE44" s="3" t="n">
        <f aca="false">IF(AND(K44&gt;0,$C44="Summer"),RANK(AV44,AV$5:AV$61,0),0)</f>
        <v>0</v>
      </c>
      <c r="BF44" s="3" t="n">
        <f aca="false">IF(AND(L44&gt;0,$C44="Summer"),RANK(AW44,AW$5:AW$61,0),0)</f>
        <v>0</v>
      </c>
      <c r="BG44" s="3" t="n">
        <f aca="false">IF(AND(M44&gt;0,$C44="Summer"),RANK(AX44,AX$5:AX$61,0),0)</f>
        <v>0</v>
      </c>
      <c r="BH44" s="3" t="n">
        <f aca="false">IF(AND(N44&gt;0,$C44="Summer"),RANK(AY44,AY$5:AY$61,0),0)</f>
        <v>0</v>
      </c>
      <c r="BI44" s="3" t="n">
        <f aca="false">IF(AND(O44&gt;0,$C44="Summer"),RANK(AZ44,AZ$5:AZ$61,0),0)</f>
        <v>0</v>
      </c>
      <c r="BK44" s="3" t="str">
        <f aca="false">IF($C44="Winter",ABS(H44),"")</f>
        <v/>
      </c>
      <c r="BL44" s="3" t="str">
        <f aca="false">IF($C44="Winter",ABS(I44),"")</f>
        <v/>
      </c>
      <c r="BM44" s="3" t="str">
        <f aca="false">IF($C44="Winter",ABS(J44),"")</f>
        <v/>
      </c>
      <c r="BN44" s="3" t="str">
        <f aca="false">IF($C44="Winter",ABS(K44),"")</f>
        <v/>
      </c>
      <c r="BO44" s="3" t="str">
        <f aca="false">IF($C44="Winter",ABS(L44),"")</f>
        <v/>
      </c>
      <c r="BP44" s="3" t="str">
        <f aca="false">IF($C44="Winter",ABS(M44),"")</f>
        <v/>
      </c>
      <c r="BQ44" s="3" t="str">
        <f aca="false">IF($C44="Winter",ABS(N44),"")</f>
        <v/>
      </c>
      <c r="BR44" s="3" t="str">
        <f aca="false">IF($C44="Winter",ABS(O44),"")</f>
        <v/>
      </c>
      <c r="BT44" s="3" t="n">
        <f aca="false">IF(AND(H44&gt;0,$C44="Winter"),RANK(BK44,BK$5:BK$61,0),0)</f>
        <v>0</v>
      </c>
      <c r="BU44" s="3" t="n">
        <f aca="false">IF(AND(I44&gt;0,$C44="Winter"),RANK(BL44,BL$5:BL$61,0),0)</f>
        <v>0</v>
      </c>
      <c r="BV44" s="3" t="n">
        <f aca="false">IF(AND(J44&gt;0,$C44="Winter"),RANK(BM44,BM$5:BM$61,0),0)</f>
        <v>0</v>
      </c>
      <c r="BW44" s="3" t="n">
        <f aca="false">IF(AND(K44&gt;0,$C44="Winter"),RANK(BN44,BN$5:BN$61,0),0)</f>
        <v>0</v>
      </c>
      <c r="BX44" s="3" t="n">
        <f aca="false">IF(AND(L44&gt;0,$C44="Winter"),RANK(BO44,BO$5:BO$61,0),0)</f>
        <v>0</v>
      </c>
      <c r="BY44" s="3" t="n">
        <f aca="false">IF(AND(M44&gt;0,$C44="Winter"),RANK(BP44,BP$5:BP$61,0),0)</f>
        <v>0</v>
      </c>
      <c r="BZ44" s="3" t="n">
        <f aca="false">IF(AND(N44&gt;0,$C44="Winter"),RANK(BQ44,BQ$5:BQ$61,0),0)</f>
        <v>0</v>
      </c>
      <c r="CA44" s="3" t="n">
        <f aca="false">IF(AND(O44&gt;0,$C44="Winter"),RANK(BR44,BR$5:BR$61,0),0)</f>
        <v>0</v>
      </c>
    </row>
    <row r="45" customFormat="false" ht="15" hidden="false" customHeight="false" outlineLevel="0" collapsed="false">
      <c r="A45" s="4" t="s">
        <v>87</v>
      </c>
      <c r="B45" s="4" t="n">
        <v>2008</v>
      </c>
      <c r="C45" s="4" t="s">
        <v>15</v>
      </c>
      <c r="D45" s="7" t="n">
        <v>37085</v>
      </c>
      <c r="E45" s="4" t="s">
        <v>88</v>
      </c>
      <c r="F45" s="4" t="s">
        <v>27</v>
      </c>
      <c r="G45" s="0" t="n">
        <v>0.001975281231125</v>
      </c>
      <c r="H45" s="0" t="n">
        <v>-0.0038286</v>
      </c>
      <c r="I45" s="0" t="n">
        <v>-0.0484662</v>
      </c>
      <c r="J45" s="0" t="n">
        <v>0.0570155</v>
      </c>
      <c r="K45" s="0" t="n">
        <v>0.0803072</v>
      </c>
      <c r="L45" s="0" t="n">
        <v>-0.0953024</v>
      </c>
      <c r="M45" s="0" t="n">
        <v>-0.1415892</v>
      </c>
      <c r="N45" s="0" t="n">
        <v>-0.1986047</v>
      </c>
      <c r="O45" s="0" t="n">
        <v>-0.0468362</v>
      </c>
      <c r="P45" s="3" t="str">
        <f aca="false">CONCATENATE(A45," &amp; ",TEXT(D45,"mm/dd/yyyy")," &amp; ",ROUND(SQRT(G45),4)," &amp; ",ROUND(H45,4)," &amp; ",ROUND(I45,4)," &amp; ",ROUND(J45,4)," &amp; ",ROUND(K45,4)," &amp; ",ROUND(L45,4)," &amp; ",ROUND(M45,4)," &amp; ",ROUND(N45,4)," &amp; ",ROUND(O45,4)," \\ ")</f>
        <v>Turkey &amp; 07/13/2001 &amp; 0.0444 &amp; -0.0038 &amp; -0.0485 &amp; 0.057 &amp; 0.0803 &amp; -0.0953 &amp; -0.1416 &amp; -0.1986 &amp; -0.0468 \\</v>
      </c>
      <c r="Q45" s="3" t="s">
        <v>4</v>
      </c>
      <c r="R45" s="3" t="n">
        <f aca="false">H45/SQRT((R$3-R$2+1)*$G45)</f>
        <v>-0.0609130756441567</v>
      </c>
      <c r="S45" s="3" t="n">
        <f aca="false">I45/SQRT((S$3-S$2+1)*$G45)</f>
        <v>-0.629598774778801</v>
      </c>
      <c r="T45" s="3" t="n">
        <f aca="false">J45/SQRT((T$3-T$2+1)*$G45)</f>
        <v>0.52372444291855</v>
      </c>
      <c r="U45" s="3" t="n">
        <f aca="false">K45/SQRT((U$3-U$2+1)*$G45)</f>
        <v>0.571399709746223</v>
      </c>
      <c r="V45" s="3" t="n">
        <f aca="false">L45/SQRT((V$3-V$2+1)*$G45)</f>
        <v>-0.958968555388104</v>
      </c>
      <c r="W45" s="3" t="n">
        <f aca="false">M45/SQRT((W$3-W$2+1)*$G45)</f>
        <v>-0.960548541233751</v>
      </c>
      <c r="X45" s="3" t="n">
        <f aca="false">N45/SQRT((X$3-X$2+1)*$G45)</f>
        <v>-1.99843511026257</v>
      </c>
      <c r="Y45" s="3" t="n">
        <f aca="false">O45/SQRT((Y$3-Y$2+1)*$G45)</f>
        <v>-0.745164549309108</v>
      </c>
      <c r="AA45" s="3" t="n">
        <f aca="false">ABS(H45)</f>
        <v>0.0038286</v>
      </c>
      <c r="AB45" s="3" t="n">
        <f aca="false">ABS(I45)</f>
        <v>0.0484662</v>
      </c>
      <c r="AC45" s="3" t="n">
        <f aca="false">ABS(J45)</f>
        <v>0.0570155</v>
      </c>
      <c r="AD45" s="3" t="n">
        <f aca="false">ABS(K45)</f>
        <v>0.0803072</v>
      </c>
      <c r="AE45" s="3" t="n">
        <f aca="false">ABS(L45)</f>
        <v>0.0953024</v>
      </c>
      <c r="AF45" s="3" t="n">
        <f aca="false">ABS(M45)</f>
        <v>0.1415892</v>
      </c>
      <c r="AG45" s="3" t="n">
        <f aca="false">ABS(N45)</f>
        <v>0.1986047</v>
      </c>
      <c r="AH45" s="3" t="n">
        <f aca="false">ABS(O45)</f>
        <v>0.0468362</v>
      </c>
      <c r="AJ45" s="3" t="n">
        <f aca="false">IF(H45&gt;0,RANK(AA45,AA$5:AA$61,0),0)</f>
        <v>0</v>
      </c>
      <c r="AK45" s="3" t="n">
        <f aca="false">IF(I45&gt;0,RANK(AB45,AB$5:AB$61,0),0)</f>
        <v>0</v>
      </c>
      <c r="AL45" s="3" t="n">
        <f aca="false">IF(J45&gt;0,RANK(AC45,AC$5:AC$61,0),0)</f>
        <v>4</v>
      </c>
      <c r="AM45" s="3" t="n">
        <f aca="false">IF(K45&gt;0,RANK(AD45,AD$5:AD$61,0),0)</f>
        <v>4</v>
      </c>
      <c r="AN45" s="3" t="n">
        <f aca="false">IF(L45&gt;0,RANK(AE45,AE$5:AE$61,0),0)</f>
        <v>0</v>
      </c>
      <c r="AO45" s="3" t="n">
        <f aca="false">IF(M45&gt;0,RANK(AF45,AF$5:AF$61,0),0)</f>
        <v>0</v>
      </c>
      <c r="AP45" s="3" t="n">
        <f aca="false">IF(N45&gt;0,RANK(AG45,AG$5:AG$61,0),0)</f>
        <v>0</v>
      </c>
      <c r="AQ45" s="3" t="n">
        <f aca="false">IF(O45&gt;0,RANK(AH45,AH$5:AH$61,0),0)</f>
        <v>0</v>
      </c>
      <c r="AS45" s="3" t="n">
        <f aca="false">IF($C45="Summer",ABS(H45),"")</f>
        <v>0.0038286</v>
      </c>
      <c r="AT45" s="3" t="n">
        <f aca="false">IF($C45="Summer",ABS(I45),"")</f>
        <v>0.0484662</v>
      </c>
      <c r="AU45" s="3" t="n">
        <f aca="false">IF($C45="Summer",ABS(J45),"")</f>
        <v>0.0570155</v>
      </c>
      <c r="AV45" s="3" t="n">
        <f aca="false">IF($C45="Summer",ABS(K45),"")</f>
        <v>0.0803072</v>
      </c>
      <c r="AW45" s="3" t="n">
        <f aca="false">IF($C45="Summer",ABS(L45),"")</f>
        <v>0.0953024</v>
      </c>
      <c r="AX45" s="3" t="n">
        <f aca="false">IF($C45="Summer",ABS(M45),"")</f>
        <v>0.1415892</v>
      </c>
      <c r="AY45" s="3" t="n">
        <f aca="false">IF($C45="Summer",ABS(N45),"")</f>
        <v>0.1986047</v>
      </c>
      <c r="AZ45" s="3" t="n">
        <f aca="false">IF($C45="Summer",ABS(O45),"")</f>
        <v>0.0468362</v>
      </c>
      <c r="BB45" s="3" t="n">
        <f aca="false">IF(AND(H45&gt;0,$C45="Summer"),RANK(AS45,AS$5:AS$61,0),0)</f>
        <v>0</v>
      </c>
      <c r="BC45" s="3" t="n">
        <f aca="false">IF(AND(I45&gt;0,$C45="Summer"),RANK(AT45,AT$5:AT$61,0),0)</f>
        <v>0</v>
      </c>
      <c r="BD45" s="3" t="n">
        <f aca="false">IF(AND(J45&gt;0,$C45="Summer"),RANK(AU45,AU$5:AU$61,0),0)</f>
        <v>4</v>
      </c>
      <c r="BE45" s="3" t="n">
        <f aca="false">IF(AND(K45&gt;0,$C45="Summer"),RANK(AV45,AV$5:AV$61,0),0)</f>
        <v>3</v>
      </c>
      <c r="BF45" s="3" t="n">
        <f aca="false">IF(AND(L45&gt;0,$C45="Summer"),RANK(AW45,AW$5:AW$61,0),0)</f>
        <v>0</v>
      </c>
      <c r="BG45" s="3" t="n">
        <f aca="false">IF(AND(M45&gt;0,$C45="Summer"),RANK(AX45,AX$5:AX$61,0),0)</f>
        <v>0</v>
      </c>
      <c r="BH45" s="3" t="n">
        <f aca="false">IF(AND(N45&gt;0,$C45="Summer"),RANK(AY45,AY$5:AY$61,0),0)</f>
        <v>0</v>
      </c>
      <c r="BI45" s="3" t="n">
        <f aca="false">IF(AND(O45&gt;0,$C45="Summer"),RANK(AZ45,AZ$5:AZ$61,0),0)</f>
        <v>0</v>
      </c>
      <c r="BK45" s="3" t="str">
        <f aca="false">IF($C45="Winter",ABS(H45),"")</f>
        <v/>
      </c>
      <c r="BL45" s="3" t="str">
        <f aca="false">IF($C45="Winter",ABS(I45),"")</f>
        <v/>
      </c>
      <c r="BM45" s="3" t="str">
        <f aca="false">IF($C45="Winter",ABS(J45),"")</f>
        <v/>
      </c>
      <c r="BN45" s="3" t="str">
        <f aca="false">IF($C45="Winter",ABS(K45),"")</f>
        <v/>
      </c>
      <c r="BO45" s="3" t="str">
        <f aca="false">IF($C45="Winter",ABS(L45),"")</f>
        <v/>
      </c>
      <c r="BP45" s="3" t="str">
        <f aca="false">IF($C45="Winter",ABS(M45),"")</f>
        <v/>
      </c>
      <c r="BQ45" s="3" t="str">
        <f aca="false">IF($C45="Winter",ABS(N45),"")</f>
        <v/>
      </c>
      <c r="BR45" s="3" t="str">
        <f aca="false">IF($C45="Winter",ABS(O45),"")</f>
        <v/>
      </c>
      <c r="BT45" s="3" t="n">
        <f aca="false">IF(AND(H45&gt;0,$C45="Winter"),RANK(BK45,BK$5:BK$61,0),0)</f>
        <v>0</v>
      </c>
      <c r="BU45" s="3" t="n">
        <f aca="false">IF(AND(I45&gt;0,$C45="Winter"),RANK(BL45,BL$5:BL$61,0),0)</f>
        <v>0</v>
      </c>
      <c r="BV45" s="3" t="n">
        <f aca="false">IF(AND(J45&gt;0,$C45="Winter"),RANK(BM45,BM$5:BM$61,0),0)</f>
        <v>0</v>
      </c>
      <c r="BW45" s="3" t="n">
        <f aca="false">IF(AND(K45&gt;0,$C45="Winter"),RANK(BN45,BN$5:BN$61,0),0)</f>
        <v>0</v>
      </c>
      <c r="BX45" s="3" t="n">
        <f aca="false">IF(AND(L45&gt;0,$C45="Winter"),RANK(BO45,BO$5:BO$61,0),0)</f>
        <v>0</v>
      </c>
      <c r="BY45" s="3" t="n">
        <f aca="false">IF(AND(M45&gt;0,$C45="Winter"),RANK(BP45,BP$5:BP$61,0),0)</f>
        <v>0</v>
      </c>
      <c r="BZ45" s="3" t="n">
        <f aca="false">IF(AND(N45&gt;0,$C45="Winter"),RANK(BQ45,BQ$5:BQ$61,0),0)</f>
        <v>0</v>
      </c>
      <c r="CA45" s="3" t="n">
        <f aca="false">IF(AND(O45&gt;0,$C45="Winter"),RANK(BR45,BR$5:BR$61,0),0)</f>
        <v>0</v>
      </c>
    </row>
    <row r="46" customFormat="false" ht="15" hidden="false" customHeight="false" outlineLevel="0" collapsed="false">
      <c r="A46" s="4" t="s">
        <v>38</v>
      </c>
      <c r="B46" s="4" t="n">
        <v>2008</v>
      </c>
      <c r="C46" s="4" t="s">
        <v>15</v>
      </c>
      <c r="D46" s="7" t="n">
        <v>37085</v>
      </c>
      <c r="E46" s="4" t="s">
        <v>109</v>
      </c>
      <c r="F46" s="4" t="s">
        <v>27</v>
      </c>
      <c r="G46" s="0" t="n">
        <v>0.000250259903645</v>
      </c>
      <c r="H46" s="0" t="n">
        <v>-0.0029214</v>
      </c>
      <c r="I46" s="0" t="n">
        <v>-0.019935</v>
      </c>
      <c r="J46" s="0" t="n">
        <v>-0.0584522</v>
      </c>
      <c r="K46" s="0" t="n">
        <v>-0.0434683</v>
      </c>
      <c r="L46" s="0" t="n">
        <v>-0.0152352</v>
      </c>
      <c r="M46" s="0" t="n">
        <v>-0.067264</v>
      </c>
      <c r="N46" s="0" t="n">
        <v>-0.0088118</v>
      </c>
      <c r="O46" s="0" t="n">
        <v>0.0046999</v>
      </c>
      <c r="P46" s="3" t="str">
        <f aca="false">CONCATENATE(A46," &amp; ",TEXT(D46,"mm/dd/yyyy")," &amp; ",ROUND(SQRT(G46),4)," &amp; ",ROUND(H46,4)," &amp; ",ROUND(I46,4)," &amp; ",ROUND(J46,4)," &amp; ",ROUND(K46,4)," &amp; ",ROUND(L46,4)," &amp; ",ROUND(M46,4)," &amp; ",ROUND(N46,4)," &amp; ",ROUND(O46,4)," \\ ")</f>
        <v>Japan &amp; 07/13/2001 &amp; 0.0158 &amp; -0.0029 &amp; -0.0199 &amp; -0.0585 &amp; -0.0435 &amp; -0.0152 &amp; -0.0673 &amp; -0.0088 &amp; 0.0047 \\</v>
      </c>
      <c r="Q46" s="3" t="s">
        <v>4</v>
      </c>
      <c r="R46" s="3" t="n">
        <f aca="false">H46/SQRT((R$3-R$2+1)*$G46)</f>
        <v>-0.130581120403356</v>
      </c>
      <c r="S46" s="3" t="n">
        <f aca="false">I46/SQRT((S$3-S$2+1)*$G46)</f>
        <v>-0.727545193868946</v>
      </c>
      <c r="T46" s="3" t="n">
        <f aca="false">J46/SQRT((T$3-T$2+1)*$G46)</f>
        <v>-1.50844541708836</v>
      </c>
      <c r="U46" s="3" t="n">
        <f aca="false">K46/SQRT((U$3-U$2+1)*$G46)</f>
        <v>-0.868914449264082</v>
      </c>
      <c r="V46" s="3" t="n">
        <f aca="false">L46/SQRT((V$3-V$2+1)*$G46)</f>
        <v>-0.430692710255068</v>
      </c>
      <c r="W46" s="3" t="n">
        <f aca="false">M46/SQRT((W$3-W$2+1)*$G46)</f>
        <v>-1.2820079281025</v>
      </c>
      <c r="X46" s="3" t="n">
        <f aca="false">N46/SQRT((X$3-X$2+1)*$G46)</f>
        <v>-0.249105887958518</v>
      </c>
      <c r="Y46" s="3" t="n">
        <f aca="false">O46/SQRT((Y$3-Y$2+1)*$G46)</f>
        <v>0.210076746691221</v>
      </c>
      <c r="AA46" s="3" t="n">
        <f aca="false">ABS(H46)</f>
        <v>0.0029214</v>
      </c>
      <c r="AB46" s="3" t="n">
        <f aca="false">ABS(I46)</f>
        <v>0.019935</v>
      </c>
      <c r="AC46" s="3" t="n">
        <f aca="false">ABS(J46)</f>
        <v>0.0584522</v>
      </c>
      <c r="AD46" s="3" t="n">
        <f aca="false">ABS(K46)</f>
        <v>0.0434683</v>
      </c>
      <c r="AE46" s="3" t="n">
        <f aca="false">ABS(L46)</f>
        <v>0.0152352</v>
      </c>
      <c r="AF46" s="3" t="n">
        <f aca="false">ABS(M46)</f>
        <v>0.067264</v>
      </c>
      <c r="AG46" s="3" t="n">
        <f aca="false">ABS(N46)</f>
        <v>0.0088118</v>
      </c>
      <c r="AH46" s="3" t="n">
        <f aca="false">ABS(O46)</f>
        <v>0.0046999</v>
      </c>
      <c r="AJ46" s="3" t="n">
        <f aca="false">IF(H46&gt;0,RANK(AA46,AA$5:AA$61,0),0)</f>
        <v>0</v>
      </c>
      <c r="AK46" s="3" t="n">
        <f aca="false">IF(I46&gt;0,RANK(AB46,AB$5:AB$61,0),0)</f>
        <v>0</v>
      </c>
      <c r="AL46" s="3" t="n">
        <f aca="false">IF(J46&gt;0,RANK(AC46,AC$5:AC$61,0),0)</f>
        <v>0</v>
      </c>
      <c r="AM46" s="3" t="n">
        <f aca="false">IF(K46&gt;0,RANK(AD46,AD$5:AD$61,0),0)</f>
        <v>0</v>
      </c>
      <c r="AN46" s="3" t="n">
        <f aca="false">IF(L46&gt;0,RANK(AE46,AE$5:AE$61,0),0)</f>
        <v>0</v>
      </c>
      <c r="AO46" s="3" t="n">
        <f aca="false">IF(M46&gt;0,RANK(AF46,AF$5:AF$61,0),0)</f>
        <v>0</v>
      </c>
      <c r="AP46" s="3" t="n">
        <f aca="false">IF(N46&gt;0,RANK(AG46,AG$5:AG$61,0),0)</f>
        <v>0</v>
      </c>
      <c r="AQ46" s="3" t="n">
        <f aca="false">IF(O46&gt;0,RANK(AH46,AH$5:AH$61,0),0)</f>
        <v>39</v>
      </c>
      <c r="AS46" s="3" t="n">
        <f aca="false">IF($C46="Summer",ABS(H46),"")</f>
        <v>0.0029214</v>
      </c>
      <c r="AT46" s="3" t="n">
        <f aca="false">IF($C46="Summer",ABS(I46),"")</f>
        <v>0.019935</v>
      </c>
      <c r="AU46" s="3" t="n">
        <f aca="false">IF($C46="Summer",ABS(J46),"")</f>
        <v>0.0584522</v>
      </c>
      <c r="AV46" s="3" t="n">
        <f aca="false">IF($C46="Summer",ABS(K46),"")</f>
        <v>0.0434683</v>
      </c>
      <c r="AW46" s="3" t="n">
        <f aca="false">IF($C46="Summer",ABS(L46),"")</f>
        <v>0.0152352</v>
      </c>
      <c r="AX46" s="3" t="n">
        <f aca="false">IF($C46="Summer",ABS(M46),"")</f>
        <v>0.067264</v>
      </c>
      <c r="AY46" s="3" t="n">
        <f aca="false">IF($C46="Summer",ABS(N46),"")</f>
        <v>0.0088118</v>
      </c>
      <c r="AZ46" s="3" t="n">
        <f aca="false">IF($C46="Summer",ABS(O46),"")</f>
        <v>0.0046999</v>
      </c>
      <c r="BB46" s="3" t="n">
        <f aca="false">IF(AND(H46&gt;0,$C46="Summer"),RANK(AS46,AS$5:AS$61,0),0)</f>
        <v>0</v>
      </c>
      <c r="BC46" s="3" t="n">
        <f aca="false">IF(AND(I46&gt;0,$C46="Summer"),RANK(AT46,AT$5:AT$61,0),0)</f>
        <v>0</v>
      </c>
      <c r="BD46" s="3" t="n">
        <f aca="false">IF(AND(J46&gt;0,$C46="Summer"),RANK(AU46,AU$5:AU$61,0),0)</f>
        <v>0</v>
      </c>
      <c r="BE46" s="3" t="n">
        <f aca="false">IF(AND(K46&gt;0,$C46="Summer"),RANK(AV46,AV$5:AV$61,0),0)</f>
        <v>0</v>
      </c>
      <c r="BF46" s="3" t="n">
        <f aca="false">IF(AND(L46&gt;0,$C46="Summer"),RANK(AW46,AW$5:AW$61,0),0)</f>
        <v>0</v>
      </c>
      <c r="BG46" s="3" t="n">
        <f aca="false">IF(AND(M46&gt;0,$C46="Summer"),RANK(AX46,AX$5:AX$61,0),0)</f>
        <v>0</v>
      </c>
      <c r="BH46" s="3" t="n">
        <f aca="false">IF(AND(N46&gt;0,$C46="Summer"),RANK(AY46,AY$5:AY$61,0),0)</f>
        <v>0</v>
      </c>
      <c r="BI46" s="3" t="n">
        <f aca="false">IF(AND(O46&gt;0,$C46="Summer"),RANK(AZ46,AZ$5:AZ$61,0),0)</f>
        <v>22</v>
      </c>
      <c r="BK46" s="3" t="str">
        <f aca="false">IF($C46="Winter",ABS(H46),"")</f>
        <v/>
      </c>
      <c r="BL46" s="3" t="str">
        <f aca="false">IF($C46="Winter",ABS(I46),"")</f>
        <v/>
      </c>
      <c r="BM46" s="3" t="str">
        <f aca="false">IF($C46="Winter",ABS(J46),"")</f>
        <v/>
      </c>
      <c r="BN46" s="3" t="str">
        <f aca="false">IF($C46="Winter",ABS(K46),"")</f>
        <v/>
      </c>
      <c r="BO46" s="3" t="str">
        <f aca="false">IF($C46="Winter",ABS(L46),"")</f>
        <v/>
      </c>
      <c r="BP46" s="3" t="str">
        <f aca="false">IF($C46="Winter",ABS(M46),"")</f>
        <v/>
      </c>
      <c r="BQ46" s="3" t="str">
        <f aca="false">IF($C46="Winter",ABS(N46),"")</f>
        <v/>
      </c>
      <c r="BR46" s="3" t="str">
        <f aca="false">IF($C46="Winter",ABS(O46),"")</f>
        <v/>
      </c>
      <c r="BT46" s="3" t="n">
        <f aca="false">IF(AND(H46&gt;0,$C46="Winter"),RANK(BK46,BK$5:BK$61,0),0)</f>
        <v>0</v>
      </c>
      <c r="BU46" s="3" t="n">
        <f aca="false">IF(AND(I46&gt;0,$C46="Winter"),RANK(BL46,BL$5:BL$61,0),0)</f>
        <v>0</v>
      </c>
      <c r="BV46" s="3" t="n">
        <f aca="false">IF(AND(J46&gt;0,$C46="Winter"),RANK(BM46,BM$5:BM$61,0),0)</f>
        <v>0</v>
      </c>
      <c r="BW46" s="3" t="n">
        <f aca="false">IF(AND(K46&gt;0,$C46="Winter"),RANK(BN46,BN$5:BN$61,0),0)</f>
        <v>0</v>
      </c>
      <c r="BX46" s="3" t="n">
        <f aca="false">IF(AND(L46&gt;0,$C46="Winter"),RANK(BO46,BO$5:BO$61,0),0)</f>
        <v>0</v>
      </c>
      <c r="BY46" s="3" t="n">
        <f aca="false">IF(AND(M46&gt;0,$C46="Winter"),RANK(BP46,BP$5:BP$61,0),0)</f>
        <v>0</v>
      </c>
      <c r="BZ46" s="3" t="n">
        <f aca="false">IF(AND(N46&gt;0,$C46="Winter"),RANK(BQ46,BQ$5:BQ$61,0),0)</f>
        <v>0</v>
      </c>
      <c r="CA46" s="3" t="n">
        <f aca="false">IF(AND(O46&gt;0,$C46="Winter"),RANK(BR46,BR$5:BR$61,0),0)</f>
        <v>0</v>
      </c>
    </row>
    <row r="47" customFormat="false" ht="15" hidden="false" customHeight="false" outlineLevel="0" collapsed="false">
      <c r="A47" s="4" t="s">
        <v>28</v>
      </c>
      <c r="B47" s="4" t="n">
        <v>2010</v>
      </c>
      <c r="C47" s="4" t="s">
        <v>16</v>
      </c>
      <c r="D47" s="7" t="n">
        <v>37804</v>
      </c>
      <c r="E47" s="4" t="s">
        <v>82</v>
      </c>
      <c r="F47" s="4" t="s">
        <v>27</v>
      </c>
      <c r="G47" s="0" t="n">
        <v>0.000411537967245</v>
      </c>
      <c r="H47" s="0" t="n">
        <v>0.0168601</v>
      </c>
      <c r="I47" s="0" t="n">
        <v>0.0281415</v>
      </c>
      <c r="J47" s="0" t="n">
        <v>0.0462031</v>
      </c>
      <c r="K47" s="0" t="n">
        <v>0.0633629</v>
      </c>
      <c r="L47" s="0" t="n">
        <v>0.0269505</v>
      </c>
      <c r="M47" s="0" t="n">
        <v>0.0698811</v>
      </c>
      <c r="N47" s="0" t="n">
        <v>0.023678</v>
      </c>
      <c r="O47" s="0" t="n">
        <v>-0.0011909</v>
      </c>
      <c r="P47" s="3" t="str">
        <f aca="false">CONCATENATE(A47," &amp; ",TEXT(D47,"mm/dd/yyyy")," &amp; ",ROUND(SQRT(G47),4)," &amp; ",ROUND(H47,4)," &amp; ",ROUND(I47,4)," &amp; ",ROUND(J47,4)," &amp; ",ROUND(K47,4)," &amp; ",ROUND(L47,4)," &amp; ",ROUND(M47,4)," &amp; ",ROUND(N47,4)," &amp; ",ROUND(O47,4)," \\ ")</f>
        <v>South Korea &amp; 07/02/2003 &amp; 0.0203 &amp; 0.0169 &amp; 0.0281 &amp; 0.0462 &amp; 0.0634 &amp; 0.027 &amp; 0.0699 &amp; 0.0237 &amp; -0.0012 \\</v>
      </c>
      <c r="Q47" s="3" t="s">
        <v>4</v>
      </c>
      <c r="R47" s="3" t="n">
        <f aca="false">H47/SQRT((R$3-R$2+1)*$G47)</f>
        <v>0.58767903016107</v>
      </c>
      <c r="S47" s="3" t="n">
        <f aca="false">I47/SQRT((S$3-S$2+1)*$G47)</f>
        <v>0.800906210056627</v>
      </c>
      <c r="T47" s="3" t="n">
        <f aca="false">J47/SQRT((T$3-T$2+1)*$G47)</f>
        <v>0.929802129100229</v>
      </c>
      <c r="U47" s="3" t="n">
        <f aca="false">K47/SQRT((U$3-U$2+1)*$G47)</f>
        <v>0.987711457940915</v>
      </c>
      <c r="V47" s="3" t="n">
        <f aca="false">L47/SQRT((V$3-V$2+1)*$G47)</f>
        <v>0.594123691274223</v>
      </c>
      <c r="W47" s="3" t="n">
        <f aca="false">M47/SQRT((W$3-W$2+1)*$G47)</f>
        <v>1.03862419645778</v>
      </c>
      <c r="X47" s="3" t="n">
        <f aca="false">N47/SQRT((X$3-X$2+1)*$G47)</f>
        <v>0.521981438637171</v>
      </c>
      <c r="Y47" s="3" t="n">
        <f aca="false">O47/SQRT((Y$3-Y$2+1)*$G47)</f>
        <v>-0.0415102494658287</v>
      </c>
      <c r="AA47" s="3" t="n">
        <f aca="false">ABS(H47)</f>
        <v>0.0168601</v>
      </c>
      <c r="AB47" s="3" t="n">
        <f aca="false">ABS(I47)</f>
        <v>0.0281415</v>
      </c>
      <c r="AC47" s="3" t="n">
        <f aca="false">ABS(J47)</f>
        <v>0.0462031</v>
      </c>
      <c r="AD47" s="3" t="n">
        <f aca="false">ABS(K47)</f>
        <v>0.0633629</v>
      </c>
      <c r="AE47" s="3" t="n">
        <f aca="false">ABS(L47)</f>
        <v>0.0269505</v>
      </c>
      <c r="AF47" s="3" t="n">
        <f aca="false">ABS(M47)</f>
        <v>0.0698811</v>
      </c>
      <c r="AG47" s="3" t="n">
        <f aca="false">ABS(N47)</f>
        <v>0.023678</v>
      </c>
      <c r="AH47" s="3" t="n">
        <f aca="false">ABS(O47)</f>
        <v>0.0011909</v>
      </c>
      <c r="AJ47" s="3" t="n">
        <f aca="false">IF(H47&gt;0,RANK(AA47,AA$5:AA$61,0),0)</f>
        <v>12</v>
      </c>
      <c r="AK47" s="3" t="n">
        <f aca="false">IF(I47&gt;0,RANK(AB47,AB$5:AB$61,0),0)</f>
        <v>9</v>
      </c>
      <c r="AL47" s="3" t="n">
        <f aca="false">IF(J47&gt;0,RANK(AC47,AC$5:AC$61,0),0)</f>
        <v>5</v>
      </c>
      <c r="AM47" s="3" t="n">
        <f aca="false">IF(K47&gt;0,RANK(AD47,AD$5:AD$61,0),0)</f>
        <v>5</v>
      </c>
      <c r="AN47" s="3" t="n">
        <f aca="false">IF(L47&gt;0,RANK(AE47,AE$5:AE$61,0),0)</f>
        <v>12</v>
      </c>
      <c r="AO47" s="3" t="n">
        <f aca="false">IF(M47&gt;0,RANK(AF47,AF$5:AF$61,0),0)</f>
        <v>6</v>
      </c>
      <c r="AP47" s="3" t="n">
        <f aca="false">IF(N47&gt;0,RANK(AG47,AG$5:AG$61,0),0)</f>
        <v>14</v>
      </c>
      <c r="AQ47" s="3" t="n">
        <f aca="false">IF(O47&gt;0,RANK(AH47,AH$5:AH$61,0),0)</f>
        <v>0</v>
      </c>
      <c r="AS47" s="3" t="str">
        <f aca="false">IF($C47="Summer",ABS(H47),"")</f>
        <v/>
      </c>
      <c r="AT47" s="3" t="str">
        <f aca="false">IF($C47="Summer",ABS(I47),"")</f>
        <v/>
      </c>
      <c r="AU47" s="3" t="str">
        <f aca="false">IF($C47="Summer",ABS(J47),"")</f>
        <v/>
      </c>
      <c r="AV47" s="3" t="str">
        <f aca="false">IF($C47="Summer",ABS(K47),"")</f>
        <v/>
      </c>
      <c r="AW47" s="3" t="str">
        <f aca="false">IF($C47="Summer",ABS(L47),"")</f>
        <v/>
      </c>
      <c r="AX47" s="3" t="str">
        <f aca="false">IF($C47="Summer",ABS(M47),"")</f>
        <v/>
      </c>
      <c r="AY47" s="3" t="str">
        <f aca="false">IF($C47="Summer",ABS(N47),"")</f>
        <v/>
      </c>
      <c r="AZ47" s="3" t="str">
        <f aca="false">IF($C47="Summer",ABS(O47),"")</f>
        <v/>
      </c>
      <c r="BB47" s="3" t="n">
        <f aca="false">IF(AND(H47&gt;0,$C47="Summer"),RANK(AS47,AS$5:AS$61,0),0)</f>
        <v>0</v>
      </c>
      <c r="BC47" s="3" t="n">
        <f aca="false">IF(AND(I47&gt;0,$C47="Summer"),RANK(AT47,AT$5:AT$61,0),0)</f>
        <v>0</v>
      </c>
      <c r="BD47" s="3" t="n">
        <f aca="false">IF(AND(J47&gt;0,$C47="Summer"),RANK(AU47,AU$5:AU$61,0),0)</f>
        <v>0</v>
      </c>
      <c r="BE47" s="3" t="n">
        <f aca="false">IF(AND(K47&gt;0,$C47="Summer"),RANK(AV47,AV$5:AV$61,0),0)</f>
        <v>0</v>
      </c>
      <c r="BF47" s="3" t="n">
        <f aca="false">IF(AND(L47&gt;0,$C47="Summer"),RANK(AW47,AW$5:AW$61,0),0)</f>
        <v>0</v>
      </c>
      <c r="BG47" s="3" t="n">
        <f aca="false">IF(AND(M47&gt;0,$C47="Summer"),RANK(AX47,AX$5:AX$61,0),0)</f>
        <v>0</v>
      </c>
      <c r="BH47" s="3" t="n">
        <f aca="false">IF(AND(N47&gt;0,$C47="Summer"),RANK(AY47,AY$5:AY$61,0),0)</f>
        <v>0</v>
      </c>
      <c r="BI47" s="3" t="n">
        <f aca="false">IF(AND(O47&gt;0,$C47="Summer"),RANK(AZ47,AZ$5:AZ$61,0),0)</f>
        <v>0</v>
      </c>
      <c r="BK47" s="3" t="n">
        <f aca="false">IF($C47="Winter",ABS(H47),"")</f>
        <v>0.0168601</v>
      </c>
      <c r="BL47" s="3" t="n">
        <f aca="false">IF($C47="Winter",ABS(I47),"")</f>
        <v>0.0281415</v>
      </c>
      <c r="BM47" s="3" t="n">
        <f aca="false">IF($C47="Winter",ABS(J47),"")</f>
        <v>0.0462031</v>
      </c>
      <c r="BN47" s="3" t="n">
        <f aca="false">IF($C47="Winter",ABS(K47),"")</f>
        <v>0.0633629</v>
      </c>
      <c r="BO47" s="3" t="n">
        <f aca="false">IF($C47="Winter",ABS(L47),"")</f>
        <v>0.0269505</v>
      </c>
      <c r="BP47" s="3" t="n">
        <f aca="false">IF($C47="Winter",ABS(M47),"")</f>
        <v>0.0698811</v>
      </c>
      <c r="BQ47" s="3" t="n">
        <f aca="false">IF($C47="Winter",ABS(N47),"")</f>
        <v>0.023678</v>
      </c>
      <c r="BR47" s="3" t="n">
        <f aca="false">IF($C47="Winter",ABS(O47),"")</f>
        <v>0.0011909</v>
      </c>
      <c r="BT47" s="3" t="n">
        <f aca="false">IF(AND(H47&gt;0,$C47="Winter"),RANK(BK47,BK$5:BK$61,0),0)</f>
        <v>6</v>
      </c>
      <c r="BU47" s="3" t="n">
        <f aca="false">IF(AND(I47&gt;0,$C47="Winter"),RANK(BL47,BL$5:BL$61,0),0)</f>
        <v>2</v>
      </c>
      <c r="BV47" s="3" t="n">
        <f aca="false">IF(AND(J47&gt;0,$C47="Winter"),RANK(BM47,BM$5:BM$61,0),0)</f>
        <v>1</v>
      </c>
      <c r="BW47" s="3" t="n">
        <f aca="false">IF(AND(K47&gt;0,$C47="Winter"),RANK(BN47,BN$5:BN$61,0),0)</f>
        <v>2</v>
      </c>
      <c r="BX47" s="3" t="n">
        <f aca="false">IF(AND(L47&gt;0,$C47="Winter"),RANK(BO47,BO$5:BO$61,0),0)</f>
        <v>5</v>
      </c>
      <c r="BY47" s="3" t="n">
        <f aca="false">IF(AND(M47&gt;0,$C47="Winter"),RANK(BP47,BP$5:BP$61,0),0)</f>
        <v>1</v>
      </c>
      <c r="BZ47" s="3" t="n">
        <f aca="false">IF(AND(N47&gt;0,$C47="Winter"),RANK(BQ47,BQ$5:BQ$61,0),0)</f>
        <v>7</v>
      </c>
      <c r="CA47" s="3" t="n">
        <f aca="false">IF(AND(O47&gt;0,$C47="Winter"),RANK(BR47,BR$5:BR$61,0),0)</f>
        <v>0</v>
      </c>
    </row>
    <row r="48" customFormat="false" ht="15" hidden="false" customHeight="false" outlineLevel="0" collapsed="false">
      <c r="A48" s="4" t="s">
        <v>103</v>
      </c>
      <c r="B48" s="4" t="n">
        <v>2010</v>
      </c>
      <c r="C48" s="4" t="s">
        <v>16</v>
      </c>
      <c r="D48" s="7" t="n">
        <v>37804</v>
      </c>
      <c r="E48" s="4" t="s">
        <v>104</v>
      </c>
      <c r="F48" s="4" t="s">
        <v>27</v>
      </c>
      <c r="G48" s="0" t="n">
        <v>7.961705672E-005</v>
      </c>
      <c r="H48" s="0" t="n">
        <v>0.0060719</v>
      </c>
      <c r="I48" s="0" t="n">
        <v>0.010284</v>
      </c>
      <c r="J48" s="0" t="n">
        <v>0.0080089</v>
      </c>
      <c r="K48" s="0" t="n">
        <v>0.0188606</v>
      </c>
      <c r="L48" s="0" t="n">
        <v>0.0087272</v>
      </c>
      <c r="M48" s="0" t="n">
        <v>0.0124445</v>
      </c>
      <c r="N48" s="0" t="n">
        <v>0.0044356</v>
      </c>
      <c r="O48" s="0" t="n">
        <v>-0.0015568</v>
      </c>
      <c r="P48" s="3" t="str">
        <f aca="false">CONCATENATE(A48," &amp; ",TEXT(D48,"mm/dd/yyyy")," &amp; ",ROUND(SQRT(G48),4)," &amp; ",ROUND(H48,4)," &amp; ",ROUND(I48,4)," &amp; ",ROUND(J48,4)," &amp; ",ROUND(K48,4)," &amp; ",ROUND(L48,4)," &amp; ",ROUND(M48,4)," &amp; ",ROUND(N48,4)," &amp; ",ROUND(O48,4)," \\ ")</f>
        <v>Austria &amp; 07/02/2003 &amp; 0.0089 &amp; 0.0061 &amp; 0.0103 &amp; 0.008 &amp; 0.0189 &amp; 0.0087 &amp; 0.0124 &amp; 0.0044 &amp; -0.0016 \\</v>
      </c>
      <c r="Q48" s="3" t="s">
        <v>4</v>
      </c>
      <c r="R48" s="3" t="n">
        <f aca="false">H48/SQRT((R$3-R$2+1)*$G48)</f>
        <v>0.481178875962849</v>
      </c>
      <c r="S48" s="3" t="n">
        <f aca="false">I48/SQRT((S$3-S$2+1)*$G48)</f>
        <v>0.66542387851941</v>
      </c>
      <c r="T48" s="3" t="n">
        <f aca="false">J48/SQRT((T$3-T$2+1)*$G48)</f>
        <v>0.366432669581323</v>
      </c>
      <c r="U48" s="3" t="n">
        <f aca="false">K48/SQRT((U$3-U$2+1)*$G48)</f>
        <v>0.668424631445661</v>
      </c>
      <c r="V48" s="3" t="n">
        <f aca="false">L48/SQRT((V$3-V$2+1)*$G48)</f>
        <v>0.437408146508725</v>
      </c>
      <c r="W48" s="3" t="n">
        <f aca="false">M48/SQRT((W$3-W$2+1)*$G48)</f>
        <v>0.42051166746242</v>
      </c>
      <c r="X48" s="3" t="n">
        <f aca="false">N48/SQRT((X$3-X$2+1)*$G48)</f>
        <v>0.22231272053512</v>
      </c>
      <c r="Y48" s="3" t="n">
        <f aca="false">O48/SQRT((Y$3-Y$2+1)*$G48)</f>
        <v>-0.123371477478049</v>
      </c>
      <c r="AA48" s="3" t="n">
        <f aca="false">ABS(H48)</f>
        <v>0.0060719</v>
      </c>
      <c r="AB48" s="3" t="n">
        <f aca="false">ABS(I48)</f>
        <v>0.010284</v>
      </c>
      <c r="AC48" s="3" t="n">
        <f aca="false">ABS(J48)</f>
        <v>0.0080089</v>
      </c>
      <c r="AD48" s="3" t="n">
        <f aca="false">ABS(K48)</f>
        <v>0.0188606</v>
      </c>
      <c r="AE48" s="3" t="n">
        <f aca="false">ABS(L48)</f>
        <v>0.0087272</v>
      </c>
      <c r="AF48" s="3" t="n">
        <f aca="false">ABS(M48)</f>
        <v>0.0124445</v>
      </c>
      <c r="AG48" s="3" t="n">
        <f aca="false">ABS(N48)</f>
        <v>0.0044356</v>
      </c>
      <c r="AH48" s="3" t="n">
        <f aca="false">ABS(O48)</f>
        <v>0.0015568</v>
      </c>
      <c r="AJ48" s="3" t="n">
        <f aca="false">IF(H48&gt;0,RANK(AA48,AA$5:AA$61,0),0)</f>
        <v>28</v>
      </c>
      <c r="AK48" s="3" t="n">
        <f aca="false">IF(I48&gt;0,RANK(AB48,AB$5:AB$61,0),0)</f>
        <v>28</v>
      </c>
      <c r="AL48" s="3" t="n">
        <f aca="false">IF(J48&gt;0,RANK(AC48,AC$5:AC$61,0),0)</f>
        <v>39</v>
      </c>
      <c r="AM48" s="3" t="n">
        <f aca="false">IF(K48&gt;0,RANK(AD48,AD$5:AD$61,0),0)</f>
        <v>29</v>
      </c>
      <c r="AN48" s="3" t="n">
        <f aca="false">IF(L48&gt;0,RANK(AE48,AE$5:AE$61,0),0)</f>
        <v>37</v>
      </c>
      <c r="AO48" s="3" t="n">
        <f aca="false">IF(M48&gt;0,RANK(AF48,AF$5:AF$61,0),0)</f>
        <v>33</v>
      </c>
      <c r="AP48" s="3" t="n">
        <f aca="false">IF(N48&gt;0,RANK(AG48,AG$5:AG$61,0),0)</f>
        <v>43</v>
      </c>
      <c r="AQ48" s="3" t="n">
        <f aca="false">IF(O48&gt;0,RANK(AH48,AH$5:AH$61,0),0)</f>
        <v>0</v>
      </c>
      <c r="AS48" s="3" t="str">
        <f aca="false">IF($C48="Summer",ABS(H48),"")</f>
        <v/>
      </c>
      <c r="AT48" s="3" t="str">
        <f aca="false">IF($C48="Summer",ABS(I48),"")</f>
        <v/>
      </c>
      <c r="AU48" s="3" t="str">
        <f aca="false">IF($C48="Summer",ABS(J48),"")</f>
        <v/>
      </c>
      <c r="AV48" s="3" t="str">
        <f aca="false">IF($C48="Summer",ABS(K48),"")</f>
        <v/>
      </c>
      <c r="AW48" s="3" t="str">
        <f aca="false">IF($C48="Summer",ABS(L48),"")</f>
        <v/>
      </c>
      <c r="AX48" s="3" t="str">
        <f aca="false">IF($C48="Summer",ABS(M48),"")</f>
        <v/>
      </c>
      <c r="AY48" s="3" t="str">
        <f aca="false">IF($C48="Summer",ABS(N48),"")</f>
        <v/>
      </c>
      <c r="AZ48" s="3" t="str">
        <f aca="false">IF($C48="Summer",ABS(O48),"")</f>
        <v/>
      </c>
      <c r="BB48" s="3" t="n">
        <f aca="false">IF(AND(H48&gt;0,$C48="Summer"),RANK(AS48,AS$5:AS$61,0),0)</f>
        <v>0</v>
      </c>
      <c r="BC48" s="3" t="n">
        <f aca="false">IF(AND(I48&gt;0,$C48="Summer"),RANK(AT48,AT$5:AT$61,0),0)</f>
        <v>0</v>
      </c>
      <c r="BD48" s="3" t="n">
        <f aca="false">IF(AND(J48&gt;0,$C48="Summer"),RANK(AU48,AU$5:AU$61,0),0)</f>
        <v>0</v>
      </c>
      <c r="BE48" s="3" t="n">
        <f aca="false">IF(AND(K48&gt;0,$C48="Summer"),RANK(AV48,AV$5:AV$61,0),0)</f>
        <v>0</v>
      </c>
      <c r="BF48" s="3" t="n">
        <f aca="false">IF(AND(L48&gt;0,$C48="Summer"),RANK(AW48,AW$5:AW$61,0),0)</f>
        <v>0</v>
      </c>
      <c r="BG48" s="3" t="n">
        <f aca="false">IF(AND(M48&gt;0,$C48="Summer"),RANK(AX48,AX$5:AX$61,0),0)</f>
        <v>0</v>
      </c>
      <c r="BH48" s="3" t="n">
        <f aca="false">IF(AND(N48&gt;0,$C48="Summer"),RANK(AY48,AY$5:AY$61,0),0)</f>
        <v>0</v>
      </c>
      <c r="BI48" s="3" t="n">
        <f aca="false">IF(AND(O48&gt;0,$C48="Summer"),RANK(AZ48,AZ$5:AZ$61,0),0)</f>
        <v>0</v>
      </c>
      <c r="BK48" s="3" t="n">
        <f aca="false">IF($C48="Winter",ABS(H48),"")</f>
        <v>0.0060719</v>
      </c>
      <c r="BL48" s="3" t="n">
        <f aca="false">IF($C48="Winter",ABS(I48),"")</f>
        <v>0.010284</v>
      </c>
      <c r="BM48" s="3" t="n">
        <f aca="false">IF($C48="Winter",ABS(J48),"")</f>
        <v>0.0080089</v>
      </c>
      <c r="BN48" s="3" t="n">
        <f aca="false">IF($C48="Winter",ABS(K48),"")</f>
        <v>0.0188606</v>
      </c>
      <c r="BO48" s="3" t="n">
        <f aca="false">IF($C48="Winter",ABS(L48),"")</f>
        <v>0.0087272</v>
      </c>
      <c r="BP48" s="3" t="n">
        <f aca="false">IF($C48="Winter",ABS(M48),"")</f>
        <v>0.0124445</v>
      </c>
      <c r="BQ48" s="3" t="n">
        <f aca="false">IF($C48="Winter",ABS(N48),"")</f>
        <v>0.0044356</v>
      </c>
      <c r="BR48" s="3" t="n">
        <f aca="false">IF($C48="Winter",ABS(O48),"")</f>
        <v>0.0015568</v>
      </c>
      <c r="BT48" s="3" t="n">
        <f aca="false">IF(AND(H48&gt;0,$C48="Winter"),RANK(BK48,BK$5:BK$61,0),0)</f>
        <v>15</v>
      </c>
      <c r="BU48" s="3" t="n">
        <f aca="false">IF(AND(I48&gt;0,$C48="Winter"),RANK(BL48,BL$5:BL$61,0),0)</f>
        <v>15</v>
      </c>
      <c r="BV48" s="3" t="n">
        <f aca="false">IF(AND(J48&gt;0,$C48="Winter"),RANK(BM48,BM$5:BM$61,0),0)</f>
        <v>19</v>
      </c>
      <c r="BW48" s="3" t="n">
        <f aca="false">IF(AND(K48&gt;0,$C48="Winter"),RANK(BN48,BN$5:BN$61,0),0)</f>
        <v>15</v>
      </c>
      <c r="BX48" s="3" t="n">
        <f aca="false">IF(AND(L48&gt;0,$C48="Winter"),RANK(BO48,BO$5:BO$61,0),0)</f>
        <v>17</v>
      </c>
      <c r="BY48" s="3" t="n">
        <f aca="false">IF(AND(M48&gt;0,$C48="Winter"),RANK(BP48,BP$5:BP$61,0),0)</f>
        <v>14</v>
      </c>
      <c r="BZ48" s="3" t="n">
        <f aca="false">IF(AND(N48&gt;0,$C48="Winter"),RANK(BQ48,BQ$5:BQ$61,0),0)</f>
        <v>20</v>
      </c>
      <c r="CA48" s="3" t="n">
        <f aca="false">IF(AND(O48&gt;0,$C48="Winter"),RANK(BR48,BR$5:BR$61,0),0)</f>
        <v>0</v>
      </c>
    </row>
    <row r="49" customFormat="false" ht="15" hidden="false" customHeight="false" outlineLevel="0" collapsed="false">
      <c r="A49" s="4" t="s">
        <v>30</v>
      </c>
      <c r="B49" s="4" t="n">
        <v>2012</v>
      </c>
      <c r="C49" s="4" t="s">
        <v>15</v>
      </c>
      <c r="D49" s="7" t="n">
        <v>38539</v>
      </c>
      <c r="E49" s="4" t="s">
        <v>83</v>
      </c>
      <c r="F49" s="4" t="s">
        <v>27</v>
      </c>
      <c r="G49" s="0" t="n">
        <v>3.760352642E-005</v>
      </c>
      <c r="H49" s="0" t="n">
        <v>-0.0033376</v>
      </c>
      <c r="I49" s="0" t="n">
        <v>0.0078364</v>
      </c>
      <c r="J49" s="0" t="n">
        <v>0.0082245</v>
      </c>
      <c r="K49" s="0" t="n">
        <v>0.0250106</v>
      </c>
      <c r="L49" s="0" t="n">
        <v>0.001021</v>
      </c>
      <c r="M49" s="0" t="n">
        <v>0.022843</v>
      </c>
      <c r="N49" s="0" t="n">
        <v>0.0146185</v>
      </c>
      <c r="O49" s="0" t="n">
        <v>-0.0068154</v>
      </c>
      <c r="P49" s="3" t="str">
        <f aca="false">CONCATENATE(A49," &amp; ",TEXT(D49,"mm/dd/yyyy")," &amp; ",ROUND(SQRT(G49),4)," &amp; ",ROUND(H49,4)," &amp; ",ROUND(I49,4)," &amp; ",ROUND(J49,4)," &amp; ",ROUND(K49,4)," &amp; ",ROUND(L49,4)," &amp; ",ROUND(M49,4)," &amp; ",ROUND(N49,4)," &amp; ",ROUND(O49,4)," \\ ")</f>
        <v>France &amp; 07/06/2005 &amp; 0.0061 &amp; -0.0033 &amp; 0.0078 &amp; 0.0082 &amp; 0.025 &amp; 0.001 &amp; 0.0228 &amp; 0.0146 &amp; -0.0068 \\</v>
      </c>
      <c r="Q49" s="3" t="s">
        <v>4</v>
      </c>
      <c r="R49" s="3" t="n">
        <f aca="false">H49/SQRT((R$3-R$2+1)*$G49)</f>
        <v>-0.384861972740481</v>
      </c>
      <c r="S49" s="3" t="n">
        <f aca="false">I49/SQRT((S$3-S$2+1)*$G49)</f>
        <v>0.737805148264804</v>
      </c>
      <c r="T49" s="3" t="n">
        <f aca="false">J49/SQRT((T$3-T$2+1)*$G49)</f>
        <v>0.547544716329199</v>
      </c>
      <c r="U49" s="3" t="n">
        <f aca="false">K49/SQRT((U$3-U$2+1)*$G49)</f>
        <v>1.2897627305195</v>
      </c>
      <c r="V49" s="3" t="n">
        <f aca="false">L49/SQRT((V$3-V$2+1)*$G49)</f>
        <v>0.0744605864955124</v>
      </c>
      <c r="W49" s="3" t="n">
        <f aca="false">M49/SQRT((W$3-W$2+1)*$G49)</f>
        <v>1.12316228032361</v>
      </c>
      <c r="X49" s="3" t="n">
        <f aca="false">N49/SQRT((X$3-X$2+1)*$G49)</f>
        <v>1.06611369606724</v>
      </c>
      <c r="Y49" s="3" t="n">
        <f aca="false">O49/SQRT((Y$3-Y$2+1)*$G49)</f>
        <v>-0.785890546804732</v>
      </c>
      <c r="AA49" s="3" t="n">
        <f aca="false">ABS(H49)</f>
        <v>0.0033376</v>
      </c>
      <c r="AB49" s="3" t="n">
        <f aca="false">ABS(I49)</f>
        <v>0.0078364</v>
      </c>
      <c r="AC49" s="3" t="n">
        <f aca="false">ABS(J49)</f>
        <v>0.0082245</v>
      </c>
      <c r="AD49" s="3" t="n">
        <f aca="false">ABS(K49)</f>
        <v>0.0250106</v>
      </c>
      <c r="AE49" s="3" t="n">
        <f aca="false">ABS(L49)</f>
        <v>0.001021</v>
      </c>
      <c r="AF49" s="3" t="n">
        <f aca="false">ABS(M49)</f>
        <v>0.022843</v>
      </c>
      <c r="AG49" s="3" t="n">
        <f aca="false">ABS(N49)</f>
        <v>0.0146185</v>
      </c>
      <c r="AH49" s="3" t="n">
        <f aca="false">ABS(O49)</f>
        <v>0.0068154</v>
      </c>
      <c r="AJ49" s="3" t="n">
        <f aca="false">IF(H49&gt;0,RANK(AA49,AA$5:AA$61,0),0)</f>
        <v>0</v>
      </c>
      <c r="AK49" s="3" t="n">
        <f aca="false">IF(I49&gt;0,RANK(AB49,AB$5:AB$61,0),0)</f>
        <v>33</v>
      </c>
      <c r="AL49" s="3" t="n">
        <f aca="false">IF(J49&gt;0,RANK(AC49,AC$5:AC$61,0),0)</f>
        <v>38</v>
      </c>
      <c r="AM49" s="3" t="n">
        <f aca="false">IF(K49&gt;0,RANK(AD49,AD$5:AD$61,0),0)</f>
        <v>24</v>
      </c>
      <c r="AN49" s="3" t="n">
        <f aca="false">IF(L49&gt;0,RANK(AE49,AE$5:AE$61,0),0)</f>
        <v>51</v>
      </c>
      <c r="AO49" s="3" t="n">
        <f aca="false">IF(M49&gt;0,RANK(AF49,AF$5:AF$61,0),0)</f>
        <v>24</v>
      </c>
      <c r="AP49" s="3" t="n">
        <f aca="false">IF(N49&gt;0,RANK(AG49,AG$5:AG$61,0),0)</f>
        <v>21</v>
      </c>
      <c r="AQ49" s="3" t="n">
        <f aca="false">IF(O49&gt;0,RANK(AH49,AH$5:AH$61,0),0)</f>
        <v>0</v>
      </c>
      <c r="AS49" s="3" t="n">
        <f aca="false">IF($C49="Summer",ABS(H49),"")</f>
        <v>0.0033376</v>
      </c>
      <c r="AT49" s="3" t="n">
        <f aca="false">IF($C49="Summer",ABS(I49),"")</f>
        <v>0.0078364</v>
      </c>
      <c r="AU49" s="3" t="n">
        <f aca="false">IF($C49="Summer",ABS(J49),"")</f>
        <v>0.0082245</v>
      </c>
      <c r="AV49" s="3" t="n">
        <f aca="false">IF($C49="Summer",ABS(K49),"")</f>
        <v>0.0250106</v>
      </c>
      <c r="AW49" s="3" t="n">
        <f aca="false">IF($C49="Summer",ABS(L49),"")</f>
        <v>0.001021</v>
      </c>
      <c r="AX49" s="3" t="n">
        <f aca="false">IF($C49="Summer",ABS(M49),"")</f>
        <v>0.022843</v>
      </c>
      <c r="AY49" s="3" t="n">
        <f aca="false">IF($C49="Summer",ABS(N49),"")</f>
        <v>0.0146185</v>
      </c>
      <c r="AZ49" s="3" t="n">
        <f aca="false">IF($C49="Summer",ABS(O49),"")</f>
        <v>0.0068154</v>
      </c>
      <c r="BB49" s="3" t="n">
        <f aca="false">IF(AND(H49&gt;0,$C49="Summer"),RANK(AS49,AS$5:AS$61,0),0)</f>
        <v>0</v>
      </c>
      <c r="BC49" s="3" t="n">
        <f aca="false">IF(AND(I49&gt;0,$C49="Summer"),RANK(AT49,AT$5:AT$61,0),0)</f>
        <v>15</v>
      </c>
      <c r="BD49" s="3" t="n">
        <f aca="false">IF(AND(J49&gt;0,$C49="Summer"),RANK(AU49,AU$5:AU$61,0),0)</f>
        <v>20</v>
      </c>
      <c r="BE49" s="3" t="n">
        <f aca="false">IF(AND(K49&gt;0,$C49="Summer"),RANK(AV49,AV$5:AV$61,0),0)</f>
        <v>11</v>
      </c>
      <c r="BF49" s="3" t="n">
        <f aca="false">IF(AND(L49&gt;0,$C49="Summer"),RANK(AW49,AW$5:AW$61,0),0)</f>
        <v>28</v>
      </c>
      <c r="BG49" s="3" t="n">
        <f aca="false">IF(AND(M49&gt;0,$C49="Summer"),RANK(AX49,AX$5:AX$61,0),0)</f>
        <v>14</v>
      </c>
      <c r="BH49" s="3" t="n">
        <f aca="false">IF(AND(N49&gt;0,$C49="Summer"),RANK(AY49,AY$5:AY$61,0),0)</f>
        <v>13</v>
      </c>
      <c r="BI49" s="3" t="n">
        <f aca="false">IF(AND(O49&gt;0,$C49="Summer"),RANK(AZ49,AZ$5:AZ$61,0),0)</f>
        <v>0</v>
      </c>
      <c r="BK49" s="3" t="str">
        <f aca="false">IF($C49="Winter",ABS(H49),"")</f>
        <v/>
      </c>
      <c r="BL49" s="3" t="str">
        <f aca="false">IF($C49="Winter",ABS(I49),"")</f>
        <v/>
      </c>
      <c r="BM49" s="3" t="str">
        <f aca="false">IF($C49="Winter",ABS(J49),"")</f>
        <v/>
      </c>
      <c r="BN49" s="3" t="str">
        <f aca="false">IF($C49="Winter",ABS(K49),"")</f>
        <v/>
      </c>
      <c r="BO49" s="3" t="str">
        <f aca="false">IF($C49="Winter",ABS(L49),"")</f>
        <v/>
      </c>
      <c r="BP49" s="3" t="str">
        <f aca="false">IF($C49="Winter",ABS(M49),"")</f>
        <v/>
      </c>
      <c r="BQ49" s="3" t="str">
        <f aca="false">IF($C49="Winter",ABS(N49),"")</f>
        <v/>
      </c>
      <c r="BR49" s="3" t="str">
        <f aca="false">IF($C49="Winter",ABS(O49),"")</f>
        <v/>
      </c>
      <c r="BT49" s="3" t="n">
        <f aca="false">IF(AND(H49&gt;0,$C49="Winter"),RANK(BK49,BK$5:BK$61,0),0)</f>
        <v>0</v>
      </c>
      <c r="BU49" s="3" t="n">
        <f aca="false">IF(AND(I49&gt;0,$C49="Winter"),RANK(BL49,BL$5:BL$61,0),0)</f>
        <v>0</v>
      </c>
      <c r="BV49" s="3" t="n">
        <f aca="false">IF(AND(J49&gt;0,$C49="Winter"),RANK(BM49,BM$5:BM$61,0),0)</f>
        <v>0</v>
      </c>
      <c r="BW49" s="3" t="n">
        <f aca="false">IF(AND(K49&gt;0,$C49="Winter"),RANK(BN49,BN$5:BN$61,0),0)</f>
        <v>0</v>
      </c>
      <c r="BX49" s="3" t="n">
        <f aca="false">IF(AND(L49&gt;0,$C49="Winter"),RANK(BO49,BO$5:BO$61,0),0)</f>
        <v>0</v>
      </c>
      <c r="BY49" s="3" t="n">
        <f aca="false">IF(AND(M49&gt;0,$C49="Winter"),RANK(BP49,BP$5:BP$61,0),0)</f>
        <v>0</v>
      </c>
      <c r="BZ49" s="3" t="n">
        <f aca="false">IF(AND(N49&gt;0,$C49="Winter"),RANK(BQ49,BQ$5:BQ$61,0),0)</f>
        <v>0</v>
      </c>
      <c r="CA49" s="3" t="n">
        <f aca="false">IF(AND(O49&gt;0,$C49="Winter"),RANK(BR49,BR$5:BR$61,0),0)</f>
        <v>0</v>
      </c>
    </row>
    <row r="50" customFormat="false" ht="15" hidden="false" customHeight="false" outlineLevel="0" collapsed="false">
      <c r="A50" s="4" t="s">
        <v>32</v>
      </c>
      <c r="B50" s="4" t="n">
        <v>2012</v>
      </c>
      <c r="C50" s="4" t="s">
        <v>15</v>
      </c>
      <c r="D50" s="7" t="n">
        <v>38539</v>
      </c>
      <c r="E50" s="4" t="s">
        <v>84</v>
      </c>
      <c r="F50" s="4" t="s">
        <v>27</v>
      </c>
      <c r="G50" s="0" t="n">
        <v>3.3367097405E-005</v>
      </c>
      <c r="H50" s="0" t="n">
        <v>-0.0136385</v>
      </c>
      <c r="I50" s="0" t="n">
        <v>-0.005373</v>
      </c>
      <c r="J50" s="0" t="n">
        <v>-0.0002986</v>
      </c>
      <c r="K50" s="0" t="n">
        <v>0.0076709</v>
      </c>
      <c r="L50" s="0" t="n">
        <v>-0.0107933</v>
      </c>
      <c r="M50" s="0" t="n">
        <v>0.0115598</v>
      </c>
      <c r="N50" s="0" t="n">
        <v>0.0118584</v>
      </c>
      <c r="O50" s="0" t="n">
        <v>-0.0054203</v>
      </c>
      <c r="P50" s="3" t="str">
        <f aca="false">CONCATENATE(A50," &amp; ",TEXT(D50,"mm/dd/yyyy")," &amp; ",ROUND(SQRT(G50),4)," &amp; ",ROUND(H50,4)," &amp; ",ROUND(I50,4)," &amp; ",ROUND(J50,4)," &amp; ",ROUND(K50,4)," &amp; ",ROUND(L50,4)," &amp; ",ROUND(M50,4)," &amp; ",ROUND(N50,4)," &amp; ",ROUND(O50,4)," \\ ")</f>
        <v>Spain &amp; 07/06/2005 &amp; 0.0058 &amp; -0.0136 &amp; -0.0054 &amp; -0.0003 &amp; 0.0077 &amp; -0.0108 &amp; 0.0116 &amp; 0.0119 &amp; -0.0054 \\</v>
      </c>
      <c r="Q50" s="3" t="s">
        <v>4</v>
      </c>
      <c r="R50" s="3" t="n">
        <f aca="false">H50/SQRT((R$3-R$2+1)*$G50)</f>
        <v>-1.66952295846544</v>
      </c>
      <c r="S50" s="3" t="n">
        <f aca="false">I50/SQRT((S$3-S$2+1)*$G50)</f>
        <v>-0.537028085018505</v>
      </c>
      <c r="T50" s="3" t="n">
        <f aca="false">J50/SQRT((T$3-T$2+1)*$G50)</f>
        <v>-0.0211035230784324</v>
      </c>
      <c r="U50" s="3" t="n">
        <f aca="false">K50/SQRT((U$3-U$2+1)*$G50)</f>
        <v>0.419939867270645</v>
      </c>
      <c r="V50" s="3" t="n">
        <f aca="false">L50/SQRT((V$3-V$2+1)*$G50)</f>
        <v>-0.835622319949453</v>
      </c>
      <c r="W50" s="3" t="n">
        <f aca="false">M50/SQRT((W$3-W$2+1)*$G50)</f>
        <v>0.603385352346669</v>
      </c>
      <c r="X50" s="3" t="n">
        <f aca="false">N50/SQRT((X$3-X$2+1)*$G50)</f>
        <v>0.918082858707586</v>
      </c>
      <c r="Y50" s="3" t="n">
        <f aca="false">O50/SQRT((Y$3-Y$2+1)*$G50)</f>
        <v>-0.663512504437453</v>
      </c>
      <c r="AA50" s="3" t="n">
        <f aca="false">ABS(H50)</f>
        <v>0.0136385</v>
      </c>
      <c r="AB50" s="3" t="n">
        <f aca="false">ABS(I50)</f>
        <v>0.005373</v>
      </c>
      <c r="AC50" s="3" t="n">
        <f aca="false">ABS(J50)</f>
        <v>0.0002986</v>
      </c>
      <c r="AD50" s="3" t="n">
        <f aca="false">ABS(K50)</f>
        <v>0.0076709</v>
      </c>
      <c r="AE50" s="3" t="n">
        <f aca="false">ABS(L50)</f>
        <v>0.0107933</v>
      </c>
      <c r="AF50" s="3" t="n">
        <f aca="false">ABS(M50)</f>
        <v>0.0115598</v>
      </c>
      <c r="AG50" s="3" t="n">
        <f aca="false">ABS(N50)</f>
        <v>0.0118584</v>
      </c>
      <c r="AH50" s="3" t="n">
        <f aca="false">ABS(O50)</f>
        <v>0.0054203</v>
      </c>
      <c r="AJ50" s="3" t="n">
        <f aca="false">IF(H50&gt;0,RANK(AA50,AA$5:AA$61,0),0)</f>
        <v>0</v>
      </c>
      <c r="AK50" s="3" t="n">
        <f aca="false">IF(I50&gt;0,RANK(AB50,AB$5:AB$61,0),0)</f>
        <v>0</v>
      </c>
      <c r="AL50" s="3" t="n">
        <f aca="false">IF(J50&gt;0,RANK(AC50,AC$5:AC$61,0),0)</f>
        <v>0</v>
      </c>
      <c r="AM50" s="3" t="n">
        <f aca="false">IF(K50&gt;0,RANK(AD50,AD$5:AD$61,0),0)</f>
        <v>43</v>
      </c>
      <c r="AN50" s="3" t="n">
        <f aca="false">IF(L50&gt;0,RANK(AE50,AE$5:AE$61,0),0)</f>
        <v>0</v>
      </c>
      <c r="AO50" s="3" t="n">
        <f aca="false">IF(M50&gt;0,RANK(AF50,AF$5:AF$61,0),0)</f>
        <v>37</v>
      </c>
      <c r="AP50" s="3" t="n">
        <f aca="false">IF(N50&gt;0,RANK(AG50,AG$5:AG$61,0),0)</f>
        <v>25</v>
      </c>
      <c r="AQ50" s="3" t="n">
        <f aca="false">IF(O50&gt;0,RANK(AH50,AH$5:AH$61,0),0)</f>
        <v>0</v>
      </c>
      <c r="AS50" s="3" t="n">
        <f aca="false">IF($C50="Summer",ABS(H50),"")</f>
        <v>0.0136385</v>
      </c>
      <c r="AT50" s="3" t="n">
        <f aca="false">IF($C50="Summer",ABS(I50),"")</f>
        <v>0.005373</v>
      </c>
      <c r="AU50" s="3" t="n">
        <f aca="false">IF($C50="Summer",ABS(J50),"")</f>
        <v>0.0002986</v>
      </c>
      <c r="AV50" s="3" t="n">
        <f aca="false">IF($C50="Summer",ABS(K50),"")</f>
        <v>0.0076709</v>
      </c>
      <c r="AW50" s="3" t="n">
        <f aca="false">IF($C50="Summer",ABS(L50),"")</f>
        <v>0.0107933</v>
      </c>
      <c r="AX50" s="3" t="n">
        <f aca="false">IF($C50="Summer",ABS(M50),"")</f>
        <v>0.0115598</v>
      </c>
      <c r="AY50" s="3" t="n">
        <f aca="false">IF($C50="Summer",ABS(N50),"")</f>
        <v>0.0118584</v>
      </c>
      <c r="AZ50" s="3" t="n">
        <f aca="false">IF($C50="Summer",ABS(O50),"")</f>
        <v>0.0054203</v>
      </c>
      <c r="BB50" s="3" t="n">
        <f aca="false">IF(AND(H50&gt;0,$C50="Summer"),RANK(AS50,AS$5:AS$61,0),0)</f>
        <v>0</v>
      </c>
      <c r="BC50" s="3" t="n">
        <f aca="false">IF(AND(I50&gt;0,$C50="Summer"),RANK(AT50,AT$5:AT$61,0),0)</f>
        <v>0</v>
      </c>
      <c r="BD50" s="3" t="n">
        <f aca="false">IF(AND(J50&gt;0,$C50="Summer"),RANK(AU50,AU$5:AU$61,0),0)</f>
        <v>0</v>
      </c>
      <c r="BE50" s="3" t="n">
        <f aca="false">IF(AND(K50&gt;0,$C50="Summer"),RANK(AV50,AV$5:AV$61,0),0)</f>
        <v>24</v>
      </c>
      <c r="BF50" s="3" t="n">
        <f aca="false">IF(AND(L50&gt;0,$C50="Summer"),RANK(AW50,AW$5:AW$61,0),0)</f>
        <v>0</v>
      </c>
      <c r="BG50" s="3" t="n">
        <f aca="false">IF(AND(M50&gt;0,$C50="Summer"),RANK(AX50,AX$5:AX$61,0),0)</f>
        <v>20</v>
      </c>
      <c r="BH50" s="3" t="n">
        <f aca="false">IF(AND(N50&gt;0,$C50="Summer"),RANK(AY50,AY$5:AY$61,0),0)</f>
        <v>16</v>
      </c>
      <c r="BI50" s="3" t="n">
        <f aca="false">IF(AND(O50&gt;0,$C50="Summer"),RANK(AZ50,AZ$5:AZ$61,0),0)</f>
        <v>0</v>
      </c>
      <c r="BK50" s="3" t="str">
        <f aca="false">IF($C50="Winter",ABS(H50),"")</f>
        <v/>
      </c>
      <c r="BL50" s="3" t="str">
        <f aca="false">IF($C50="Winter",ABS(I50),"")</f>
        <v/>
      </c>
      <c r="BM50" s="3" t="str">
        <f aca="false">IF($C50="Winter",ABS(J50),"")</f>
        <v/>
      </c>
      <c r="BN50" s="3" t="str">
        <f aca="false">IF($C50="Winter",ABS(K50),"")</f>
        <v/>
      </c>
      <c r="BO50" s="3" t="str">
        <f aca="false">IF($C50="Winter",ABS(L50),"")</f>
        <v/>
      </c>
      <c r="BP50" s="3" t="str">
        <f aca="false">IF($C50="Winter",ABS(M50),"")</f>
        <v/>
      </c>
      <c r="BQ50" s="3" t="str">
        <f aca="false">IF($C50="Winter",ABS(N50),"")</f>
        <v/>
      </c>
      <c r="BR50" s="3" t="str">
        <f aca="false">IF($C50="Winter",ABS(O50),"")</f>
        <v/>
      </c>
      <c r="BT50" s="3" t="n">
        <f aca="false">IF(AND(H50&gt;0,$C50="Winter"),RANK(BK50,BK$5:BK$61,0),0)</f>
        <v>0</v>
      </c>
      <c r="BU50" s="3" t="n">
        <f aca="false">IF(AND(I50&gt;0,$C50="Winter"),RANK(BL50,BL$5:BL$61,0),0)</f>
        <v>0</v>
      </c>
      <c r="BV50" s="3" t="n">
        <f aca="false">IF(AND(J50&gt;0,$C50="Winter"),RANK(BM50,BM$5:BM$61,0),0)</f>
        <v>0</v>
      </c>
      <c r="BW50" s="3" t="n">
        <f aca="false">IF(AND(K50&gt;0,$C50="Winter"),RANK(BN50,BN$5:BN$61,0),0)</f>
        <v>0</v>
      </c>
      <c r="BX50" s="3" t="n">
        <f aca="false">IF(AND(L50&gt;0,$C50="Winter"),RANK(BO50,BO$5:BO$61,0),0)</f>
        <v>0</v>
      </c>
      <c r="BY50" s="3" t="n">
        <f aca="false">IF(AND(M50&gt;0,$C50="Winter"),RANK(BP50,BP$5:BP$61,0),0)</f>
        <v>0</v>
      </c>
      <c r="BZ50" s="3" t="n">
        <f aca="false">IF(AND(N50&gt;0,$C50="Winter"),RANK(BQ50,BQ$5:BQ$61,0),0)</f>
        <v>0</v>
      </c>
      <c r="CA50" s="3" t="n">
        <f aca="false">IF(AND(O50&gt;0,$C50="Winter"),RANK(BR50,BR$5:BR$61,0),0)</f>
        <v>0</v>
      </c>
    </row>
    <row r="51" customFormat="false" ht="15" hidden="false" customHeight="false" outlineLevel="0" collapsed="false">
      <c r="A51" s="4" t="s">
        <v>36</v>
      </c>
      <c r="B51" s="4" t="n">
        <v>2012</v>
      </c>
      <c r="C51" s="4" t="s">
        <v>15</v>
      </c>
      <c r="D51" s="7" t="n">
        <v>38539</v>
      </c>
      <c r="E51" s="4" t="s">
        <v>37</v>
      </c>
      <c r="F51" s="4" t="s">
        <v>27</v>
      </c>
      <c r="G51" s="0" t="n">
        <v>1.345455938E-005</v>
      </c>
      <c r="H51" s="0" t="n">
        <v>0.0010524</v>
      </c>
      <c r="I51" s="0" t="n">
        <v>0.0015274</v>
      </c>
      <c r="J51" s="0" t="n">
        <v>-0.0028599</v>
      </c>
      <c r="K51" s="0" t="n">
        <v>0.0007395</v>
      </c>
      <c r="L51" s="0" t="n">
        <v>0.0097737</v>
      </c>
      <c r="M51" s="0" t="n">
        <v>0.0046611</v>
      </c>
      <c r="N51" s="0" t="n">
        <v>0.007521</v>
      </c>
      <c r="O51" s="0" t="n">
        <v>0.0082463</v>
      </c>
      <c r="P51" s="3" t="str">
        <f aca="false">CONCATENATE(A51," &amp; ",TEXT(D51,"mm/dd/yyyy")," &amp; ",ROUND(SQRT(G51),4)," &amp; ",ROUND(H51,4)," &amp; ",ROUND(I51,4)," &amp; ",ROUND(J51,4)," &amp; ",ROUND(K51,4)," &amp; ",ROUND(L51,4)," &amp; ",ROUND(M51,4)," &amp; ",ROUND(N51,4)," &amp; ",ROUND(O51,4)," \\ ")</f>
        <v>USA &amp; 07/06/2005 &amp; 0.0037 &amp; 0.0011 &amp; 0.0015 &amp; -0.0029 &amp; 0.0007 &amp; 0.0098 &amp; 0.0047 &amp; 0.0075 &amp; 0.0082 \\</v>
      </c>
      <c r="Q51" s="3" t="s">
        <v>4</v>
      </c>
      <c r="R51" s="3" t="n">
        <f aca="false">H51/SQRT((R$3-R$2+1)*$G51)</f>
        <v>0.202876200023133</v>
      </c>
      <c r="S51" s="3" t="n">
        <f aca="false">I51/SQRT((S$3-S$2+1)*$G51)</f>
        <v>0.240412707273202</v>
      </c>
      <c r="T51" s="3" t="n">
        <f aca="false">J51/SQRT((T$3-T$2+1)*$G51)</f>
        <v>-0.318302817375836</v>
      </c>
      <c r="U51" s="3" t="n">
        <f aca="false">K51/SQRT((U$3-U$2+1)*$G51)</f>
        <v>0.0637534128604347</v>
      </c>
      <c r="V51" s="3" t="n">
        <f aca="false">L51/SQRT((V$3-V$2+1)*$G51)</f>
        <v>1.19162405703002</v>
      </c>
      <c r="W51" s="3" t="n">
        <f aca="false">M51/SQRT((W$3-W$2+1)*$G51)</f>
        <v>0.383139861589673</v>
      </c>
      <c r="X51" s="3" t="n">
        <f aca="false">N51/SQRT((X$3-X$2+1)*$G51)</f>
        <v>0.916971518761861</v>
      </c>
      <c r="Y51" s="3" t="n">
        <f aca="false">O51/SQRT((Y$3-Y$2+1)*$G51)</f>
        <v>1.5896788371824</v>
      </c>
      <c r="AA51" s="3" t="n">
        <f aca="false">ABS(H51)</f>
        <v>0.0010524</v>
      </c>
      <c r="AB51" s="3" t="n">
        <f aca="false">ABS(I51)</f>
        <v>0.0015274</v>
      </c>
      <c r="AC51" s="3" t="n">
        <f aca="false">ABS(J51)</f>
        <v>0.0028599</v>
      </c>
      <c r="AD51" s="3" t="n">
        <f aca="false">ABS(K51)</f>
        <v>0.0007395</v>
      </c>
      <c r="AE51" s="3" t="n">
        <f aca="false">ABS(L51)</f>
        <v>0.0097737</v>
      </c>
      <c r="AF51" s="3" t="n">
        <f aca="false">ABS(M51)</f>
        <v>0.0046611</v>
      </c>
      <c r="AG51" s="3" t="n">
        <f aca="false">ABS(N51)</f>
        <v>0.007521</v>
      </c>
      <c r="AH51" s="3" t="n">
        <f aca="false">ABS(O51)</f>
        <v>0.0082463</v>
      </c>
      <c r="AJ51" s="3" t="n">
        <f aca="false">IF(H51&gt;0,RANK(AA51,AA$5:AA$61,0),0)</f>
        <v>50</v>
      </c>
      <c r="AK51" s="3" t="n">
        <f aca="false">IF(I51&gt;0,RANK(AB51,AB$5:AB$61,0),0)</f>
        <v>53</v>
      </c>
      <c r="AL51" s="3" t="n">
        <f aca="false">IF(J51&gt;0,RANK(AC51,AC$5:AC$61,0),0)</f>
        <v>0</v>
      </c>
      <c r="AM51" s="3" t="n">
        <f aca="false">IF(K51&gt;0,RANK(AD51,AD$5:AD$61,0),0)</f>
        <v>55</v>
      </c>
      <c r="AN51" s="3" t="n">
        <f aca="false">IF(L51&gt;0,RANK(AE51,AE$5:AE$61,0),0)</f>
        <v>34</v>
      </c>
      <c r="AO51" s="3" t="n">
        <f aca="false">IF(M51&gt;0,RANK(AF51,AF$5:AF$61,0),0)</f>
        <v>53</v>
      </c>
      <c r="AP51" s="3" t="n">
        <f aca="false">IF(N51&gt;0,RANK(AG51,AG$5:AG$61,0),0)</f>
        <v>33</v>
      </c>
      <c r="AQ51" s="3" t="n">
        <f aca="false">IF(O51&gt;0,RANK(AH51,AH$5:AH$61,0),0)</f>
        <v>24</v>
      </c>
      <c r="AS51" s="3" t="n">
        <f aca="false">IF($C51="Summer",ABS(H51),"")</f>
        <v>0.0010524</v>
      </c>
      <c r="AT51" s="3" t="n">
        <f aca="false">IF($C51="Summer",ABS(I51),"")</f>
        <v>0.0015274</v>
      </c>
      <c r="AU51" s="3" t="n">
        <f aca="false">IF($C51="Summer",ABS(J51),"")</f>
        <v>0.0028599</v>
      </c>
      <c r="AV51" s="3" t="n">
        <f aca="false">IF($C51="Summer",ABS(K51),"")</f>
        <v>0.0007395</v>
      </c>
      <c r="AW51" s="3" t="n">
        <f aca="false">IF($C51="Summer",ABS(L51),"")</f>
        <v>0.0097737</v>
      </c>
      <c r="AX51" s="3" t="n">
        <f aca="false">IF($C51="Summer",ABS(M51),"")</f>
        <v>0.0046611</v>
      </c>
      <c r="AY51" s="3" t="n">
        <f aca="false">IF($C51="Summer",ABS(N51),"")</f>
        <v>0.007521</v>
      </c>
      <c r="AZ51" s="3" t="n">
        <f aca="false">IF($C51="Summer",ABS(O51),"")</f>
        <v>0.0082463</v>
      </c>
      <c r="BB51" s="3" t="n">
        <f aca="false">IF(AND(H51&gt;0,$C51="Summer"),RANK(AS51,AS$5:AS$61,0),0)</f>
        <v>26</v>
      </c>
      <c r="BC51" s="3" t="n">
        <f aca="false">IF(AND(I51&gt;0,$C51="Summer"),RANK(AT51,AT$5:AT$61,0),0)</f>
        <v>28</v>
      </c>
      <c r="BD51" s="3" t="n">
        <f aca="false">IF(AND(J51&gt;0,$C51="Summer"),RANK(AU51,AU$5:AU$61,0),0)</f>
        <v>0</v>
      </c>
      <c r="BE51" s="3" t="n">
        <f aca="false">IF(AND(K51&gt;0,$C51="Summer"),RANK(AV51,AV$5:AV$61,0),0)</f>
        <v>29</v>
      </c>
      <c r="BF51" s="3" t="n">
        <f aca="false">IF(AND(L51&gt;0,$C51="Summer"),RANK(AW51,AW$5:AW$61,0),0)</f>
        <v>18</v>
      </c>
      <c r="BG51" s="3" t="n">
        <f aca="false">IF(AND(M51&gt;0,$C51="Summer"),RANK(AX51,AX$5:AX$61,0),0)</f>
        <v>27</v>
      </c>
      <c r="BH51" s="3" t="n">
        <f aca="false">IF(AND(N51&gt;0,$C51="Summer"),RANK(AY51,AY$5:AY$61,0),0)</f>
        <v>19</v>
      </c>
      <c r="BI51" s="3" t="n">
        <f aca="false">IF(AND(O51&gt;0,$C51="Summer"),RANK(AZ51,AZ$5:AZ$61,0),0)</f>
        <v>12</v>
      </c>
      <c r="BK51" s="3" t="str">
        <f aca="false">IF($C51="Winter",ABS(H51),"")</f>
        <v/>
      </c>
      <c r="BL51" s="3" t="str">
        <f aca="false">IF($C51="Winter",ABS(I51),"")</f>
        <v/>
      </c>
      <c r="BM51" s="3" t="str">
        <f aca="false">IF($C51="Winter",ABS(J51),"")</f>
        <v/>
      </c>
      <c r="BN51" s="3" t="str">
        <f aca="false">IF($C51="Winter",ABS(K51),"")</f>
        <v/>
      </c>
      <c r="BO51" s="3" t="str">
        <f aca="false">IF($C51="Winter",ABS(L51),"")</f>
        <v/>
      </c>
      <c r="BP51" s="3" t="str">
        <f aca="false">IF($C51="Winter",ABS(M51),"")</f>
        <v/>
      </c>
      <c r="BQ51" s="3" t="str">
        <f aca="false">IF($C51="Winter",ABS(N51),"")</f>
        <v/>
      </c>
      <c r="BR51" s="3" t="str">
        <f aca="false">IF($C51="Winter",ABS(O51),"")</f>
        <v/>
      </c>
      <c r="BT51" s="3" t="n">
        <f aca="false">IF(AND(H51&gt;0,$C51="Winter"),RANK(BK51,BK$5:BK$61,0),0)</f>
        <v>0</v>
      </c>
      <c r="BU51" s="3" t="n">
        <f aca="false">IF(AND(I51&gt;0,$C51="Winter"),RANK(BL51,BL$5:BL$61,0),0)</f>
        <v>0</v>
      </c>
      <c r="BV51" s="3" t="n">
        <f aca="false">IF(AND(J51&gt;0,$C51="Winter"),RANK(BM51,BM$5:BM$61,0),0)</f>
        <v>0</v>
      </c>
      <c r="BW51" s="3" t="n">
        <f aca="false">IF(AND(K51&gt;0,$C51="Winter"),RANK(BN51,BN$5:BN$61,0),0)</f>
        <v>0</v>
      </c>
      <c r="BX51" s="3" t="n">
        <f aca="false">IF(AND(L51&gt;0,$C51="Winter"),RANK(BO51,BO$5:BO$61,0),0)</f>
        <v>0</v>
      </c>
      <c r="BY51" s="3" t="n">
        <f aca="false">IF(AND(M51&gt;0,$C51="Winter"),RANK(BP51,BP$5:BP$61,0),0)</f>
        <v>0</v>
      </c>
      <c r="BZ51" s="3" t="n">
        <f aca="false">IF(AND(N51&gt;0,$C51="Winter"),RANK(BQ51,BQ$5:BQ$61,0),0)</f>
        <v>0</v>
      </c>
      <c r="CA51" s="3" t="n">
        <f aca="false">IF(AND(O51&gt;0,$C51="Winter"),RANK(BR51,BR$5:BR$61,0),0)</f>
        <v>0</v>
      </c>
    </row>
    <row r="52" customFormat="false" ht="15" hidden="false" customHeight="false" outlineLevel="0" collapsed="false">
      <c r="A52" s="4" t="s">
        <v>50</v>
      </c>
      <c r="B52" s="4" t="n">
        <v>2012</v>
      </c>
      <c r="C52" s="4" t="s">
        <v>15</v>
      </c>
      <c r="D52" s="7" t="n">
        <v>38539</v>
      </c>
      <c r="E52" s="4" t="s">
        <v>51</v>
      </c>
      <c r="F52" s="4" t="s">
        <v>27</v>
      </c>
      <c r="G52" s="0" t="n">
        <v>0.000198704106005</v>
      </c>
      <c r="H52" s="0" t="n">
        <v>0.02691</v>
      </c>
      <c r="I52" s="0" t="n">
        <v>0.0358141</v>
      </c>
      <c r="J52" s="0" t="n">
        <v>0.0365907</v>
      </c>
      <c r="K52" s="0" t="n">
        <v>0.0201421</v>
      </c>
      <c r="L52" s="0" t="n">
        <v>0.0414988</v>
      </c>
      <c r="M52" s="0" t="n">
        <v>0.0662838</v>
      </c>
      <c r="N52" s="0" t="n">
        <v>0.0296931</v>
      </c>
      <c r="O52" s="0" t="n">
        <v>0.0056847</v>
      </c>
      <c r="P52" s="3" t="str">
        <f aca="false">CONCATENATE(A52," &amp; ",TEXT(D52,"mm/dd/yyyy")," &amp; ",ROUND(SQRT(G52),4)," &amp; ",ROUND(H52,4)," &amp; ",ROUND(I52,4)," &amp; ",ROUND(J52,4)," &amp; ",ROUND(K52,4)," &amp; ",ROUND(L52,4)," &amp; ",ROUND(M52,4)," &amp; ",ROUND(N52,4)," &amp; ",ROUND(O52,4)," \\ ")</f>
        <v>Russia &amp; 07/06/2005 &amp; 0.0141 &amp; 0.0269 &amp; 0.0358 &amp; 0.0366 &amp; 0.0201 &amp; 0.0415 &amp; 0.0663 &amp; 0.0297 &amp; 0.0057 \\</v>
      </c>
      <c r="Q52" s="3" t="s">
        <v>4</v>
      </c>
      <c r="R52" s="3" t="n">
        <f aca="false">H52/SQRT((R$3-R$2+1)*$G52)</f>
        <v>1.34988036177396</v>
      </c>
      <c r="S52" s="3" t="n">
        <f aca="false">I52/SQRT((S$3-S$2+1)*$G52)</f>
        <v>1.46686448520467</v>
      </c>
      <c r="T52" s="3" t="n">
        <f aca="false">J52/SQRT((T$3-T$2+1)*$G52)</f>
        <v>1.05972132042663</v>
      </c>
      <c r="U52" s="3" t="n">
        <f aca="false">K52/SQRT((U$3-U$2+1)*$G52)</f>
        <v>0.451857325115987</v>
      </c>
      <c r="V52" s="3" t="n">
        <f aca="false">L52/SQRT((V$3-V$2+1)*$G52)</f>
        <v>1.31657958238279</v>
      </c>
      <c r="W52" s="3" t="n">
        <f aca="false">M52/SQRT((W$3-W$2+1)*$G52)</f>
        <v>1.41777604755151</v>
      </c>
      <c r="X52" s="3" t="n">
        <f aca="false">N52/SQRT((X$3-X$2+1)*$G52)</f>
        <v>0.942035172044742</v>
      </c>
      <c r="Y52" s="3" t="n">
        <f aca="false">O52/SQRT((Y$3-Y$2+1)*$G52)</f>
        <v>0.285160345320565</v>
      </c>
      <c r="AA52" s="3" t="n">
        <f aca="false">ABS(H52)</f>
        <v>0.02691</v>
      </c>
      <c r="AB52" s="3" t="n">
        <f aca="false">ABS(I52)</f>
        <v>0.0358141</v>
      </c>
      <c r="AC52" s="3" t="n">
        <f aca="false">ABS(J52)</f>
        <v>0.0365907</v>
      </c>
      <c r="AD52" s="3" t="n">
        <f aca="false">ABS(K52)</f>
        <v>0.0201421</v>
      </c>
      <c r="AE52" s="3" t="n">
        <f aca="false">ABS(L52)</f>
        <v>0.0414988</v>
      </c>
      <c r="AF52" s="3" t="n">
        <f aca="false">ABS(M52)</f>
        <v>0.0662838</v>
      </c>
      <c r="AG52" s="3" t="n">
        <f aca="false">ABS(N52)</f>
        <v>0.0296931</v>
      </c>
      <c r="AH52" s="3" t="n">
        <f aca="false">ABS(O52)</f>
        <v>0.0056847</v>
      </c>
      <c r="AJ52" s="3" t="n">
        <f aca="false">IF(H52&gt;0,RANK(AA52,AA$5:AA$61,0),0)</f>
        <v>7</v>
      </c>
      <c r="AK52" s="3" t="n">
        <f aca="false">IF(I52&gt;0,RANK(AB52,AB$5:AB$61,0),0)</f>
        <v>6</v>
      </c>
      <c r="AL52" s="3" t="n">
        <f aca="false">IF(J52&gt;0,RANK(AC52,AC$5:AC$61,0),0)</f>
        <v>10</v>
      </c>
      <c r="AM52" s="3" t="n">
        <f aca="false">IF(K52&gt;0,RANK(AD52,AD$5:AD$61,0),0)</f>
        <v>27</v>
      </c>
      <c r="AN52" s="3" t="n">
        <f aca="false">IF(L52&gt;0,RANK(AE52,AE$5:AE$61,0),0)</f>
        <v>8</v>
      </c>
      <c r="AO52" s="3" t="n">
        <f aca="false">IF(M52&gt;0,RANK(AF52,AF$5:AF$61,0),0)</f>
        <v>9</v>
      </c>
      <c r="AP52" s="3" t="n">
        <f aca="false">IF(N52&gt;0,RANK(AG52,AG$5:AG$61,0),0)</f>
        <v>9</v>
      </c>
      <c r="AQ52" s="3" t="n">
        <f aca="false">IF(O52&gt;0,RANK(AH52,AH$5:AH$61,0),0)</f>
        <v>35</v>
      </c>
      <c r="AS52" s="3" t="n">
        <f aca="false">IF($C52="Summer",ABS(H52),"")</f>
        <v>0.02691</v>
      </c>
      <c r="AT52" s="3" t="n">
        <f aca="false">IF($C52="Summer",ABS(I52),"")</f>
        <v>0.0358141</v>
      </c>
      <c r="AU52" s="3" t="n">
        <f aca="false">IF($C52="Summer",ABS(J52),"")</f>
        <v>0.0365907</v>
      </c>
      <c r="AV52" s="3" t="n">
        <f aca="false">IF($C52="Summer",ABS(K52),"")</f>
        <v>0.0201421</v>
      </c>
      <c r="AW52" s="3" t="n">
        <f aca="false">IF($C52="Summer",ABS(L52),"")</f>
        <v>0.0414988</v>
      </c>
      <c r="AX52" s="3" t="n">
        <f aca="false">IF($C52="Summer",ABS(M52),"")</f>
        <v>0.0662838</v>
      </c>
      <c r="AY52" s="3" t="n">
        <f aca="false">IF($C52="Summer",ABS(N52),"")</f>
        <v>0.0296931</v>
      </c>
      <c r="AZ52" s="3" t="n">
        <f aca="false">IF($C52="Summer",ABS(O52),"")</f>
        <v>0.0056847</v>
      </c>
      <c r="BB52" s="3" t="n">
        <f aca="false">IF(AND(H52&gt;0,$C52="Summer"),RANK(AS52,AS$5:AS$61,0),0)</f>
        <v>6</v>
      </c>
      <c r="BC52" s="3" t="n">
        <f aca="false">IF(AND(I52&gt;0,$C52="Summer"),RANK(AT52,AT$5:AT$61,0),0)</f>
        <v>6</v>
      </c>
      <c r="BD52" s="3" t="n">
        <f aca="false">IF(AND(J52&gt;0,$C52="Summer"),RANK(AU52,AU$5:AU$61,0),0)</f>
        <v>5</v>
      </c>
      <c r="BE52" s="3" t="n">
        <f aca="false">IF(AND(K52&gt;0,$C52="Summer"),RANK(AV52,AV$5:AV$61,0),0)</f>
        <v>13</v>
      </c>
      <c r="BF52" s="3" t="n">
        <f aca="false">IF(AND(L52&gt;0,$C52="Summer"),RANK(AW52,AW$5:AW$61,0),0)</f>
        <v>6</v>
      </c>
      <c r="BG52" s="3" t="n">
        <f aca="false">IF(AND(M52&gt;0,$C52="Summer"),RANK(AX52,AX$5:AX$61,0),0)</f>
        <v>7</v>
      </c>
      <c r="BH52" s="3" t="n">
        <f aca="false">IF(AND(N52&gt;0,$C52="Summer"),RANK(AY52,AY$5:AY$61,0),0)</f>
        <v>5</v>
      </c>
      <c r="BI52" s="3" t="n">
        <f aca="false">IF(AND(O52&gt;0,$C52="Summer"),RANK(AZ52,AZ$5:AZ$61,0),0)</f>
        <v>18</v>
      </c>
      <c r="BK52" s="3" t="str">
        <f aca="false">IF($C52="Winter",ABS(H52),"")</f>
        <v/>
      </c>
      <c r="BL52" s="3" t="str">
        <f aca="false">IF($C52="Winter",ABS(I52),"")</f>
        <v/>
      </c>
      <c r="BM52" s="3" t="str">
        <f aca="false">IF($C52="Winter",ABS(J52),"")</f>
        <v/>
      </c>
      <c r="BN52" s="3" t="str">
        <f aca="false">IF($C52="Winter",ABS(K52),"")</f>
        <v/>
      </c>
      <c r="BO52" s="3" t="str">
        <f aca="false">IF($C52="Winter",ABS(L52),"")</f>
        <v/>
      </c>
      <c r="BP52" s="3" t="str">
        <f aca="false">IF($C52="Winter",ABS(M52),"")</f>
        <v/>
      </c>
      <c r="BQ52" s="3" t="str">
        <f aca="false">IF($C52="Winter",ABS(N52),"")</f>
        <v/>
      </c>
      <c r="BR52" s="3" t="str">
        <f aca="false">IF($C52="Winter",ABS(O52),"")</f>
        <v/>
      </c>
      <c r="BT52" s="3" t="n">
        <f aca="false">IF(AND(H52&gt;0,$C52="Winter"),RANK(BK52,BK$5:BK$61,0),0)</f>
        <v>0</v>
      </c>
      <c r="BU52" s="3" t="n">
        <f aca="false">IF(AND(I52&gt;0,$C52="Winter"),RANK(BL52,BL$5:BL$61,0),0)</f>
        <v>0</v>
      </c>
      <c r="BV52" s="3" t="n">
        <f aca="false">IF(AND(J52&gt;0,$C52="Winter"),RANK(BM52,BM$5:BM$61,0),0)</f>
        <v>0</v>
      </c>
      <c r="BW52" s="3" t="n">
        <f aca="false">IF(AND(K52&gt;0,$C52="Winter"),RANK(BN52,BN$5:BN$61,0),0)</f>
        <v>0</v>
      </c>
      <c r="BX52" s="3" t="n">
        <f aca="false">IF(AND(L52&gt;0,$C52="Winter"),RANK(BO52,BO$5:BO$61,0),0)</f>
        <v>0</v>
      </c>
      <c r="BY52" s="3" t="n">
        <f aca="false">IF(AND(M52&gt;0,$C52="Winter"),RANK(BP52,BP$5:BP$61,0),0)</f>
        <v>0</v>
      </c>
      <c r="BZ52" s="3" t="n">
        <f aca="false">IF(AND(N52&gt;0,$C52="Winter"),RANK(BQ52,BQ$5:BQ$61,0),0)</f>
        <v>0</v>
      </c>
      <c r="CA52" s="3" t="n">
        <f aca="false">IF(AND(O52&gt;0,$C52="Winter"),RANK(BR52,BR$5:BR$61,0),0)</f>
        <v>0</v>
      </c>
    </row>
    <row r="53" customFormat="false" ht="15" hidden="false" customHeight="false" outlineLevel="0" collapsed="false">
      <c r="A53" s="4" t="s">
        <v>28</v>
      </c>
      <c r="B53" s="4" t="n">
        <v>2014</v>
      </c>
      <c r="C53" s="4" t="s">
        <v>16</v>
      </c>
      <c r="D53" s="7" t="n">
        <v>39267</v>
      </c>
      <c r="E53" s="4" t="s">
        <v>82</v>
      </c>
      <c r="F53" s="4" t="s">
        <v>27</v>
      </c>
      <c r="G53" s="0" t="n">
        <v>6.313283712E-005</v>
      </c>
      <c r="H53" s="0" t="n">
        <v>0.0228614</v>
      </c>
      <c r="I53" s="0" t="n">
        <v>0.0265394</v>
      </c>
      <c r="J53" s="0" t="n">
        <v>0.0443362</v>
      </c>
      <c r="K53" s="0" t="n">
        <v>0.055328</v>
      </c>
      <c r="L53" s="0" t="n">
        <v>0.0508342</v>
      </c>
      <c r="M53" s="0" t="n">
        <v>0.0578664</v>
      </c>
      <c r="N53" s="0" t="n">
        <v>0.0135302</v>
      </c>
      <c r="O53" s="0" t="n">
        <v>0.0242948</v>
      </c>
      <c r="P53" s="3" t="str">
        <f aca="false">CONCATENATE(A53," &amp; ",TEXT(D53,"mm/dd/yyyy")," &amp; ",ROUND(SQRT(G53),4)," &amp; ",ROUND(H53,4)," &amp; ",ROUND(I53,4)," &amp; ",ROUND(J53,4)," &amp; ",ROUND(K53,4)," &amp; ",ROUND(L53,4)," &amp; ",ROUND(M53,4)," &amp; ",ROUND(N53,4)," &amp; ",ROUND(O53,4)," \\ ")</f>
        <v>South Korea &amp; 07/04/2007 &amp; 0.0079 &amp; 0.0229 &amp; 0.0265 &amp; 0.0443 &amp; 0.0553 &amp; 0.0508 &amp; 0.0579 &amp; 0.0135 &amp; 0.0243 \\</v>
      </c>
      <c r="Q53" s="3" t="s">
        <v>4</v>
      </c>
      <c r="R53" s="3" t="n">
        <f aca="false">H53/SQRT((R$3-R$2+1)*$G53)</f>
        <v>2.03451160472732</v>
      </c>
      <c r="S53" s="3" t="n">
        <f aca="false">I53/SQRT((S$3-S$2+1)*$G53)</f>
        <v>1.92842529544651</v>
      </c>
      <c r="T53" s="3" t="n">
        <f aca="false">J53/SQRT((T$3-T$2+1)*$G53)</f>
        <v>2.27800770725163</v>
      </c>
      <c r="U53" s="3" t="n">
        <f aca="false">K53/SQRT((U$3-U$2+1)*$G53)</f>
        <v>2.20200001885071</v>
      </c>
      <c r="V53" s="3" t="n">
        <f aca="false">L53/SQRT((V$3-V$2+1)*$G53)</f>
        <v>2.86116785975601</v>
      </c>
      <c r="W53" s="3" t="n">
        <f aca="false">M53/SQRT((W$3-W$2+1)*$G53)</f>
        <v>2.1958489842162</v>
      </c>
      <c r="X53" s="3" t="n">
        <f aca="false">N53/SQRT((X$3-X$2+1)*$G53)</f>
        <v>0.761537968062263</v>
      </c>
      <c r="Y53" s="3" t="n">
        <f aca="false">O53/SQRT((Y$3-Y$2+1)*$G53)</f>
        <v>2.16207461198918</v>
      </c>
      <c r="AA53" s="3" t="n">
        <f aca="false">ABS(H53)</f>
        <v>0.0228614</v>
      </c>
      <c r="AB53" s="3" t="n">
        <f aca="false">ABS(I53)</f>
        <v>0.0265394</v>
      </c>
      <c r="AC53" s="3" t="n">
        <f aca="false">ABS(J53)</f>
        <v>0.0443362</v>
      </c>
      <c r="AD53" s="3" t="n">
        <f aca="false">ABS(K53)</f>
        <v>0.055328</v>
      </c>
      <c r="AE53" s="3" t="n">
        <f aca="false">ABS(L53)</f>
        <v>0.0508342</v>
      </c>
      <c r="AF53" s="3" t="n">
        <f aca="false">ABS(M53)</f>
        <v>0.0578664</v>
      </c>
      <c r="AG53" s="3" t="n">
        <f aca="false">ABS(N53)</f>
        <v>0.0135302</v>
      </c>
      <c r="AH53" s="3" t="n">
        <f aca="false">ABS(O53)</f>
        <v>0.0242948</v>
      </c>
      <c r="AJ53" s="3" t="n">
        <f aca="false">IF(H53&gt;0,RANK(AA53,AA$5:AA$61,0),0)</f>
        <v>10</v>
      </c>
      <c r="AK53" s="3" t="n">
        <f aca="false">IF(I53&gt;0,RANK(AB53,AB$5:AB$61,0),0)</f>
        <v>11</v>
      </c>
      <c r="AL53" s="3" t="n">
        <f aca="false">IF(J53&gt;0,RANK(AC53,AC$5:AC$61,0),0)</f>
        <v>6</v>
      </c>
      <c r="AM53" s="3" t="n">
        <f aca="false">IF(K53&gt;0,RANK(AD53,AD$5:AD$61,0),0)</f>
        <v>6</v>
      </c>
      <c r="AN53" s="3" t="n">
        <f aca="false">IF(L53&gt;0,RANK(AE53,AE$5:AE$61,0),0)</f>
        <v>4</v>
      </c>
      <c r="AO53" s="3" t="n">
        <f aca="false">IF(M53&gt;0,RANK(AF53,AF$5:AF$61,0),0)</f>
        <v>10</v>
      </c>
      <c r="AP53" s="3" t="n">
        <f aca="false">IF(N53&gt;0,RANK(AG53,AG$5:AG$61,0),0)</f>
        <v>22</v>
      </c>
      <c r="AQ53" s="3" t="n">
        <f aca="false">IF(O53&gt;0,RANK(AH53,AH$5:AH$61,0),0)</f>
        <v>6</v>
      </c>
      <c r="AS53" s="3" t="str">
        <f aca="false">IF($C53="Summer",ABS(H53),"")</f>
        <v/>
      </c>
      <c r="AT53" s="3" t="str">
        <f aca="false">IF($C53="Summer",ABS(I53),"")</f>
        <v/>
      </c>
      <c r="AU53" s="3" t="str">
        <f aca="false">IF($C53="Summer",ABS(J53),"")</f>
        <v/>
      </c>
      <c r="AV53" s="3" t="str">
        <f aca="false">IF($C53="Summer",ABS(K53),"")</f>
        <v/>
      </c>
      <c r="AW53" s="3" t="str">
        <f aca="false">IF($C53="Summer",ABS(L53),"")</f>
        <v/>
      </c>
      <c r="AX53" s="3" t="str">
        <f aca="false">IF($C53="Summer",ABS(M53),"")</f>
        <v/>
      </c>
      <c r="AY53" s="3" t="str">
        <f aca="false">IF($C53="Summer",ABS(N53),"")</f>
        <v/>
      </c>
      <c r="AZ53" s="3" t="str">
        <f aca="false">IF($C53="Summer",ABS(O53),"")</f>
        <v/>
      </c>
      <c r="BB53" s="3" t="n">
        <f aca="false">IF(AND(H53&gt;0,$C53="Summer"),RANK(AS53,AS$5:AS$61,0),0)</f>
        <v>0</v>
      </c>
      <c r="BC53" s="3" t="n">
        <f aca="false">IF(AND(I53&gt;0,$C53="Summer"),RANK(AT53,AT$5:AT$61,0),0)</f>
        <v>0</v>
      </c>
      <c r="BD53" s="3" t="n">
        <f aca="false">IF(AND(J53&gt;0,$C53="Summer"),RANK(AU53,AU$5:AU$61,0),0)</f>
        <v>0</v>
      </c>
      <c r="BE53" s="3" t="n">
        <f aca="false">IF(AND(K53&gt;0,$C53="Summer"),RANK(AV53,AV$5:AV$61,0),0)</f>
        <v>0</v>
      </c>
      <c r="BF53" s="3" t="n">
        <f aca="false">IF(AND(L53&gt;0,$C53="Summer"),RANK(AW53,AW$5:AW$61,0),0)</f>
        <v>0</v>
      </c>
      <c r="BG53" s="3" t="n">
        <f aca="false">IF(AND(M53&gt;0,$C53="Summer"),RANK(AX53,AX$5:AX$61,0),0)</f>
        <v>0</v>
      </c>
      <c r="BH53" s="3" t="n">
        <f aca="false">IF(AND(N53&gt;0,$C53="Summer"),RANK(AY53,AY$5:AY$61,0),0)</f>
        <v>0</v>
      </c>
      <c r="BI53" s="3" t="n">
        <f aca="false">IF(AND(O53&gt;0,$C53="Summer"),RANK(AZ53,AZ$5:AZ$61,0),0)</f>
        <v>0</v>
      </c>
      <c r="BK53" s="3" t="n">
        <f aca="false">IF($C53="Winter",ABS(H53),"")</f>
        <v>0.0228614</v>
      </c>
      <c r="BL53" s="3" t="n">
        <f aca="false">IF($C53="Winter",ABS(I53),"")</f>
        <v>0.0265394</v>
      </c>
      <c r="BM53" s="3" t="n">
        <f aca="false">IF($C53="Winter",ABS(J53),"")</f>
        <v>0.0443362</v>
      </c>
      <c r="BN53" s="3" t="n">
        <f aca="false">IF($C53="Winter",ABS(K53),"")</f>
        <v>0.055328</v>
      </c>
      <c r="BO53" s="3" t="n">
        <f aca="false">IF($C53="Winter",ABS(L53),"")</f>
        <v>0.0508342</v>
      </c>
      <c r="BP53" s="3" t="n">
        <f aca="false">IF($C53="Winter",ABS(M53),"")</f>
        <v>0.0578664</v>
      </c>
      <c r="BQ53" s="3" t="n">
        <f aca="false">IF($C53="Winter",ABS(N53),"")</f>
        <v>0.0135302</v>
      </c>
      <c r="BR53" s="3" t="n">
        <f aca="false">IF($C53="Winter",ABS(O53),"")</f>
        <v>0.0242948</v>
      </c>
      <c r="BT53" s="3" t="n">
        <f aca="false">IF(AND(H53&gt;0,$C53="Winter"),RANK(BK53,BK$5:BK$61,0),0)</f>
        <v>4</v>
      </c>
      <c r="BU53" s="3" t="n">
        <f aca="false">IF(AND(I53&gt;0,$C53="Winter"),RANK(BL53,BL$5:BL$61,0),0)</f>
        <v>4</v>
      </c>
      <c r="BV53" s="3" t="n">
        <f aca="false">IF(AND(J53&gt;0,$C53="Winter"),RANK(BM53,BM$5:BM$61,0),0)</f>
        <v>2</v>
      </c>
      <c r="BW53" s="3" t="n">
        <f aca="false">IF(AND(K53&gt;0,$C53="Winter"),RANK(BN53,BN$5:BN$61,0),0)</f>
        <v>3</v>
      </c>
      <c r="BX53" s="3" t="n">
        <f aca="false">IF(AND(L53&gt;0,$C53="Winter"),RANK(BO53,BO$5:BO$61,0),0)</f>
        <v>1</v>
      </c>
      <c r="BY53" s="3" t="n">
        <f aca="false">IF(AND(M53&gt;0,$C53="Winter"),RANK(BP53,BP$5:BP$61,0),0)</f>
        <v>3</v>
      </c>
      <c r="BZ53" s="3" t="n">
        <f aca="false">IF(AND(N53&gt;0,$C53="Winter"),RANK(BQ53,BQ$5:BQ$61,0),0)</f>
        <v>9</v>
      </c>
      <c r="CA53" s="3" t="n">
        <f aca="false">IF(AND(O53&gt;0,$C53="Winter"),RANK(BR53,BR$5:BR$61,0),0)</f>
        <v>3</v>
      </c>
    </row>
    <row r="54" customFormat="false" ht="15" hidden="false" customHeight="false" outlineLevel="0" collapsed="false">
      <c r="A54" s="4" t="s">
        <v>103</v>
      </c>
      <c r="B54" s="4" t="n">
        <v>2014</v>
      </c>
      <c r="C54" s="4" t="s">
        <v>16</v>
      </c>
      <c r="D54" s="7" t="n">
        <v>39267</v>
      </c>
      <c r="E54" s="4" t="s">
        <v>104</v>
      </c>
      <c r="F54" s="4" t="s">
        <v>27</v>
      </c>
      <c r="G54" s="0" t="n">
        <v>6.1916192E-005</v>
      </c>
      <c r="H54" s="0" t="n">
        <v>0.0055506</v>
      </c>
      <c r="I54" s="0" t="n">
        <v>0.0079711</v>
      </c>
      <c r="J54" s="0" t="n">
        <v>-0.0090981</v>
      </c>
      <c r="K54" s="0" t="n">
        <v>-0.0276216</v>
      </c>
      <c r="L54" s="0" t="n">
        <v>-0.0008113</v>
      </c>
      <c r="M54" s="0" t="n">
        <v>-0.0156486</v>
      </c>
      <c r="N54" s="0" t="n">
        <v>-0.0065505</v>
      </c>
      <c r="O54" s="0" t="n">
        <v>-0.0087824</v>
      </c>
      <c r="P54" s="3" t="str">
        <f aca="false">CONCATENATE(A54," &amp; ",TEXT(D54,"mm/dd/yyyy")," &amp; ",ROUND(SQRT(G54),4)," &amp; ",ROUND(H54,4)," &amp; ",ROUND(I54,4)," &amp; ",ROUND(J54,4)," &amp; ",ROUND(K54,4)," &amp; ",ROUND(L54,4)," &amp; ",ROUND(M54,4)," &amp; ",ROUND(N54,4)," &amp; ",ROUND(O54,4)," \\ ")</f>
        <v>Austria &amp; 07/04/2007 &amp; 0.0079 &amp; 0.0056 &amp; 0.008 &amp; -0.0091 &amp; -0.0276 &amp; -0.0008 &amp; -0.0156 &amp; -0.0066 &amp; -0.0088 \\</v>
      </c>
      <c r="Q54" s="3" t="s">
        <v>4</v>
      </c>
      <c r="R54" s="3" t="n">
        <f aca="false">H54/SQRT((R$3-R$2+1)*$G54)</f>
        <v>0.498795830337886</v>
      </c>
      <c r="S54" s="3" t="n">
        <f aca="false">I54/SQRT((S$3-S$2+1)*$G54)</f>
        <v>0.584864836110082</v>
      </c>
      <c r="T54" s="3" t="n">
        <f aca="false">J54/SQRT((T$3-T$2+1)*$G54)</f>
        <v>-0.472033652418596</v>
      </c>
      <c r="U54" s="3" t="n">
        <f aca="false">K54/SQRT((U$3-U$2+1)*$G54)</f>
        <v>-1.11006066224494</v>
      </c>
      <c r="V54" s="3" t="n">
        <f aca="false">L54/SQRT((V$3-V$2+1)*$G54)</f>
        <v>-0.0461099185063732</v>
      </c>
      <c r="W54" s="3" t="n">
        <f aca="false">M54/SQRT((W$3-W$2+1)*$G54)</f>
        <v>-0.599621267067291</v>
      </c>
      <c r="X54" s="3" t="n">
        <f aca="false">N54/SQRT((X$3-X$2+1)*$G54)</f>
        <v>-0.372295108068529</v>
      </c>
      <c r="Y54" s="3" t="n">
        <f aca="false">O54/SQRT((Y$3-Y$2+1)*$G54)</f>
        <v>-0.78921639108555</v>
      </c>
      <c r="AA54" s="3" t="n">
        <f aca="false">ABS(H54)</f>
        <v>0.0055506</v>
      </c>
      <c r="AB54" s="3" t="n">
        <f aca="false">ABS(I54)</f>
        <v>0.0079711</v>
      </c>
      <c r="AC54" s="3" t="n">
        <f aca="false">ABS(J54)</f>
        <v>0.0090981</v>
      </c>
      <c r="AD54" s="3" t="n">
        <f aca="false">ABS(K54)</f>
        <v>0.0276216</v>
      </c>
      <c r="AE54" s="3" t="n">
        <f aca="false">ABS(L54)</f>
        <v>0.0008113</v>
      </c>
      <c r="AF54" s="3" t="n">
        <f aca="false">ABS(M54)</f>
        <v>0.0156486</v>
      </c>
      <c r="AG54" s="3" t="n">
        <f aca="false">ABS(N54)</f>
        <v>0.0065505</v>
      </c>
      <c r="AH54" s="3" t="n">
        <f aca="false">ABS(O54)</f>
        <v>0.0087824</v>
      </c>
      <c r="AJ54" s="3" t="n">
        <f aca="false">IF(H54&gt;0,RANK(AA54,AA$5:AA$61,0),0)</f>
        <v>32</v>
      </c>
      <c r="AK54" s="3" t="n">
        <f aca="false">IF(I54&gt;0,RANK(AB54,AB$5:AB$61,0),0)</f>
        <v>32</v>
      </c>
      <c r="AL54" s="3" t="n">
        <f aca="false">IF(J54&gt;0,RANK(AC54,AC$5:AC$61,0),0)</f>
        <v>0</v>
      </c>
      <c r="AM54" s="3" t="n">
        <f aca="false">IF(K54&gt;0,RANK(AD54,AD$5:AD$61,0),0)</f>
        <v>0</v>
      </c>
      <c r="AN54" s="3" t="n">
        <f aca="false">IF(L54&gt;0,RANK(AE54,AE$5:AE$61,0),0)</f>
        <v>0</v>
      </c>
      <c r="AO54" s="3" t="n">
        <f aca="false">IF(M54&gt;0,RANK(AF54,AF$5:AF$61,0),0)</f>
        <v>0</v>
      </c>
      <c r="AP54" s="3" t="n">
        <f aca="false">IF(N54&gt;0,RANK(AG54,AG$5:AG$61,0),0)</f>
        <v>0</v>
      </c>
      <c r="AQ54" s="3" t="n">
        <f aca="false">IF(O54&gt;0,RANK(AH54,AH$5:AH$61,0),0)</f>
        <v>0</v>
      </c>
      <c r="AS54" s="3" t="str">
        <f aca="false">IF($C54="Summer",ABS(H54),"")</f>
        <v/>
      </c>
      <c r="AT54" s="3" t="str">
        <f aca="false">IF($C54="Summer",ABS(I54),"")</f>
        <v/>
      </c>
      <c r="AU54" s="3" t="str">
        <f aca="false">IF($C54="Summer",ABS(J54),"")</f>
        <v/>
      </c>
      <c r="AV54" s="3" t="str">
        <f aca="false">IF($C54="Summer",ABS(K54),"")</f>
        <v/>
      </c>
      <c r="AW54" s="3" t="str">
        <f aca="false">IF($C54="Summer",ABS(L54),"")</f>
        <v/>
      </c>
      <c r="AX54" s="3" t="str">
        <f aca="false">IF($C54="Summer",ABS(M54),"")</f>
        <v/>
      </c>
      <c r="AY54" s="3" t="str">
        <f aca="false">IF($C54="Summer",ABS(N54),"")</f>
        <v/>
      </c>
      <c r="AZ54" s="3" t="str">
        <f aca="false">IF($C54="Summer",ABS(O54),"")</f>
        <v/>
      </c>
      <c r="BB54" s="3" t="n">
        <f aca="false">IF(AND(H54&gt;0,$C54="Summer"),RANK(AS54,AS$5:AS$61,0),0)</f>
        <v>0</v>
      </c>
      <c r="BC54" s="3" t="n">
        <f aca="false">IF(AND(I54&gt;0,$C54="Summer"),RANK(AT54,AT$5:AT$61,0),0)</f>
        <v>0</v>
      </c>
      <c r="BD54" s="3" t="n">
        <f aca="false">IF(AND(J54&gt;0,$C54="Summer"),RANK(AU54,AU$5:AU$61,0),0)</f>
        <v>0</v>
      </c>
      <c r="BE54" s="3" t="n">
        <f aca="false">IF(AND(K54&gt;0,$C54="Summer"),RANK(AV54,AV$5:AV$61,0),0)</f>
        <v>0</v>
      </c>
      <c r="BF54" s="3" t="n">
        <f aca="false">IF(AND(L54&gt;0,$C54="Summer"),RANK(AW54,AW$5:AW$61,0),0)</f>
        <v>0</v>
      </c>
      <c r="BG54" s="3" t="n">
        <f aca="false">IF(AND(M54&gt;0,$C54="Summer"),RANK(AX54,AX$5:AX$61,0),0)</f>
        <v>0</v>
      </c>
      <c r="BH54" s="3" t="n">
        <f aca="false">IF(AND(N54&gt;0,$C54="Summer"),RANK(AY54,AY$5:AY$61,0),0)</f>
        <v>0</v>
      </c>
      <c r="BI54" s="3" t="n">
        <f aca="false">IF(AND(O54&gt;0,$C54="Summer"),RANK(AZ54,AZ$5:AZ$61,0),0)</f>
        <v>0</v>
      </c>
      <c r="BK54" s="3" t="n">
        <f aca="false">IF($C54="Winter",ABS(H54),"")</f>
        <v>0.0055506</v>
      </c>
      <c r="BL54" s="3" t="n">
        <f aca="false">IF($C54="Winter",ABS(I54),"")</f>
        <v>0.0079711</v>
      </c>
      <c r="BM54" s="3" t="n">
        <f aca="false">IF($C54="Winter",ABS(J54),"")</f>
        <v>0.0090981</v>
      </c>
      <c r="BN54" s="3" t="n">
        <f aca="false">IF($C54="Winter",ABS(K54),"")</f>
        <v>0.0276216</v>
      </c>
      <c r="BO54" s="3" t="n">
        <f aca="false">IF($C54="Winter",ABS(L54),"")</f>
        <v>0.0008113</v>
      </c>
      <c r="BP54" s="3" t="n">
        <f aca="false">IF($C54="Winter",ABS(M54),"")</f>
        <v>0.0156486</v>
      </c>
      <c r="BQ54" s="3" t="n">
        <f aca="false">IF($C54="Winter",ABS(N54),"")</f>
        <v>0.0065505</v>
      </c>
      <c r="BR54" s="3" t="n">
        <f aca="false">IF($C54="Winter",ABS(O54),"")</f>
        <v>0.0087824</v>
      </c>
      <c r="BT54" s="3" t="n">
        <f aca="false">IF(AND(H54&gt;0,$C54="Winter"),RANK(BK54,BK$5:BK$61,0),0)</f>
        <v>17</v>
      </c>
      <c r="BU54" s="3" t="n">
        <f aca="false">IF(AND(I54&gt;0,$C54="Winter"),RANK(BL54,BL$5:BL$61,0),0)</f>
        <v>18</v>
      </c>
      <c r="BV54" s="3" t="n">
        <f aca="false">IF(AND(J54&gt;0,$C54="Winter"),RANK(BM54,BM$5:BM$61,0),0)</f>
        <v>0</v>
      </c>
      <c r="BW54" s="3" t="n">
        <f aca="false">IF(AND(K54&gt;0,$C54="Winter"),RANK(BN54,BN$5:BN$61,0),0)</f>
        <v>0</v>
      </c>
      <c r="BX54" s="3" t="n">
        <f aca="false">IF(AND(L54&gt;0,$C54="Winter"),RANK(BO54,BO$5:BO$61,0),0)</f>
        <v>0</v>
      </c>
      <c r="BY54" s="3" t="n">
        <f aca="false">IF(AND(M54&gt;0,$C54="Winter"),RANK(BP54,BP$5:BP$61,0),0)</f>
        <v>0</v>
      </c>
      <c r="BZ54" s="3" t="n">
        <f aca="false">IF(AND(N54&gt;0,$C54="Winter"),RANK(BQ54,BQ$5:BQ$61,0),0)</f>
        <v>0</v>
      </c>
      <c r="CA54" s="3" t="n">
        <f aca="false">IF(AND(O54&gt;0,$C54="Winter"),RANK(BR54,BR$5:BR$61,0),0)</f>
        <v>0</v>
      </c>
    </row>
    <row r="55" customFormat="false" ht="15" hidden="false" customHeight="false" outlineLevel="0" collapsed="false">
      <c r="A55" s="4" t="s">
        <v>32</v>
      </c>
      <c r="B55" s="4" t="n">
        <v>2016</v>
      </c>
      <c r="C55" s="4" t="s">
        <v>15</v>
      </c>
      <c r="D55" s="7" t="n">
        <v>40088</v>
      </c>
      <c r="E55" s="4" t="s">
        <v>84</v>
      </c>
      <c r="G55" s="0" t="n">
        <v>0.000175989436605</v>
      </c>
      <c r="H55" s="0" t="n">
        <v>0.0050962</v>
      </c>
      <c r="I55" s="0" t="n">
        <v>0.0103095</v>
      </c>
      <c r="J55" s="0" t="n">
        <v>-0.0099912</v>
      </c>
      <c r="K55" s="0" t="n">
        <v>-0.0211687</v>
      </c>
      <c r="L55" s="0" t="n">
        <v>-0.000789</v>
      </c>
      <c r="M55" s="0" t="n">
        <v>-0.0100813</v>
      </c>
      <c r="N55" s="0" t="n">
        <v>-9.01E-005</v>
      </c>
      <c r="O55" s="0" t="n">
        <v>-0.0110985</v>
      </c>
      <c r="P55" s="3" t="str">
        <f aca="false">CONCATENATE(A55," &amp; ",TEXT(D55,"mm/dd/yyyy")," &amp; ",ROUND(SQRT(G55),4)," &amp; ",ROUND(H55,4)," &amp; ",ROUND(I55,4)," &amp; ",ROUND(J55,4)," &amp; ",ROUND(K55,4)," &amp; ",ROUND(L55,4)," &amp; ",ROUND(M55,4)," &amp; ",ROUND(N55,4)," &amp; ",ROUND(O55,4)," \\ ")</f>
        <v>Spain &amp; 10/02/2009 &amp; 0.0133 &amp; 0.0051 &amp; 0.0103 &amp; -0.01 &amp; -0.0212 &amp; -0.0008 &amp; -0.0101 &amp; -0.0001 &amp; -0.0111 \\</v>
      </c>
      <c r="Q55" s="3" t="s">
        <v>4</v>
      </c>
      <c r="R55" s="3" t="n">
        <f aca="false">H55/SQRT((R$3-R$2+1)*$G55)</f>
        <v>0.271636524510823</v>
      </c>
      <c r="S55" s="3" t="n">
        <f aca="false">I55/SQRT((S$3-S$2+1)*$G55)</f>
        <v>0.448676863354195</v>
      </c>
      <c r="T55" s="3" t="n">
        <f aca="false">J55/SQRT((T$3-T$2+1)*$G55)</f>
        <v>-0.307467153286715</v>
      </c>
      <c r="U55" s="3" t="n">
        <f aca="false">K55/SQRT((U$3-U$2+1)*$G55)</f>
        <v>-0.504604231045086</v>
      </c>
      <c r="V55" s="3" t="n">
        <f aca="false">L55/SQRT((V$3-V$2+1)*$G55)</f>
        <v>-0.02659798278217</v>
      </c>
      <c r="W55" s="3" t="n">
        <f aca="false">M55/SQRT((W$3-W$2+1)*$G55)</f>
        <v>-0.229127330678459</v>
      </c>
      <c r="X55" s="3" t="n">
        <f aca="false">N55/SQRT((X$3-X$2+1)*$G55)</f>
        <v>-0.0030373615319056</v>
      </c>
      <c r="Y55" s="3" t="n">
        <f aca="false">O55/SQRT((Y$3-Y$2+1)*$G55)</f>
        <v>-0.591569790683915</v>
      </c>
      <c r="AA55" s="3" t="n">
        <f aca="false">ABS(H55)</f>
        <v>0.0050962</v>
      </c>
      <c r="AB55" s="3" t="n">
        <f aca="false">ABS(I55)</f>
        <v>0.0103095</v>
      </c>
      <c r="AC55" s="3" t="n">
        <f aca="false">ABS(J55)</f>
        <v>0.0099912</v>
      </c>
      <c r="AD55" s="3" t="n">
        <f aca="false">ABS(K55)</f>
        <v>0.0211687</v>
      </c>
      <c r="AE55" s="3" t="n">
        <f aca="false">ABS(L55)</f>
        <v>0.000789</v>
      </c>
      <c r="AF55" s="3" t="n">
        <f aca="false">ABS(M55)</f>
        <v>0.0100813</v>
      </c>
      <c r="AG55" s="3" t="n">
        <f aca="false">ABS(N55)</f>
        <v>9.01E-005</v>
      </c>
      <c r="AH55" s="3" t="n">
        <f aca="false">ABS(O55)</f>
        <v>0.0110985</v>
      </c>
      <c r="AJ55" s="3" t="n">
        <f aca="false">IF(H55&gt;0,RANK(AA55,AA$5:AA$61,0),0)</f>
        <v>34</v>
      </c>
      <c r="AK55" s="3" t="n">
        <f aca="false">IF(I55&gt;0,RANK(AB55,AB$5:AB$61,0),0)</f>
        <v>27</v>
      </c>
      <c r="AL55" s="3" t="n">
        <f aca="false">IF(J55&gt;0,RANK(AC55,AC$5:AC$61,0),0)</f>
        <v>0</v>
      </c>
      <c r="AM55" s="3" t="n">
        <f aca="false">IF(K55&gt;0,RANK(AD55,AD$5:AD$61,0),0)</f>
        <v>0</v>
      </c>
      <c r="AN55" s="3" t="n">
        <f aca="false">IF(L55&gt;0,RANK(AE55,AE$5:AE$61,0),0)</f>
        <v>0</v>
      </c>
      <c r="AO55" s="3" t="n">
        <f aca="false">IF(M55&gt;0,RANK(AF55,AF$5:AF$61,0),0)</f>
        <v>0</v>
      </c>
      <c r="AP55" s="3" t="n">
        <f aca="false">IF(N55&gt;0,RANK(AG55,AG$5:AG$61,0),0)</f>
        <v>0</v>
      </c>
      <c r="AQ55" s="3" t="n">
        <f aca="false">IF(O55&gt;0,RANK(AH55,AH$5:AH$61,0),0)</f>
        <v>0</v>
      </c>
      <c r="AS55" s="3" t="n">
        <f aca="false">IF($C55="Summer",ABS(H55),"")</f>
        <v>0.0050962</v>
      </c>
      <c r="AT55" s="3" t="n">
        <f aca="false">IF($C55="Summer",ABS(I55),"")</f>
        <v>0.0103095</v>
      </c>
      <c r="AU55" s="3" t="n">
        <f aca="false">IF($C55="Summer",ABS(J55),"")</f>
        <v>0.0099912</v>
      </c>
      <c r="AV55" s="3" t="n">
        <f aca="false">IF($C55="Summer",ABS(K55),"")</f>
        <v>0.0211687</v>
      </c>
      <c r="AW55" s="3" t="n">
        <f aca="false">IF($C55="Summer",ABS(L55),"")</f>
        <v>0.000789</v>
      </c>
      <c r="AX55" s="3" t="n">
        <f aca="false">IF($C55="Summer",ABS(M55),"")</f>
        <v>0.0100813</v>
      </c>
      <c r="AY55" s="3" t="n">
        <f aca="false">IF($C55="Summer",ABS(N55),"")</f>
        <v>9.01E-005</v>
      </c>
      <c r="AZ55" s="3" t="n">
        <f aca="false">IF($C55="Summer",ABS(O55),"")</f>
        <v>0.0110985</v>
      </c>
      <c r="BB55" s="3" t="n">
        <f aca="false">IF(AND(H55&gt;0,$C55="Summer"),RANK(AS55,AS$5:AS$61,0),0)</f>
        <v>16</v>
      </c>
      <c r="BC55" s="3" t="n">
        <f aca="false">IF(AND(I55&gt;0,$C55="Summer"),RANK(AT55,AT$5:AT$61,0),0)</f>
        <v>13</v>
      </c>
      <c r="BD55" s="3" t="n">
        <f aca="false">IF(AND(J55&gt;0,$C55="Summer"),RANK(AU55,AU$5:AU$61,0),0)</f>
        <v>0</v>
      </c>
      <c r="BE55" s="3" t="n">
        <f aca="false">IF(AND(K55&gt;0,$C55="Summer"),RANK(AV55,AV$5:AV$61,0),0)</f>
        <v>0</v>
      </c>
      <c r="BF55" s="3" t="n">
        <f aca="false">IF(AND(L55&gt;0,$C55="Summer"),RANK(AW55,AW$5:AW$61,0),0)</f>
        <v>0</v>
      </c>
      <c r="BG55" s="3" t="n">
        <f aca="false">IF(AND(M55&gt;0,$C55="Summer"),RANK(AX55,AX$5:AX$61,0),0)</f>
        <v>0</v>
      </c>
      <c r="BH55" s="3" t="n">
        <f aca="false">IF(AND(N55&gt;0,$C55="Summer"),RANK(AY55,AY$5:AY$61,0),0)</f>
        <v>0</v>
      </c>
      <c r="BI55" s="3" t="n">
        <f aca="false">IF(AND(O55&gt;0,$C55="Summer"),RANK(AZ55,AZ$5:AZ$61,0),0)</f>
        <v>0</v>
      </c>
      <c r="BK55" s="3" t="str">
        <f aca="false">IF($C55="Winter",ABS(H55),"")</f>
        <v/>
      </c>
      <c r="BL55" s="3" t="str">
        <f aca="false">IF($C55="Winter",ABS(I55),"")</f>
        <v/>
      </c>
      <c r="BM55" s="3" t="str">
        <f aca="false">IF($C55="Winter",ABS(J55),"")</f>
        <v/>
      </c>
      <c r="BN55" s="3" t="str">
        <f aca="false">IF($C55="Winter",ABS(K55),"")</f>
        <v/>
      </c>
      <c r="BO55" s="3" t="str">
        <f aca="false">IF($C55="Winter",ABS(L55),"")</f>
        <v/>
      </c>
      <c r="BP55" s="3" t="str">
        <f aca="false">IF($C55="Winter",ABS(M55),"")</f>
        <v/>
      </c>
      <c r="BQ55" s="3" t="str">
        <f aca="false">IF($C55="Winter",ABS(N55),"")</f>
        <v/>
      </c>
      <c r="BR55" s="3" t="str">
        <f aca="false">IF($C55="Winter",ABS(O55),"")</f>
        <v/>
      </c>
      <c r="BT55" s="3" t="n">
        <f aca="false">IF(AND(H55&gt;0,$C55="Winter"),RANK(BK55,BK$5:BK$61,0),0)</f>
        <v>0</v>
      </c>
      <c r="BU55" s="3" t="n">
        <f aca="false">IF(AND(I55&gt;0,$C55="Winter"),RANK(BL55,BL$5:BL$61,0),0)</f>
        <v>0</v>
      </c>
      <c r="BV55" s="3" t="n">
        <f aca="false">IF(AND(J55&gt;0,$C55="Winter"),RANK(BM55,BM$5:BM$61,0),0)</f>
        <v>0</v>
      </c>
      <c r="BW55" s="3" t="n">
        <f aca="false">IF(AND(K55&gt;0,$C55="Winter"),RANK(BN55,BN$5:BN$61,0),0)</f>
        <v>0</v>
      </c>
      <c r="BX55" s="3" t="n">
        <f aca="false">IF(AND(L55&gt;0,$C55="Winter"),RANK(BO55,BO$5:BO$61,0),0)</f>
        <v>0</v>
      </c>
      <c r="BY55" s="3" t="n">
        <f aca="false">IF(AND(M55&gt;0,$C55="Winter"),RANK(BP55,BP$5:BP$61,0),0)</f>
        <v>0</v>
      </c>
      <c r="BZ55" s="3" t="n">
        <f aca="false">IF(AND(N55&gt;0,$C55="Winter"),RANK(BQ55,BQ$5:BQ$61,0),0)</f>
        <v>0</v>
      </c>
      <c r="CA55" s="3" t="n">
        <f aca="false">IF(AND(O55&gt;0,$C55="Winter"),RANK(BR55,BR$5:BR$61,0),0)</f>
        <v>0</v>
      </c>
    </row>
    <row r="56" customFormat="false" ht="15" hidden="false" customHeight="false" outlineLevel="0" collapsed="false">
      <c r="A56" s="4" t="s">
        <v>38</v>
      </c>
      <c r="B56" s="4" t="n">
        <v>2016</v>
      </c>
      <c r="C56" s="4" t="s">
        <v>15</v>
      </c>
      <c r="D56" s="7" t="n">
        <v>40088</v>
      </c>
      <c r="E56" s="4" t="s">
        <v>109</v>
      </c>
      <c r="G56" s="0" t="n">
        <v>0.00077119997378</v>
      </c>
      <c r="H56" s="0" t="n">
        <v>-0.0309245</v>
      </c>
      <c r="I56" s="0" t="n">
        <v>-0.0433922</v>
      </c>
      <c r="J56" s="0" t="n">
        <v>-0.0236536</v>
      </c>
      <c r="K56" s="0" t="n">
        <v>-0.0090036</v>
      </c>
      <c r="L56" s="0" t="n">
        <v>-0.042818</v>
      </c>
      <c r="M56" s="0" t="n">
        <v>-0.0700359</v>
      </c>
      <c r="N56" s="0" t="n">
        <v>-0.0463822</v>
      </c>
      <c r="O56" s="0" t="n">
        <v>0.0005742</v>
      </c>
      <c r="P56" s="3" t="str">
        <f aca="false">CONCATENATE(A56," &amp; ",TEXT(D56,"mm/dd/yyyy")," &amp; ",ROUND(SQRT(G56),4)," &amp; ",ROUND(H56,4)," &amp; ",ROUND(I56,4)," &amp; ",ROUND(J56,4)," &amp; ",ROUND(K56,4)," &amp; ",ROUND(L56,4)," &amp; ",ROUND(M56,4)," &amp; ",ROUND(N56,4)," &amp; ",ROUND(O56,4)," \\ ")</f>
        <v>Japan &amp; 10/02/2009 &amp; 0.0278 &amp; -0.0309 &amp; -0.0434 &amp; -0.0237 &amp; -0.009 &amp; -0.0428 &amp; -0.07 &amp; -0.0464 &amp; 0.0006 \\</v>
      </c>
      <c r="Q56" s="3" t="s">
        <v>4</v>
      </c>
      <c r="R56" s="3" t="n">
        <f aca="false">H56/SQRT((R$3-R$2+1)*$G56)</f>
        <v>-0.787415910005245</v>
      </c>
      <c r="S56" s="3" t="n">
        <f aca="false">I56/SQRT((S$3-S$2+1)*$G56)</f>
        <v>-0.902126705070915</v>
      </c>
      <c r="T56" s="3" t="n">
        <f aca="false">J56/SQRT((T$3-T$2+1)*$G56)</f>
        <v>-0.347726764866391</v>
      </c>
      <c r="U56" s="3" t="n">
        <f aca="false">K56/SQRT((U$3-U$2+1)*$G56)</f>
        <v>-0.102525687321277</v>
      </c>
      <c r="V56" s="3" t="n">
        <f aca="false">L56/SQRT((V$3-V$2+1)*$G56)</f>
        <v>-0.689537472452549</v>
      </c>
      <c r="W56" s="3" t="n">
        <f aca="false">M56/SQRT((W$3-W$2+1)*$G56)</f>
        <v>-0.760397829096024</v>
      </c>
      <c r="X56" s="3" t="n">
        <f aca="false">N56/SQRT((X$3-X$2+1)*$G56)</f>
        <v>-0.746935049623724</v>
      </c>
      <c r="Y56" s="3" t="n">
        <f aca="false">O56/SQRT((Y$3-Y$2+1)*$G56)</f>
        <v>0.0146205828881635</v>
      </c>
      <c r="AA56" s="3" t="n">
        <f aca="false">ABS(H56)</f>
        <v>0.0309245</v>
      </c>
      <c r="AB56" s="3" t="n">
        <f aca="false">ABS(I56)</f>
        <v>0.0433922</v>
      </c>
      <c r="AC56" s="3" t="n">
        <f aca="false">ABS(J56)</f>
        <v>0.0236536</v>
      </c>
      <c r="AD56" s="3" t="n">
        <f aca="false">ABS(K56)</f>
        <v>0.0090036</v>
      </c>
      <c r="AE56" s="3" t="n">
        <f aca="false">ABS(L56)</f>
        <v>0.042818</v>
      </c>
      <c r="AF56" s="3" t="n">
        <f aca="false">ABS(M56)</f>
        <v>0.0700359</v>
      </c>
      <c r="AG56" s="3" t="n">
        <f aca="false">ABS(N56)</f>
        <v>0.0463822</v>
      </c>
      <c r="AH56" s="3" t="n">
        <f aca="false">ABS(O56)</f>
        <v>0.0005742</v>
      </c>
      <c r="AJ56" s="3" t="n">
        <f aca="false">IF(H56&gt;0,RANK(AA56,AA$5:AA$61,0),0)</f>
        <v>0</v>
      </c>
      <c r="AK56" s="3" t="n">
        <f aca="false">IF(I56&gt;0,RANK(AB56,AB$5:AB$61,0),0)</f>
        <v>0</v>
      </c>
      <c r="AL56" s="3" t="n">
        <f aca="false">IF(J56&gt;0,RANK(AC56,AC$5:AC$61,0),0)</f>
        <v>0</v>
      </c>
      <c r="AM56" s="3" t="n">
        <f aca="false">IF(K56&gt;0,RANK(AD56,AD$5:AD$61,0),0)</f>
        <v>0</v>
      </c>
      <c r="AN56" s="3" t="n">
        <f aca="false">IF(L56&gt;0,RANK(AE56,AE$5:AE$61,0),0)</f>
        <v>0</v>
      </c>
      <c r="AO56" s="3" t="n">
        <f aca="false">IF(M56&gt;0,RANK(AF56,AF$5:AF$61,0),0)</f>
        <v>0</v>
      </c>
      <c r="AP56" s="3" t="n">
        <f aca="false">IF(N56&gt;0,RANK(AG56,AG$5:AG$61,0),0)</f>
        <v>0</v>
      </c>
      <c r="AQ56" s="3" t="n">
        <f aca="false">IF(O56&gt;0,RANK(AH56,AH$5:AH$61,0),0)</f>
        <v>55</v>
      </c>
      <c r="AS56" s="3" t="n">
        <f aca="false">IF($C56="Summer",ABS(H56),"")</f>
        <v>0.0309245</v>
      </c>
      <c r="AT56" s="3" t="n">
        <f aca="false">IF($C56="Summer",ABS(I56),"")</f>
        <v>0.0433922</v>
      </c>
      <c r="AU56" s="3" t="n">
        <f aca="false">IF($C56="Summer",ABS(J56),"")</f>
        <v>0.0236536</v>
      </c>
      <c r="AV56" s="3" t="n">
        <f aca="false">IF($C56="Summer",ABS(K56),"")</f>
        <v>0.0090036</v>
      </c>
      <c r="AW56" s="3" t="n">
        <f aca="false">IF($C56="Summer",ABS(L56),"")</f>
        <v>0.042818</v>
      </c>
      <c r="AX56" s="3" t="n">
        <f aca="false">IF($C56="Summer",ABS(M56),"")</f>
        <v>0.0700359</v>
      </c>
      <c r="AY56" s="3" t="n">
        <f aca="false">IF($C56="Summer",ABS(N56),"")</f>
        <v>0.0463822</v>
      </c>
      <c r="AZ56" s="3" t="n">
        <f aca="false">IF($C56="Summer",ABS(O56),"")</f>
        <v>0.0005742</v>
      </c>
      <c r="BB56" s="3" t="n">
        <f aca="false">IF(AND(H56&gt;0,$C56="Summer"),RANK(AS56,AS$5:AS$61,0),0)</f>
        <v>0</v>
      </c>
      <c r="BC56" s="3" t="n">
        <f aca="false">IF(AND(I56&gt;0,$C56="Summer"),RANK(AT56,AT$5:AT$61,0),0)</f>
        <v>0</v>
      </c>
      <c r="BD56" s="3" t="n">
        <f aca="false">IF(AND(J56&gt;0,$C56="Summer"),RANK(AU56,AU$5:AU$61,0),0)</f>
        <v>0</v>
      </c>
      <c r="BE56" s="3" t="n">
        <f aca="false">IF(AND(K56&gt;0,$C56="Summer"),RANK(AV56,AV$5:AV$61,0),0)</f>
        <v>0</v>
      </c>
      <c r="BF56" s="3" t="n">
        <f aca="false">IF(AND(L56&gt;0,$C56="Summer"),RANK(AW56,AW$5:AW$61,0),0)</f>
        <v>0</v>
      </c>
      <c r="BG56" s="3" t="n">
        <f aca="false">IF(AND(M56&gt;0,$C56="Summer"),RANK(AX56,AX$5:AX$61,0),0)</f>
        <v>0</v>
      </c>
      <c r="BH56" s="3" t="n">
        <f aca="false">IF(AND(N56&gt;0,$C56="Summer"),RANK(AY56,AY$5:AY$61,0),0)</f>
        <v>0</v>
      </c>
      <c r="BI56" s="3" t="n">
        <f aca="false">IF(AND(O56&gt;0,$C56="Summer"),RANK(AZ56,AZ$5:AZ$61,0),0)</f>
        <v>30</v>
      </c>
      <c r="BK56" s="3" t="str">
        <f aca="false">IF($C56="Winter",ABS(H56),"")</f>
        <v/>
      </c>
      <c r="BL56" s="3" t="str">
        <f aca="false">IF($C56="Winter",ABS(I56),"")</f>
        <v/>
      </c>
      <c r="BM56" s="3" t="str">
        <f aca="false">IF($C56="Winter",ABS(J56),"")</f>
        <v/>
      </c>
      <c r="BN56" s="3" t="str">
        <f aca="false">IF($C56="Winter",ABS(K56),"")</f>
        <v/>
      </c>
      <c r="BO56" s="3" t="str">
        <f aca="false">IF($C56="Winter",ABS(L56),"")</f>
        <v/>
      </c>
      <c r="BP56" s="3" t="str">
        <f aca="false">IF($C56="Winter",ABS(M56),"")</f>
        <v/>
      </c>
      <c r="BQ56" s="3" t="str">
        <f aca="false">IF($C56="Winter",ABS(N56),"")</f>
        <v/>
      </c>
      <c r="BR56" s="3" t="str">
        <f aca="false">IF($C56="Winter",ABS(O56),"")</f>
        <v/>
      </c>
      <c r="BT56" s="3" t="n">
        <f aca="false">IF(AND(H56&gt;0,$C56="Winter"),RANK(BK56,BK$5:BK$61,0),0)</f>
        <v>0</v>
      </c>
      <c r="BU56" s="3" t="n">
        <f aca="false">IF(AND(I56&gt;0,$C56="Winter"),RANK(BL56,BL$5:BL$61,0),0)</f>
        <v>0</v>
      </c>
      <c r="BV56" s="3" t="n">
        <f aca="false">IF(AND(J56&gt;0,$C56="Winter"),RANK(BM56,BM$5:BM$61,0),0)</f>
        <v>0</v>
      </c>
      <c r="BW56" s="3" t="n">
        <f aca="false">IF(AND(K56&gt;0,$C56="Winter"),RANK(BN56,BN$5:BN$61,0),0)</f>
        <v>0</v>
      </c>
      <c r="BX56" s="3" t="n">
        <f aca="false">IF(AND(L56&gt;0,$C56="Winter"),RANK(BO56,BO$5:BO$61,0),0)</f>
        <v>0</v>
      </c>
      <c r="BY56" s="3" t="n">
        <f aca="false">IF(AND(M56&gt;0,$C56="Winter"),RANK(BP56,BP$5:BP$61,0),0)</f>
        <v>0</v>
      </c>
      <c r="BZ56" s="3" t="n">
        <f aca="false">IF(AND(N56&gt;0,$C56="Winter"),RANK(BQ56,BQ$5:BQ$61,0),0)</f>
        <v>0</v>
      </c>
      <c r="CA56" s="3" t="n">
        <f aca="false">IF(AND(O56&gt;0,$C56="Winter"),RANK(BR56,BR$5:BR$61,0),0)</f>
        <v>0</v>
      </c>
    </row>
    <row r="57" customFormat="false" ht="15" hidden="false" customHeight="false" outlineLevel="0" collapsed="false">
      <c r="A57" s="4" t="s">
        <v>36</v>
      </c>
      <c r="B57" s="4" t="n">
        <v>2016</v>
      </c>
      <c r="C57" s="4" t="s">
        <v>15</v>
      </c>
      <c r="D57" s="7" t="n">
        <v>40088</v>
      </c>
      <c r="E57" s="4" t="s">
        <v>37</v>
      </c>
      <c r="G57" s="0" t="n">
        <v>0.00013137232418</v>
      </c>
      <c r="H57" s="0" t="n">
        <v>0.0136857</v>
      </c>
      <c r="I57" s="0" t="n">
        <v>0.0058114</v>
      </c>
      <c r="J57" s="0" t="n">
        <v>0.0051968</v>
      </c>
      <c r="K57" s="0" t="n">
        <v>0.0045255</v>
      </c>
      <c r="L57" s="0" t="n">
        <v>0.0003911</v>
      </c>
      <c r="M57" s="0" t="n">
        <v>0.0077725</v>
      </c>
      <c r="N57" s="0" t="n">
        <v>0.0025757</v>
      </c>
      <c r="O57" s="0" t="n">
        <v>-0.0054203</v>
      </c>
      <c r="P57" s="3" t="str">
        <f aca="false">CONCATENATE(A57," &amp; ",TEXT(D57,"mm/dd/yyyy")," &amp; ",ROUND(SQRT(G57),4)," &amp; ",ROUND(H57,4)," &amp; ",ROUND(I57,4)," &amp; ",ROUND(J57,4)," &amp; ",ROUND(K57,4)," &amp; ",ROUND(L57,4)," &amp; ",ROUND(M57,4)," &amp; ",ROUND(N57,4)," &amp; ",ROUND(O57,4)," \\ ")</f>
        <v>USA &amp; 10/02/2009 &amp; 0.0115 &amp; 0.0137 &amp; 0.0058 &amp; 0.0052 &amp; 0.0045 &amp; 0.0004 &amp; 0.0078 &amp; 0.0026 &amp; -0.0054 \\</v>
      </c>
      <c r="Q57" s="3" t="s">
        <v>4</v>
      </c>
      <c r="R57" s="3" t="n">
        <f aca="false">H57/SQRT((R$3-R$2+1)*$G57)</f>
        <v>0.844306390119313</v>
      </c>
      <c r="S57" s="3" t="n">
        <f aca="false">I57/SQRT((S$3-S$2+1)*$G57)</f>
        <v>0.292730651992263</v>
      </c>
      <c r="T57" s="3" t="n">
        <f aca="false">J57/SQRT((T$3-T$2+1)*$G57)</f>
        <v>0.185100859928476</v>
      </c>
      <c r="U57" s="3" t="n">
        <f aca="false">K57/SQRT((U$3-U$2+1)*$G57)</f>
        <v>0.124857497898445</v>
      </c>
      <c r="V57" s="3" t="n">
        <f aca="false">L57/SQRT((V$3-V$2+1)*$G57)</f>
        <v>0.0152598713449215</v>
      </c>
      <c r="W57" s="3" t="n">
        <f aca="false">M57/SQRT((W$3-W$2+1)*$G57)</f>
        <v>0.204461925533824</v>
      </c>
      <c r="X57" s="3" t="n">
        <f aca="false">N57/SQRT((X$3-X$2+1)*$G57)</f>
        <v>0.100498211769661</v>
      </c>
      <c r="Y57" s="3" t="n">
        <f aca="false">O57/SQRT((Y$3-Y$2+1)*$G57)</f>
        <v>-0.334392389601096</v>
      </c>
      <c r="AA57" s="3" t="n">
        <f aca="false">ABS(H57)</f>
        <v>0.0136857</v>
      </c>
      <c r="AB57" s="3" t="n">
        <f aca="false">ABS(I57)</f>
        <v>0.0058114</v>
      </c>
      <c r="AC57" s="3" t="n">
        <f aca="false">ABS(J57)</f>
        <v>0.0051968</v>
      </c>
      <c r="AD57" s="3" t="n">
        <f aca="false">ABS(K57)</f>
        <v>0.0045255</v>
      </c>
      <c r="AE57" s="3" t="n">
        <f aca="false">ABS(L57)</f>
        <v>0.0003911</v>
      </c>
      <c r="AF57" s="3" t="n">
        <f aca="false">ABS(M57)</f>
        <v>0.0077725</v>
      </c>
      <c r="AG57" s="3" t="n">
        <f aca="false">ABS(N57)</f>
        <v>0.0025757</v>
      </c>
      <c r="AH57" s="3" t="n">
        <f aca="false">ABS(O57)</f>
        <v>0.0054203</v>
      </c>
      <c r="AJ57" s="3" t="n">
        <f aca="false">IF(H57&gt;0,RANK(AA57,AA$5:AA$61,0),0)</f>
        <v>17</v>
      </c>
      <c r="AK57" s="3" t="n">
        <f aca="false">IF(I57&gt;0,RANK(AB57,AB$5:AB$61,0),0)</f>
        <v>36</v>
      </c>
      <c r="AL57" s="3" t="n">
        <f aca="false">IF(J57&gt;0,RANK(AC57,AC$5:AC$61,0),0)</f>
        <v>49</v>
      </c>
      <c r="AM57" s="3" t="n">
        <f aca="false">IF(K57&gt;0,RANK(AD57,AD$5:AD$61,0),0)</f>
        <v>48</v>
      </c>
      <c r="AN57" s="3" t="n">
        <f aca="false">IF(L57&gt;0,RANK(AE57,AE$5:AE$61,0),0)</f>
        <v>55</v>
      </c>
      <c r="AO57" s="3" t="n">
        <f aca="false">IF(M57&gt;0,RANK(AF57,AF$5:AF$61,0),0)</f>
        <v>45</v>
      </c>
      <c r="AP57" s="3" t="n">
        <f aca="false">IF(N57&gt;0,RANK(AG57,AG$5:AG$61,0),0)</f>
        <v>48</v>
      </c>
      <c r="AQ57" s="3" t="n">
        <f aca="false">IF(O57&gt;0,RANK(AH57,AH$5:AH$61,0),0)</f>
        <v>0</v>
      </c>
      <c r="AS57" s="3" t="n">
        <f aca="false">IF($C57="Summer",ABS(H57),"")</f>
        <v>0.0136857</v>
      </c>
      <c r="AT57" s="3" t="n">
        <f aca="false">IF($C57="Summer",ABS(I57),"")</f>
        <v>0.0058114</v>
      </c>
      <c r="AU57" s="3" t="n">
        <f aca="false">IF($C57="Summer",ABS(J57),"")</f>
        <v>0.0051968</v>
      </c>
      <c r="AV57" s="3" t="n">
        <f aca="false">IF($C57="Summer",ABS(K57),"")</f>
        <v>0.0045255</v>
      </c>
      <c r="AW57" s="3" t="n">
        <f aca="false">IF($C57="Summer",ABS(L57),"")</f>
        <v>0.0003911</v>
      </c>
      <c r="AX57" s="3" t="n">
        <f aca="false">IF($C57="Summer",ABS(M57),"")</f>
        <v>0.0077725</v>
      </c>
      <c r="AY57" s="3" t="n">
        <f aca="false">IF($C57="Summer",ABS(N57),"")</f>
        <v>0.0025757</v>
      </c>
      <c r="AZ57" s="3" t="n">
        <f aca="false">IF($C57="Summer",ABS(O57),"")</f>
        <v>0.0054203</v>
      </c>
      <c r="BB57" s="3" t="n">
        <f aca="false">IF(AND(H57&gt;0,$C57="Summer"),RANK(AS57,AS$5:AS$61,0),0)</f>
        <v>9</v>
      </c>
      <c r="BC57" s="3" t="n">
        <f aca="false">IF(AND(I57&gt;0,$C57="Summer"),RANK(AT57,AT$5:AT$61,0),0)</f>
        <v>17</v>
      </c>
      <c r="BD57" s="3" t="n">
        <f aca="false">IF(AND(J57&gt;0,$C57="Summer"),RANK(AU57,AU$5:AU$61,0),0)</f>
        <v>24</v>
      </c>
      <c r="BE57" s="3" t="n">
        <f aca="false">IF(AND(K57&gt;0,$C57="Summer"),RANK(AV57,AV$5:AV$61,0),0)</f>
        <v>25</v>
      </c>
      <c r="BF57" s="3" t="n">
        <f aca="false">IF(AND(L57&gt;0,$C57="Summer"),RANK(AW57,AW$5:AW$61,0),0)</f>
        <v>30</v>
      </c>
      <c r="BG57" s="3" t="n">
        <f aca="false">IF(AND(M57&gt;0,$C57="Summer"),RANK(AX57,AX$5:AX$61,0),0)</f>
        <v>25</v>
      </c>
      <c r="BH57" s="3" t="n">
        <f aca="false">IF(AND(N57&gt;0,$C57="Summer"),RANK(AY57,AY$5:AY$61,0),0)</f>
        <v>27</v>
      </c>
      <c r="BI57" s="3" t="n">
        <f aca="false">IF(AND(O57&gt;0,$C57="Summer"),RANK(AZ57,AZ$5:AZ$61,0),0)</f>
        <v>0</v>
      </c>
      <c r="BK57" s="3" t="str">
        <f aca="false">IF($C57="Winter",ABS(H57),"")</f>
        <v/>
      </c>
      <c r="BL57" s="3" t="str">
        <f aca="false">IF($C57="Winter",ABS(I57),"")</f>
        <v/>
      </c>
      <c r="BM57" s="3" t="str">
        <f aca="false">IF($C57="Winter",ABS(J57),"")</f>
        <v/>
      </c>
      <c r="BN57" s="3" t="str">
        <f aca="false">IF($C57="Winter",ABS(K57),"")</f>
        <v/>
      </c>
      <c r="BO57" s="3" t="str">
        <f aca="false">IF($C57="Winter",ABS(L57),"")</f>
        <v/>
      </c>
      <c r="BP57" s="3" t="str">
        <f aca="false">IF($C57="Winter",ABS(M57),"")</f>
        <v/>
      </c>
      <c r="BQ57" s="3" t="str">
        <f aca="false">IF($C57="Winter",ABS(N57),"")</f>
        <v/>
      </c>
      <c r="BR57" s="3" t="str">
        <f aca="false">IF($C57="Winter",ABS(O57),"")</f>
        <v/>
      </c>
      <c r="BT57" s="3" t="n">
        <f aca="false">IF(AND(H57&gt;0,$C57="Winter"),RANK(BK57,BK$5:BK$61,0),0)</f>
        <v>0</v>
      </c>
      <c r="BU57" s="3" t="n">
        <f aca="false">IF(AND(I57&gt;0,$C57="Winter"),RANK(BL57,BL$5:BL$61,0),0)</f>
        <v>0</v>
      </c>
      <c r="BV57" s="3" t="n">
        <f aca="false">IF(AND(J57&gt;0,$C57="Winter"),RANK(BM57,BM$5:BM$61,0),0)</f>
        <v>0</v>
      </c>
      <c r="BW57" s="3" t="n">
        <f aca="false">IF(AND(K57&gt;0,$C57="Winter"),RANK(BN57,BN$5:BN$61,0),0)</f>
        <v>0</v>
      </c>
      <c r="BX57" s="3" t="n">
        <f aca="false">IF(AND(L57&gt;0,$C57="Winter"),RANK(BO57,BO$5:BO$61,0),0)</f>
        <v>0</v>
      </c>
      <c r="BY57" s="3" t="n">
        <f aca="false">IF(AND(M57&gt;0,$C57="Winter"),RANK(BP57,BP$5:BP$61,0),0)</f>
        <v>0</v>
      </c>
      <c r="BZ57" s="3" t="n">
        <f aca="false">IF(AND(N57&gt;0,$C57="Winter"),RANK(BQ57,BQ$5:BQ$61,0),0)</f>
        <v>0</v>
      </c>
      <c r="CA57" s="3" t="n">
        <f aca="false">IF(AND(O57&gt;0,$C57="Winter"),RANK(BR57,BR$5:BR$61,0),0)</f>
        <v>0</v>
      </c>
    </row>
    <row r="58" customFormat="false" ht="15" hidden="false" customHeight="false" outlineLevel="0" collapsed="false">
      <c r="A58" s="4" t="s">
        <v>85</v>
      </c>
      <c r="B58" s="4" t="n">
        <v>2018</v>
      </c>
      <c r="C58" s="4" t="s">
        <v>16</v>
      </c>
      <c r="D58" s="7" t="n">
        <v>40730</v>
      </c>
      <c r="E58" s="4" t="s">
        <v>95</v>
      </c>
      <c r="G58" s="0" t="n">
        <v>2.8651693005E-005</v>
      </c>
      <c r="H58" s="0" t="n">
        <v>-0.0005176</v>
      </c>
      <c r="I58" s="0" t="n">
        <v>-0.0030627</v>
      </c>
      <c r="J58" s="0" t="n">
        <v>-0.0048028</v>
      </c>
      <c r="K58" s="0" t="n">
        <v>-0.012588</v>
      </c>
      <c r="L58" s="0" t="n">
        <v>-0.0020263</v>
      </c>
      <c r="M58" s="0" t="n">
        <v>-0.0050407</v>
      </c>
      <c r="N58" s="0" t="n">
        <v>-0.0002379</v>
      </c>
      <c r="O58" s="0" t="n">
        <v>0.0010364</v>
      </c>
      <c r="P58" s="3" t="str">
        <f aca="false">CONCATENATE(A58," &amp; ",TEXT(D58,"mm/dd/yyyy")," &amp; ",ROUND(SQRT(G58),4)," &amp; ",ROUND(H58,4)," &amp; ",ROUND(I58,4)," &amp; ",ROUND(J58,4)," &amp; ",ROUND(K58,4)," &amp; ",ROUND(L58,4)," &amp; ",ROUND(M58,4)," &amp; ",ROUND(N58,4)," &amp; ",ROUND(O58,4)," \\ ")</f>
        <v>Germany &amp; 07/06/2011 &amp; 0.0054 &amp; -0.0005 &amp; -0.0031 &amp; -0.0048 &amp; -0.0126 &amp; -0.002 &amp; -0.005 &amp; -0.0002 &amp; 0.001 \\</v>
      </c>
      <c r="Q58" s="3" t="s">
        <v>4</v>
      </c>
      <c r="R58" s="3" t="n">
        <f aca="false">H58/SQRT((R$3-R$2+1)*$G58)</f>
        <v>-0.0683760683760684</v>
      </c>
      <c r="S58" s="3" t="n">
        <f aca="false">I58/SQRT((S$3-S$2+1)*$G58)</f>
        <v>-0.330345721661759</v>
      </c>
      <c r="T58" s="3" t="n">
        <f aca="false">J58/SQRT((T$3-T$2+1)*$G58)</f>
        <v>-0.366305746821482</v>
      </c>
      <c r="U58" s="3" t="n">
        <f aca="false">K58/SQRT((U$3-U$2+1)*$G58)</f>
        <v>-0.74367227310182</v>
      </c>
      <c r="V58" s="3" t="n">
        <f aca="false">L58/SQRT((V$3-V$2+1)*$G58)</f>
        <v>-0.16929479181493</v>
      </c>
      <c r="W58" s="3" t="n">
        <f aca="false">M58/SQRT((W$3-W$2+1)*$G58)</f>
        <v>-0.283935283407634</v>
      </c>
      <c r="X58" s="3" t="n">
        <f aca="false">N58/SQRT((X$3-X$2+1)*$G58)</f>
        <v>-0.0198762428923515</v>
      </c>
      <c r="Y58" s="3" t="n">
        <f aca="false">O58/SQRT((Y$3-Y$2+1)*$G58)</f>
        <v>0.136910659321788</v>
      </c>
      <c r="AA58" s="3" t="n">
        <f aca="false">ABS(H58)</f>
        <v>0.0005176</v>
      </c>
      <c r="AB58" s="3" t="n">
        <f aca="false">ABS(I58)</f>
        <v>0.0030627</v>
      </c>
      <c r="AC58" s="3" t="n">
        <f aca="false">ABS(J58)</f>
        <v>0.0048028</v>
      </c>
      <c r="AD58" s="3" t="n">
        <f aca="false">ABS(K58)</f>
        <v>0.012588</v>
      </c>
      <c r="AE58" s="3" t="n">
        <f aca="false">ABS(L58)</f>
        <v>0.0020263</v>
      </c>
      <c r="AF58" s="3" t="n">
        <f aca="false">ABS(M58)</f>
        <v>0.0050407</v>
      </c>
      <c r="AG58" s="3" t="n">
        <f aca="false">ABS(N58)</f>
        <v>0.0002379</v>
      </c>
      <c r="AH58" s="3" t="n">
        <f aca="false">ABS(O58)</f>
        <v>0.0010364</v>
      </c>
      <c r="AJ58" s="3" t="n">
        <f aca="false">IF(H58&gt;0,RANK(AA58,AA$5:AA$61,0),0)</f>
        <v>0</v>
      </c>
      <c r="AK58" s="3" t="n">
        <f aca="false">IF(I58&gt;0,RANK(AB58,AB$5:AB$61,0),0)</f>
        <v>0</v>
      </c>
      <c r="AL58" s="3" t="n">
        <f aca="false">IF(J58&gt;0,RANK(AC58,AC$5:AC$61,0),0)</f>
        <v>0</v>
      </c>
      <c r="AM58" s="3" t="n">
        <f aca="false">IF(K58&gt;0,RANK(AD58,AD$5:AD$61,0),0)</f>
        <v>0</v>
      </c>
      <c r="AN58" s="3" t="n">
        <f aca="false">IF(L58&gt;0,RANK(AE58,AE$5:AE$61,0),0)</f>
        <v>0</v>
      </c>
      <c r="AO58" s="3" t="n">
        <f aca="false">IF(M58&gt;0,RANK(AF58,AF$5:AF$61,0),0)</f>
        <v>0</v>
      </c>
      <c r="AP58" s="3" t="n">
        <f aca="false">IF(N58&gt;0,RANK(AG58,AG$5:AG$61,0),0)</f>
        <v>0</v>
      </c>
      <c r="AQ58" s="3" t="n">
        <f aca="false">IF(O58&gt;0,RANK(AH58,AH$5:AH$61,0),0)</f>
        <v>52</v>
      </c>
      <c r="AS58" s="3" t="str">
        <f aca="false">IF($C58="Summer",ABS(H58),"")</f>
        <v/>
      </c>
      <c r="AT58" s="3" t="str">
        <f aca="false">IF($C58="Summer",ABS(I58),"")</f>
        <v/>
      </c>
      <c r="AU58" s="3" t="str">
        <f aca="false">IF($C58="Summer",ABS(J58),"")</f>
        <v/>
      </c>
      <c r="AV58" s="3" t="str">
        <f aca="false">IF($C58="Summer",ABS(K58),"")</f>
        <v/>
      </c>
      <c r="AW58" s="3" t="str">
        <f aca="false">IF($C58="Summer",ABS(L58),"")</f>
        <v/>
      </c>
      <c r="AX58" s="3" t="str">
        <f aca="false">IF($C58="Summer",ABS(M58),"")</f>
        <v/>
      </c>
      <c r="AY58" s="3" t="str">
        <f aca="false">IF($C58="Summer",ABS(N58),"")</f>
        <v/>
      </c>
      <c r="AZ58" s="3" t="str">
        <f aca="false">IF($C58="Summer",ABS(O58),"")</f>
        <v/>
      </c>
      <c r="BB58" s="3" t="n">
        <f aca="false">IF(AND(H58&gt;0,$C58="Summer"),RANK(AS58,AS$5:AS$61,0),0)</f>
        <v>0</v>
      </c>
      <c r="BC58" s="3" t="n">
        <f aca="false">IF(AND(I58&gt;0,$C58="Summer"),RANK(AT58,AT$5:AT$61,0),0)</f>
        <v>0</v>
      </c>
      <c r="BD58" s="3" t="n">
        <f aca="false">IF(AND(J58&gt;0,$C58="Summer"),RANK(AU58,AU$5:AU$61,0),0)</f>
        <v>0</v>
      </c>
      <c r="BE58" s="3" t="n">
        <f aca="false">IF(AND(K58&gt;0,$C58="Summer"),RANK(AV58,AV$5:AV$61,0),0)</f>
        <v>0</v>
      </c>
      <c r="BF58" s="3" t="n">
        <f aca="false">IF(AND(L58&gt;0,$C58="Summer"),RANK(AW58,AW$5:AW$61,0),0)</f>
        <v>0</v>
      </c>
      <c r="BG58" s="3" t="n">
        <f aca="false">IF(AND(M58&gt;0,$C58="Summer"),RANK(AX58,AX$5:AX$61,0),0)</f>
        <v>0</v>
      </c>
      <c r="BH58" s="3" t="n">
        <f aca="false">IF(AND(N58&gt;0,$C58="Summer"),RANK(AY58,AY$5:AY$61,0),0)</f>
        <v>0</v>
      </c>
      <c r="BI58" s="3" t="n">
        <f aca="false">IF(AND(O58&gt;0,$C58="Summer"),RANK(AZ58,AZ$5:AZ$61,0),0)</f>
        <v>0</v>
      </c>
      <c r="BK58" s="3" t="n">
        <f aca="false">IF($C58="Winter",ABS(H58),"")</f>
        <v>0.0005176</v>
      </c>
      <c r="BL58" s="3" t="n">
        <f aca="false">IF($C58="Winter",ABS(I58),"")</f>
        <v>0.0030627</v>
      </c>
      <c r="BM58" s="3" t="n">
        <f aca="false">IF($C58="Winter",ABS(J58),"")</f>
        <v>0.0048028</v>
      </c>
      <c r="BN58" s="3" t="n">
        <f aca="false">IF($C58="Winter",ABS(K58),"")</f>
        <v>0.012588</v>
      </c>
      <c r="BO58" s="3" t="n">
        <f aca="false">IF($C58="Winter",ABS(L58),"")</f>
        <v>0.0020263</v>
      </c>
      <c r="BP58" s="3" t="n">
        <f aca="false">IF($C58="Winter",ABS(M58),"")</f>
        <v>0.0050407</v>
      </c>
      <c r="BQ58" s="3" t="n">
        <f aca="false">IF($C58="Winter",ABS(N58),"")</f>
        <v>0.0002379</v>
      </c>
      <c r="BR58" s="3" t="n">
        <f aca="false">IF($C58="Winter",ABS(O58),"")</f>
        <v>0.0010364</v>
      </c>
      <c r="BT58" s="3" t="n">
        <f aca="false">IF(AND(H58&gt;0,$C58="Winter"),RANK(BK58,BK$5:BK$61,0),0)</f>
        <v>0</v>
      </c>
      <c r="BU58" s="3" t="n">
        <f aca="false">IF(AND(I58&gt;0,$C58="Winter"),RANK(BL58,BL$5:BL$61,0),0)</f>
        <v>0</v>
      </c>
      <c r="BV58" s="3" t="n">
        <f aca="false">IF(AND(J58&gt;0,$C58="Winter"),RANK(BM58,BM$5:BM$61,0),0)</f>
        <v>0</v>
      </c>
      <c r="BW58" s="3" t="n">
        <f aca="false">IF(AND(K58&gt;0,$C58="Winter"),RANK(BN58,BN$5:BN$61,0),0)</f>
        <v>0</v>
      </c>
      <c r="BX58" s="3" t="n">
        <f aca="false">IF(AND(L58&gt;0,$C58="Winter"),RANK(BO58,BO$5:BO$61,0),0)</f>
        <v>0</v>
      </c>
      <c r="BY58" s="3" t="n">
        <f aca="false">IF(AND(M58&gt;0,$C58="Winter"),RANK(BP58,BP$5:BP$61,0),0)</f>
        <v>0</v>
      </c>
      <c r="BZ58" s="3" t="n">
        <f aca="false">IF(AND(N58&gt;0,$C58="Winter"),RANK(BQ58,BQ$5:BQ$61,0),0)</f>
        <v>0</v>
      </c>
      <c r="CA58" s="3" t="n">
        <f aca="false">IF(AND(O58&gt;0,$C58="Winter"),RANK(BR58,BR$5:BR$61,0),0)</f>
        <v>25</v>
      </c>
    </row>
    <row r="59" customFormat="false" ht="15" hidden="false" customHeight="false" outlineLevel="0" collapsed="false">
      <c r="A59" s="4" t="s">
        <v>30</v>
      </c>
      <c r="B59" s="4" t="n">
        <v>2018</v>
      </c>
      <c r="C59" s="4" t="s">
        <v>16</v>
      </c>
      <c r="D59" s="7" t="n">
        <v>40730</v>
      </c>
      <c r="E59" s="4" t="s">
        <v>83</v>
      </c>
      <c r="G59" s="0" t="n">
        <v>2.951270792E-005</v>
      </c>
      <c r="H59" s="0" t="n">
        <v>-0.0040561</v>
      </c>
      <c r="I59" s="0" t="n">
        <v>-0.0123039</v>
      </c>
      <c r="J59" s="0" t="n">
        <v>-0.0218423</v>
      </c>
      <c r="K59" s="0" t="n">
        <v>-0.0423293</v>
      </c>
      <c r="L59" s="0" t="n">
        <v>-0.0200599</v>
      </c>
      <c r="M59" s="0" t="n">
        <v>-0.0298542</v>
      </c>
      <c r="N59" s="0" t="n">
        <v>-0.0080119</v>
      </c>
      <c r="O59" s="0" t="n">
        <v>-0.007756</v>
      </c>
      <c r="P59" s="3" t="str">
        <f aca="false">CONCATENATE(A59," &amp; ",TEXT(D59,"mm/dd/yyyy")," &amp; ",ROUND(SQRT(G59),4)," &amp; ",ROUND(H59,4)," &amp; ",ROUND(I59,4)," &amp; ",ROUND(J59,4)," &amp; ",ROUND(K59,4)," &amp; ",ROUND(L59,4)," &amp; ",ROUND(M59,4)," &amp; ",ROUND(N59,4)," &amp; ",ROUND(O59,4)," \\ ")</f>
        <v>France &amp; 07/06/2011 &amp; 0.0054 &amp; -0.0041 &amp; -0.0123 &amp; -0.0218 &amp; -0.0423 &amp; -0.0201 &amp; -0.0299 &amp; -0.008 &amp; -0.0078 \\</v>
      </c>
      <c r="Q59" s="3" t="s">
        <v>4</v>
      </c>
      <c r="R59" s="3" t="n">
        <f aca="false">H59/SQRT((R$3-R$2+1)*$G59)</f>
        <v>-0.527945540688291</v>
      </c>
      <c r="S59" s="3" t="n">
        <f aca="false">I59/SQRT((S$3-S$2+1)*$G59)</f>
        <v>-1.30760820040567</v>
      </c>
      <c r="T59" s="3" t="n">
        <f aca="false">J59/SQRT((T$3-T$2+1)*$G59)</f>
        <v>-1.64141430008858</v>
      </c>
      <c r="U59" s="3" t="n">
        <f aca="false">K59/SQRT((U$3-U$2+1)*$G59)</f>
        <v>-2.46397647316035</v>
      </c>
      <c r="V59" s="3" t="n">
        <f aca="false">L59/SQRT((V$3-V$2+1)*$G59)</f>
        <v>-1.65135038358962</v>
      </c>
      <c r="W59" s="3" t="n">
        <f aca="false">M59/SQRT((W$3-W$2+1)*$G59)</f>
        <v>-1.65693154220432</v>
      </c>
      <c r="X59" s="3" t="n">
        <f aca="false">N59/SQRT((X$3-X$2+1)*$G59)</f>
        <v>-0.659547362563207</v>
      </c>
      <c r="Y59" s="3" t="n">
        <f aca="false">O59/SQRT((Y$3-Y$2+1)*$G59)</f>
        <v>-1.00952777633155</v>
      </c>
      <c r="AA59" s="3" t="n">
        <f aca="false">ABS(H59)</f>
        <v>0.0040561</v>
      </c>
      <c r="AB59" s="3" t="n">
        <f aca="false">ABS(I59)</f>
        <v>0.0123039</v>
      </c>
      <c r="AC59" s="3" t="n">
        <f aca="false">ABS(J59)</f>
        <v>0.0218423</v>
      </c>
      <c r="AD59" s="3" t="n">
        <f aca="false">ABS(K59)</f>
        <v>0.0423293</v>
      </c>
      <c r="AE59" s="3" t="n">
        <f aca="false">ABS(L59)</f>
        <v>0.0200599</v>
      </c>
      <c r="AF59" s="3" t="n">
        <f aca="false">ABS(M59)</f>
        <v>0.0298542</v>
      </c>
      <c r="AG59" s="3" t="n">
        <f aca="false">ABS(N59)</f>
        <v>0.0080119</v>
      </c>
      <c r="AH59" s="3" t="n">
        <f aca="false">ABS(O59)</f>
        <v>0.007756</v>
      </c>
      <c r="AJ59" s="3" t="n">
        <f aca="false">IF(H59&gt;0,RANK(AA59,AA$5:AA$61,0),0)</f>
        <v>0</v>
      </c>
      <c r="AK59" s="3" t="n">
        <f aca="false">IF(I59&gt;0,RANK(AB59,AB$5:AB$61,0),0)</f>
        <v>0</v>
      </c>
      <c r="AL59" s="3" t="n">
        <f aca="false">IF(J59&gt;0,RANK(AC59,AC$5:AC$61,0),0)</f>
        <v>0</v>
      </c>
      <c r="AM59" s="3" t="n">
        <f aca="false">IF(K59&gt;0,RANK(AD59,AD$5:AD$61,0),0)</f>
        <v>0</v>
      </c>
      <c r="AN59" s="3" t="n">
        <f aca="false">IF(L59&gt;0,RANK(AE59,AE$5:AE$61,0),0)</f>
        <v>0</v>
      </c>
      <c r="AO59" s="3" t="n">
        <f aca="false">IF(M59&gt;0,RANK(AF59,AF$5:AF$61,0),0)</f>
        <v>0</v>
      </c>
      <c r="AP59" s="3" t="n">
        <f aca="false">IF(N59&gt;0,RANK(AG59,AG$5:AG$61,0),0)</f>
        <v>0</v>
      </c>
      <c r="AQ59" s="3" t="n">
        <f aca="false">IF(O59&gt;0,RANK(AH59,AH$5:AH$61,0),0)</f>
        <v>0</v>
      </c>
      <c r="AS59" s="3" t="str">
        <f aca="false">IF($C59="Summer",ABS(H59),"")</f>
        <v/>
      </c>
      <c r="AT59" s="3" t="str">
        <f aca="false">IF($C59="Summer",ABS(I59),"")</f>
        <v/>
      </c>
      <c r="AU59" s="3" t="str">
        <f aca="false">IF($C59="Summer",ABS(J59),"")</f>
        <v/>
      </c>
      <c r="AV59" s="3" t="str">
        <f aca="false">IF($C59="Summer",ABS(K59),"")</f>
        <v/>
      </c>
      <c r="AW59" s="3" t="str">
        <f aca="false">IF($C59="Summer",ABS(L59),"")</f>
        <v/>
      </c>
      <c r="AX59" s="3" t="str">
        <f aca="false">IF($C59="Summer",ABS(M59),"")</f>
        <v/>
      </c>
      <c r="AY59" s="3" t="str">
        <f aca="false">IF($C59="Summer",ABS(N59),"")</f>
        <v/>
      </c>
      <c r="AZ59" s="3" t="str">
        <f aca="false">IF($C59="Summer",ABS(O59),"")</f>
        <v/>
      </c>
      <c r="BB59" s="3" t="n">
        <f aca="false">IF(AND(H59&gt;0,$C59="Summer"),RANK(AS59,AS$5:AS$61,0),0)</f>
        <v>0</v>
      </c>
      <c r="BC59" s="3" t="n">
        <f aca="false">IF(AND(I59&gt;0,$C59="Summer"),RANK(AT59,AT$5:AT$61,0),0)</f>
        <v>0</v>
      </c>
      <c r="BD59" s="3" t="n">
        <f aca="false">IF(AND(J59&gt;0,$C59="Summer"),RANK(AU59,AU$5:AU$61,0),0)</f>
        <v>0</v>
      </c>
      <c r="BE59" s="3" t="n">
        <f aca="false">IF(AND(K59&gt;0,$C59="Summer"),RANK(AV59,AV$5:AV$61,0),0)</f>
        <v>0</v>
      </c>
      <c r="BF59" s="3" t="n">
        <f aca="false">IF(AND(L59&gt;0,$C59="Summer"),RANK(AW59,AW$5:AW$61,0),0)</f>
        <v>0</v>
      </c>
      <c r="BG59" s="3" t="n">
        <f aca="false">IF(AND(M59&gt;0,$C59="Summer"),RANK(AX59,AX$5:AX$61,0),0)</f>
        <v>0</v>
      </c>
      <c r="BH59" s="3" t="n">
        <f aca="false">IF(AND(N59&gt;0,$C59="Summer"),RANK(AY59,AY$5:AY$61,0),0)</f>
        <v>0</v>
      </c>
      <c r="BI59" s="3" t="n">
        <f aca="false">IF(AND(O59&gt;0,$C59="Summer"),RANK(AZ59,AZ$5:AZ$61,0),0)</f>
        <v>0</v>
      </c>
      <c r="BK59" s="3" t="n">
        <f aca="false">IF($C59="Winter",ABS(H59),"")</f>
        <v>0.0040561</v>
      </c>
      <c r="BL59" s="3" t="n">
        <f aca="false">IF($C59="Winter",ABS(I59),"")</f>
        <v>0.0123039</v>
      </c>
      <c r="BM59" s="3" t="n">
        <f aca="false">IF($C59="Winter",ABS(J59),"")</f>
        <v>0.0218423</v>
      </c>
      <c r="BN59" s="3" t="n">
        <f aca="false">IF($C59="Winter",ABS(K59),"")</f>
        <v>0.0423293</v>
      </c>
      <c r="BO59" s="3" t="n">
        <f aca="false">IF($C59="Winter",ABS(L59),"")</f>
        <v>0.0200599</v>
      </c>
      <c r="BP59" s="3" t="n">
        <f aca="false">IF($C59="Winter",ABS(M59),"")</f>
        <v>0.0298542</v>
      </c>
      <c r="BQ59" s="3" t="n">
        <f aca="false">IF($C59="Winter",ABS(N59),"")</f>
        <v>0.0080119</v>
      </c>
      <c r="BR59" s="3" t="n">
        <f aca="false">IF($C59="Winter",ABS(O59),"")</f>
        <v>0.007756</v>
      </c>
      <c r="BT59" s="3" t="n">
        <f aca="false">IF(AND(H59&gt;0,$C59="Winter"),RANK(BK59,BK$5:BK$61,0),0)</f>
        <v>0</v>
      </c>
      <c r="BU59" s="3" t="n">
        <f aca="false">IF(AND(I59&gt;0,$C59="Winter"),RANK(BL59,BL$5:BL$61,0),0)</f>
        <v>0</v>
      </c>
      <c r="BV59" s="3" t="n">
        <f aca="false">IF(AND(J59&gt;0,$C59="Winter"),RANK(BM59,BM$5:BM$61,0),0)</f>
        <v>0</v>
      </c>
      <c r="BW59" s="3" t="n">
        <f aca="false">IF(AND(K59&gt;0,$C59="Winter"),RANK(BN59,BN$5:BN$61,0),0)</f>
        <v>0</v>
      </c>
      <c r="BX59" s="3" t="n">
        <f aca="false">IF(AND(L59&gt;0,$C59="Winter"),RANK(BO59,BO$5:BO$61,0),0)</f>
        <v>0</v>
      </c>
      <c r="BY59" s="3" t="n">
        <f aca="false">IF(AND(M59&gt;0,$C59="Winter"),RANK(BP59,BP$5:BP$61,0),0)</f>
        <v>0</v>
      </c>
      <c r="BZ59" s="3" t="n">
        <f aca="false">IF(AND(N59&gt;0,$C59="Winter"),RANK(BQ59,BQ$5:BQ$61,0),0)</f>
        <v>0</v>
      </c>
      <c r="CA59" s="3" t="n">
        <f aca="false">IF(AND(O59&gt;0,$C59="Winter"),RANK(BR59,BR$5:BR$61,0),0)</f>
        <v>0</v>
      </c>
    </row>
    <row r="60" customFormat="false" ht="15" hidden="false" customHeight="false" outlineLevel="0" collapsed="false">
      <c r="A60" s="4" t="s">
        <v>87</v>
      </c>
      <c r="B60" s="4" t="n">
        <v>2020</v>
      </c>
      <c r="C60" s="4" t="s">
        <v>15</v>
      </c>
      <c r="D60" s="7" t="n">
        <v>41524</v>
      </c>
      <c r="E60" s="4" t="s">
        <v>88</v>
      </c>
      <c r="G60" s="0" t="n">
        <v>0.000254379801245</v>
      </c>
      <c r="H60" s="0" t="n">
        <v>0.0527832</v>
      </c>
      <c r="I60" s="0" t="n">
        <v>0.0494162</v>
      </c>
      <c r="J60" s="0" t="n">
        <v>0.0783068</v>
      </c>
      <c r="K60" s="0" t="n">
        <v>0.117777</v>
      </c>
      <c r="L60" s="0" t="n">
        <v>0.0503662</v>
      </c>
      <c r="M60" s="0" t="n">
        <v>0.0762802</v>
      </c>
      <c r="N60" s="0" t="n">
        <v>-0.0020266</v>
      </c>
      <c r="O60" s="0" t="n">
        <v>0.00095</v>
      </c>
      <c r="P60" s="3" t="str">
        <f aca="false">CONCATENATE(A60," &amp; ",TEXT(D60,"mm/dd/yyyy")," &amp; ",ROUND(SQRT(G60),4)," &amp; ",ROUND(H60,4)," &amp; ",ROUND(I60,4)," &amp; ",ROUND(J60,4)," &amp; ",ROUND(K60,4)," &amp; ",ROUND(L60,4)," &amp; ",ROUND(M60,4)," &amp; ",ROUND(N60,4)," &amp; ",ROUND(O60,4)," \\ ")</f>
        <v>Turkey &amp; 09/07/2013 &amp; 0.0159 &amp; 0.0528 &amp; 0.0494 &amp; 0.0783 &amp; 0.1178 &amp; 0.0504 &amp; 0.0763 &amp; -0.002 &amp; 0.001 \\</v>
      </c>
      <c r="Q60" s="3" t="s">
        <v>4</v>
      </c>
      <c r="R60" s="3" t="n">
        <f aca="false">H60/SQRT((R$3-R$2+1)*$G60)</f>
        <v>2.34012688588694</v>
      </c>
      <c r="S60" s="3" t="n">
        <f aca="false">I60/SQRT((S$3-S$2+1)*$G60)</f>
        <v>1.78882315079739</v>
      </c>
      <c r="T60" s="3" t="n">
        <f aca="false">J60/SQRT((T$3-T$2+1)*$G60)</f>
        <v>2.00439144249029</v>
      </c>
      <c r="U60" s="3" t="n">
        <f aca="false">K60/SQRT((U$3-U$2+1)*$G60)</f>
        <v>2.33517362073438</v>
      </c>
      <c r="V60" s="3" t="n">
        <f aca="false">L60/SQRT((V$3-V$2+1)*$G60)</f>
        <v>1.41225418929648</v>
      </c>
      <c r="W60" s="3" t="n">
        <f aca="false">M60/SQRT((W$3-W$2+1)*$G60)</f>
        <v>1.44202957866519</v>
      </c>
      <c r="X60" s="3" t="n">
        <f aca="false">N60/SQRT((X$3-X$2+1)*$G60)</f>
        <v>-0.0568252983157006</v>
      </c>
      <c r="Y60" s="3" t="n">
        <f aca="false">O60/SQRT((Y$3-Y$2+1)*$G60)</f>
        <v>0.0421179568800791</v>
      </c>
      <c r="AA60" s="3" t="n">
        <f aca="false">ABS(H60)</f>
        <v>0.0527832</v>
      </c>
      <c r="AB60" s="3" t="n">
        <f aca="false">ABS(I60)</f>
        <v>0.0494162</v>
      </c>
      <c r="AC60" s="3" t="n">
        <f aca="false">ABS(J60)</f>
        <v>0.0783068</v>
      </c>
      <c r="AD60" s="3" t="n">
        <f aca="false">ABS(K60)</f>
        <v>0.117777</v>
      </c>
      <c r="AE60" s="3" t="n">
        <f aca="false">ABS(L60)</f>
        <v>0.0503662</v>
      </c>
      <c r="AF60" s="3" t="n">
        <f aca="false">ABS(M60)</f>
        <v>0.0762802</v>
      </c>
      <c r="AG60" s="3" t="n">
        <f aca="false">ABS(N60)</f>
        <v>0.0020266</v>
      </c>
      <c r="AH60" s="3" t="n">
        <f aca="false">ABS(O60)</f>
        <v>0.00095</v>
      </c>
      <c r="AJ60" s="3" t="n">
        <f aca="false">IF(H60&gt;0,RANK(AA60,AA$5:AA$61,0),0)</f>
        <v>2</v>
      </c>
      <c r="AK60" s="3" t="n">
        <f aca="false">IF(I60&gt;0,RANK(AB60,AB$5:AB$61,0),0)</f>
        <v>3</v>
      </c>
      <c r="AL60" s="3" t="n">
        <f aca="false">IF(J60&gt;0,RANK(AC60,AC$5:AC$61,0),0)</f>
        <v>2</v>
      </c>
      <c r="AM60" s="3" t="n">
        <f aca="false">IF(K60&gt;0,RANK(AD60,AD$5:AD$61,0),0)</f>
        <v>2</v>
      </c>
      <c r="AN60" s="3" t="n">
        <f aca="false">IF(L60&gt;0,RANK(AE60,AE$5:AE$61,0),0)</f>
        <v>5</v>
      </c>
      <c r="AO60" s="3" t="n">
        <f aca="false">IF(M60&gt;0,RANK(AF60,AF$5:AF$61,0),0)</f>
        <v>3</v>
      </c>
      <c r="AP60" s="3" t="n">
        <f aca="false">IF(N60&gt;0,RANK(AG60,AG$5:AG$61,0),0)</f>
        <v>0</v>
      </c>
      <c r="AQ60" s="3" t="n">
        <f aca="false">IF(O60&gt;0,RANK(AH60,AH$5:AH$61,0),0)</f>
        <v>54</v>
      </c>
      <c r="AS60" s="3" t="n">
        <f aca="false">IF($C60="Summer",ABS(H60),"")</f>
        <v>0.0527832</v>
      </c>
      <c r="AT60" s="3" t="n">
        <f aca="false">IF($C60="Summer",ABS(I60),"")</f>
        <v>0.0494162</v>
      </c>
      <c r="AU60" s="3" t="n">
        <f aca="false">IF($C60="Summer",ABS(J60),"")</f>
        <v>0.0783068</v>
      </c>
      <c r="AV60" s="3" t="n">
        <f aca="false">IF($C60="Summer",ABS(K60),"")</f>
        <v>0.117777</v>
      </c>
      <c r="AW60" s="3" t="n">
        <f aca="false">IF($C60="Summer",ABS(L60),"")</f>
        <v>0.0503662</v>
      </c>
      <c r="AX60" s="3" t="n">
        <f aca="false">IF($C60="Summer",ABS(M60),"")</f>
        <v>0.0762802</v>
      </c>
      <c r="AY60" s="3" t="n">
        <f aca="false">IF($C60="Summer",ABS(N60),"")</f>
        <v>0.0020266</v>
      </c>
      <c r="AZ60" s="3" t="n">
        <f aca="false">IF($C60="Summer",ABS(O60),"")</f>
        <v>0.00095</v>
      </c>
      <c r="BB60" s="3" t="n">
        <f aca="false">IF(AND(H60&gt;0,$C60="Summer"),RANK(AS60,AS$5:AS$61,0),0)</f>
        <v>2</v>
      </c>
      <c r="BC60" s="3" t="n">
        <f aca="false">IF(AND(I60&gt;0,$C60="Summer"),RANK(AT60,AT$5:AT$61,0),0)</f>
        <v>3</v>
      </c>
      <c r="BD60" s="3" t="n">
        <f aca="false">IF(AND(J60&gt;0,$C60="Summer"),RANK(AU60,AU$5:AU$61,0),0)</f>
        <v>2</v>
      </c>
      <c r="BE60" s="3" t="n">
        <f aca="false">IF(AND(K60&gt;0,$C60="Summer"),RANK(AV60,AV$5:AV$61,0),0)</f>
        <v>2</v>
      </c>
      <c r="BF60" s="3" t="n">
        <f aca="false">IF(AND(L60&gt;0,$C60="Summer"),RANK(AW60,AW$5:AW$61,0),0)</f>
        <v>4</v>
      </c>
      <c r="BG60" s="3" t="n">
        <f aca="false">IF(AND(M60&gt;0,$C60="Summer"),RANK(AX60,AX$5:AX$61,0),0)</f>
        <v>3</v>
      </c>
      <c r="BH60" s="3" t="n">
        <f aca="false">IF(AND(N60&gt;0,$C60="Summer"),RANK(AY60,AY$5:AY$61,0),0)</f>
        <v>0</v>
      </c>
      <c r="BI60" s="3" t="n">
        <f aca="false">IF(AND(O60&gt;0,$C60="Summer"),RANK(AZ60,AZ$5:AZ$61,0),0)</f>
        <v>29</v>
      </c>
      <c r="BK60" s="3" t="str">
        <f aca="false">IF($C60="Winter",ABS(H60),"")</f>
        <v/>
      </c>
      <c r="BL60" s="3" t="str">
        <f aca="false">IF($C60="Winter",ABS(I60),"")</f>
        <v/>
      </c>
      <c r="BM60" s="3" t="str">
        <f aca="false">IF($C60="Winter",ABS(J60),"")</f>
        <v/>
      </c>
      <c r="BN60" s="3" t="str">
        <f aca="false">IF($C60="Winter",ABS(K60),"")</f>
        <v/>
      </c>
      <c r="BO60" s="3" t="str">
        <f aca="false">IF($C60="Winter",ABS(L60),"")</f>
        <v/>
      </c>
      <c r="BP60" s="3" t="str">
        <f aca="false">IF($C60="Winter",ABS(M60),"")</f>
        <v/>
      </c>
      <c r="BQ60" s="3" t="str">
        <f aca="false">IF($C60="Winter",ABS(N60),"")</f>
        <v/>
      </c>
      <c r="BR60" s="3" t="str">
        <f aca="false">IF($C60="Winter",ABS(O60),"")</f>
        <v/>
      </c>
      <c r="BT60" s="3" t="n">
        <f aca="false">IF(AND(H60&gt;0,$C60="Winter"),RANK(BK60,BK$5:BK$61,0),0)</f>
        <v>0</v>
      </c>
      <c r="BU60" s="3" t="n">
        <f aca="false">IF(AND(I60&gt;0,$C60="Winter"),RANK(BL60,BL$5:BL$61,0),0)</f>
        <v>0</v>
      </c>
      <c r="BV60" s="3" t="n">
        <f aca="false">IF(AND(J60&gt;0,$C60="Winter"),RANK(BM60,BM$5:BM$61,0),0)</f>
        <v>0</v>
      </c>
      <c r="BW60" s="3" t="n">
        <f aca="false">IF(AND(K60&gt;0,$C60="Winter"),RANK(BN60,BN$5:BN$61,0),0)</f>
        <v>0</v>
      </c>
      <c r="BX60" s="3" t="n">
        <f aca="false">IF(AND(L60&gt;0,$C60="Winter"),RANK(BO60,BO$5:BO$61,0),0)</f>
        <v>0</v>
      </c>
      <c r="BY60" s="3" t="n">
        <f aca="false">IF(AND(M60&gt;0,$C60="Winter"),RANK(BP60,BP$5:BP$61,0),0)</f>
        <v>0</v>
      </c>
      <c r="BZ60" s="3" t="n">
        <f aca="false">IF(AND(N60&gt;0,$C60="Winter"),RANK(BQ60,BQ$5:BQ$61,0),0)</f>
        <v>0</v>
      </c>
      <c r="CA60" s="3" t="n">
        <f aca="false">IF(AND(O60&gt;0,$C60="Winter"),RANK(BR60,BR$5:BR$61,0),0)</f>
        <v>0</v>
      </c>
    </row>
    <row r="61" customFormat="false" ht="15" hidden="false" customHeight="false" outlineLevel="0" collapsed="false">
      <c r="A61" s="4" t="s">
        <v>32</v>
      </c>
      <c r="B61" s="4" t="n">
        <v>2020</v>
      </c>
      <c r="C61" s="4" t="s">
        <v>15</v>
      </c>
      <c r="D61" s="7" t="n">
        <v>41524</v>
      </c>
      <c r="E61" s="4" t="s">
        <v>84</v>
      </c>
      <c r="G61" s="0" t="n">
        <v>8.752703432E-005</v>
      </c>
      <c r="H61" s="0" t="n">
        <v>-0.0038932</v>
      </c>
      <c r="I61" s="0" t="n">
        <v>-0.0001908</v>
      </c>
      <c r="J61" s="0" t="n">
        <v>0.0073066</v>
      </c>
      <c r="K61" s="0" t="n">
        <v>0.0159131</v>
      </c>
      <c r="L61" s="0" t="n">
        <v>0.0154979</v>
      </c>
      <c r="M61" s="0" t="n">
        <v>0.0291851</v>
      </c>
      <c r="N61" s="0" t="n">
        <v>0.0218785</v>
      </c>
      <c r="O61" s="0" t="n">
        <v>0.0156888</v>
      </c>
      <c r="P61" s="3" t="str">
        <f aca="false">CONCATENATE(A61," &amp; ",TEXT(D61,"mm/dd/yyyy")," &amp; ",ROUND(SQRT(G61),4)," &amp; ",ROUND(H61,4)," &amp; ",ROUND(I61,4)," &amp; ",ROUND(J61,4)," &amp; ",ROUND(K61,4)," &amp; ",ROUND(L61,4)," &amp; ",ROUND(M61,4)," &amp; ",ROUND(N61,4)," &amp; ",ROUND(O61,4)," \\ ")</f>
        <v>Spain &amp; 09/07/2013 &amp; 0.0094 &amp; -0.0039 &amp; -0.0002 &amp; 0.0073 &amp; 0.0159 &amp; 0.0155 &amp; 0.0292 &amp; 0.0219 &amp; 0.0157 \\</v>
      </c>
      <c r="Q61" s="3" t="s">
        <v>4</v>
      </c>
      <c r="R61" s="3" t="n">
        <f aca="false">H61/SQRT((R$3-R$2+1)*$G61)</f>
        <v>-0.294252804063246</v>
      </c>
      <c r="S61" s="3" t="n">
        <f aca="false">I61/SQRT((S$3-S$2+1)*$G61)</f>
        <v>-0.0117746128458604</v>
      </c>
      <c r="T61" s="3" t="n">
        <f aca="false">J61/SQRT((T$3-T$2+1)*$G61)</f>
        <v>0.318836916653635</v>
      </c>
      <c r="U61" s="3" t="n">
        <f aca="false">K61/SQRT((U$3-U$2+1)*$G61)</f>
        <v>0.537877880895364</v>
      </c>
      <c r="V61" s="3" t="n">
        <f aca="false">L61/SQRT((V$3-V$2+1)*$G61)</f>
        <v>0.740826903127906</v>
      </c>
      <c r="W61" s="3" t="n">
        <f aca="false">M61/SQRT((W$3-W$2+1)*$G61)</f>
        <v>0.940575660868598</v>
      </c>
      <c r="X61" s="3" t="n">
        <f aca="false">N61/SQRT((X$3-X$2+1)*$G61)</f>
        <v>1.04583081579336</v>
      </c>
      <c r="Y61" s="3" t="n">
        <f aca="false">O61/SQRT((Y$3-Y$2+1)*$G61)</f>
        <v>1.1857786377241</v>
      </c>
      <c r="AA61" s="3" t="n">
        <f aca="false">ABS(H61)</f>
        <v>0.0038932</v>
      </c>
      <c r="AB61" s="3" t="n">
        <f aca="false">ABS(I61)</f>
        <v>0.0001908</v>
      </c>
      <c r="AC61" s="3" t="n">
        <f aca="false">ABS(J61)</f>
        <v>0.0073066</v>
      </c>
      <c r="AD61" s="3" t="n">
        <f aca="false">ABS(K61)</f>
        <v>0.0159131</v>
      </c>
      <c r="AE61" s="3" t="n">
        <f aca="false">ABS(L61)</f>
        <v>0.0154979</v>
      </c>
      <c r="AF61" s="3" t="n">
        <f aca="false">ABS(M61)</f>
        <v>0.0291851</v>
      </c>
      <c r="AG61" s="3" t="n">
        <f aca="false">ABS(N61)</f>
        <v>0.0218785</v>
      </c>
      <c r="AH61" s="3" t="n">
        <f aca="false">ABS(O61)</f>
        <v>0.0156888</v>
      </c>
      <c r="AJ61" s="3" t="n">
        <f aca="false">IF(H61&gt;0,RANK(AA61,AA$5:AA$61,0),0)</f>
        <v>0</v>
      </c>
      <c r="AK61" s="3" t="n">
        <f aca="false">IF(I61&gt;0,RANK(AB61,AB$5:AB$61,0),0)</f>
        <v>0</v>
      </c>
      <c r="AL61" s="3" t="n">
        <f aca="false">IF(J61&gt;0,RANK(AC61,AC$5:AC$61,0),0)</f>
        <v>40</v>
      </c>
      <c r="AM61" s="3" t="n">
        <f aca="false">IF(K61&gt;0,RANK(AD61,AD$5:AD$61,0),0)</f>
        <v>33</v>
      </c>
      <c r="AN61" s="3" t="n">
        <f aca="false">IF(L61&gt;0,RANK(AE61,AE$5:AE$61,0),0)</f>
        <v>24</v>
      </c>
      <c r="AO61" s="3" t="n">
        <f aca="false">IF(M61&gt;0,RANK(AF61,AF$5:AF$61,0),0)</f>
        <v>23</v>
      </c>
      <c r="AP61" s="3" t="n">
        <f aca="false">IF(N61&gt;0,RANK(AG61,AG$5:AG$61,0),0)</f>
        <v>16</v>
      </c>
      <c r="AQ61" s="3" t="n">
        <f aca="false">IF(O61&gt;0,RANK(AH61,AH$5:AH$61,0),0)</f>
        <v>12</v>
      </c>
      <c r="AS61" s="3" t="n">
        <f aca="false">IF($C61="Summer",ABS(H61),"")</f>
        <v>0.0038932</v>
      </c>
      <c r="AT61" s="3" t="n">
        <f aca="false">IF($C61="Summer",ABS(I61),"")</f>
        <v>0.0001908</v>
      </c>
      <c r="AU61" s="3" t="n">
        <f aca="false">IF($C61="Summer",ABS(J61),"")</f>
        <v>0.0073066</v>
      </c>
      <c r="AV61" s="3" t="n">
        <f aca="false">IF($C61="Summer",ABS(K61),"")</f>
        <v>0.0159131</v>
      </c>
      <c r="AW61" s="3" t="n">
        <f aca="false">IF($C61="Summer",ABS(L61),"")</f>
        <v>0.0154979</v>
      </c>
      <c r="AX61" s="3" t="n">
        <f aca="false">IF($C61="Summer",ABS(M61),"")</f>
        <v>0.0291851</v>
      </c>
      <c r="AY61" s="3" t="n">
        <f aca="false">IF($C61="Summer",ABS(N61),"")</f>
        <v>0.0218785</v>
      </c>
      <c r="AZ61" s="3" t="n">
        <f aca="false">IF($C61="Summer",ABS(O61),"")</f>
        <v>0.0156888</v>
      </c>
      <c r="BB61" s="3" t="n">
        <f aca="false">IF(AND(H61&gt;0,$C61="Summer"),RANK(AS61,AS$5:AS$61,0),0)</f>
        <v>0</v>
      </c>
      <c r="BC61" s="3" t="n">
        <f aca="false">IF(AND(I61&gt;0,$C61="Summer"),RANK(AT61,AT$5:AT$61,0),0)</f>
        <v>0</v>
      </c>
      <c r="BD61" s="3" t="n">
        <f aca="false">IF(AND(J61&gt;0,$C61="Summer"),RANK(AU61,AU$5:AU$61,0),0)</f>
        <v>21</v>
      </c>
      <c r="BE61" s="3" t="n">
        <f aca="false">IF(AND(K61&gt;0,$C61="Summer"),RANK(AV61,AV$5:AV$61,0),0)</f>
        <v>17</v>
      </c>
      <c r="BF61" s="3" t="n">
        <f aca="false">IF(AND(L61&gt;0,$C61="Summer"),RANK(AW61,AW$5:AW$61,0),0)</f>
        <v>10</v>
      </c>
      <c r="BG61" s="3" t="n">
        <f aca="false">IF(AND(M61&gt;0,$C61="Summer"),RANK(AX61,AX$5:AX$61,0),0)</f>
        <v>13</v>
      </c>
      <c r="BH61" s="3" t="n">
        <f aca="false">IF(AND(N61&gt;0,$C61="Summer"),RANK(AY61,AY$5:AY$61,0),0)</f>
        <v>9</v>
      </c>
      <c r="BI61" s="3" t="n">
        <f aca="false">IF(AND(O61&gt;0,$C61="Summer"),RANK(AZ61,AZ$5:AZ$61,0),0)</f>
        <v>6</v>
      </c>
      <c r="BK61" s="3" t="str">
        <f aca="false">IF($C61="Winter",ABS(H61),"")</f>
        <v/>
      </c>
      <c r="BL61" s="3" t="str">
        <f aca="false">IF($C61="Winter",ABS(I61),"")</f>
        <v/>
      </c>
      <c r="BM61" s="3" t="str">
        <f aca="false">IF($C61="Winter",ABS(J61),"")</f>
        <v/>
      </c>
      <c r="BN61" s="3" t="str">
        <f aca="false">IF($C61="Winter",ABS(K61),"")</f>
        <v/>
      </c>
      <c r="BO61" s="3" t="str">
        <f aca="false">IF($C61="Winter",ABS(L61),"")</f>
        <v/>
      </c>
      <c r="BP61" s="3" t="str">
        <f aca="false">IF($C61="Winter",ABS(M61),"")</f>
        <v/>
      </c>
      <c r="BQ61" s="3" t="str">
        <f aca="false">IF($C61="Winter",ABS(N61),"")</f>
        <v/>
      </c>
      <c r="BR61" s="3" t="str">
        <f aca="false">IF($C61="Winter",ABS(O61),"")</f>
        <v/>
      </c>
      <c r="BT61" s="3" t="n">
        <f aca="false">IF(AND(H61&gt;0,$C61="Winter"),RANK(BK61,BK$5:BK$61,0),0)</f>
        <v>0</v>
      </c>
      <c r="BU61" s="3" t="n">
        <f aca="false">IF(AND(I61&gt;0,$C61="Winter"),RANK(BL61,BL$5:BL$61,0),0)</f>
        <v>0</v>
      </c>
      <c r="BV61" s="3" t="n">
        <f aca="false">IF(AND(J61&gt;0,$C61="Winter"),RANK(BM61,BM$5:BM$61,0),0)</f>
        <v>0</v>
      </c>
      <c r="BW61" s="3" t="n">
        <f aca="false">IF(AND(K61&gt;0,$C61="Winter"),RANK(BN61,BN$5:BN$61,0),0)</f>
        <v>0</v>
      </c>
      <c r="BX61" s="3" t="n">
        <f aca="false">IF(AND(L61&gt;0,$C61="Winter"),RANK(BO61,BO$5:BO$61,0),0)</f>
        <v>0</v>
      </c>
      <c r="BY61" s="3" t="n">
        <f aca="false">IF(AND(M61&gt;0,$C61="Winter"),RANK(BP61,BP$5:BP$61,0),0)</f>
        <v>0</v>
      </c>
      <c r="BZ61" s="3" t="n">
        <f aca="false">IF(AND(N61&gt;0,$C61="Winter"),RANK(BQ61,BQ$5:BQ$61,0),0)</f>
        <v>0</v>
      </c>
      <c r="CA61" s="3" t="n">
        <f aca="false">IF(AND(O61&gt;0,$C61="Winter"),RANK(BR61,BR$5:BR$61,0),0)</f>
        <v>0</v>
      </c>
    </row>
    <row r="63" customFormat="false" ht="13.8" hidden="false" customHeight="false" outlineLevel="0" collapsed="false">
      <c r="G63" s="3" t="s">
        <v>54</v>
      </c>
    </row>
    <row r="64" customFormat="false" ht="13.8" hidden="false" customHeight="false" outlineLevel="0" collapsed="false">
      <c r="G64" s="3" t="s">
        <v>55</v>
      </c>
      <c r="H64" s="3" t="s">
        <v>6</v>
      </c>
      <c r="I64" s="3" t="s">
        <v>7</v>
      </c>
      <c r="J64" s="3" t="s">
        <v>8</v>
      </c>
      <c r="K64" s="3" t="s">
        <v>9</v>
      </c>
      <c r="L64" s="3" t="s">
        <v>10</v>
      </c>
      <c r="M64" s="3" t="s">
        <v>11</v>
      </c>
      <c r="N64" s="3" t="s">
        <v>12</v>
      </c>
      <c r="O64" s="3" t="s">
        <v>13</v>
      </c>
    </row>
    <row r="65" customFormat="false" ht="13.8" hidden="false" customHeight="false" outlineLevel="0" collapsed="false">
      <c r="G65" s="3" t="s">
        <v>56</v>
      </c>
      <c r="H65" s="3" t="n">
        <f aca="false">AVERAGE(H$5:H$61)</f>
        <v>0.00345724385964912</v>
      </c>
      <c r="I65" s="3" t="n">
        <f aca="false">AVERAGE(I$5:I$61)</f>
        <v>0.00256618245614035</v>
      </c>
      <c r="J65" s="3" t="n">
        <f aca="false">AVERAGE(J$5:J$61)</f>
        <v>0.00125419122807018</v>
      </c>
      <c r="K65" s="3" t="n">
        <f aca="false">AVERAGE(K$5:K$61)</f>
        <v>0.00229577368421052</v>
      </c>
      <c r="L65" s="3" t="n">
        <f aca="false">AVERAGE(L$5:L$61)</f>
        <v>0.000657877192982456</v>
      </c>
      <c r="M65" s="3" t="n">
        <f aca="false">AVERAGE(M$5:M$61)</f>
        <v>-0.00322328596491228</v>
      </c>
      <c r="N65" s="3" t="n">
        <f aca="false">AVERAGE(N$5:N$61)</f>
        <v>-0.00447747192982456</v>
      </c>
      <c r="O65" s="3" t="n">
        <f aca="false">AVERAGE(O$5:O$61)</f>
        <v>-0.00190831052631579</v>
      </c>
    </row>
    <row r="66" customFormat="false" ht="13.8" hidden="false" customHeight="false" outlineLevel="0" collapsed="false">
      <c r="G66" s="3" t="s">
        <v>57</v>
      </c>
      <c r="H66" s="3" t="n">
        <f aca="false">SQRT(SUM($G$5:$G$61)*(H$3-H$2+1))/COUNT(G$5:G$61)</f>
        <v>0.00295732376741255</v>
      </c>
      <c r="I66" s="3" t="n">
        <f aca="false">SQRT(SUM($G$5:$G$61)*(I$3-I$2+1))/COUNT(H$5:H$61)</f>
        <v>0.00362196711718298</v>
      </c>
      <c r="J66" s="3" t="n">
        <f aca="false">SQRT(SUM($G$5:$G$61)*(J$3-J$2+1))/COUNT(I$5:I$61)</f>
        <v>0.00512223501958955</v>
      </c>
      <c r="K66" s="3" t="n">
        <f aca="false">SQRT(SUM($G$5:$G$61)*(K$3-K$2+1))/COUNT(J$5:J$61)</f>
        <v>0.00661277697541024</v>
      </c>
      <c r="L66" s="3" t="n">
        <f aca="false">SQRT(SUM($G$5:$G$61)*(L$3-L$2+1))/COUNT(K$5:K$61)</f>
        <v>0.00467593944178685</v>
      </c>
      <c r="M66" s="3" t="n">
        <f aca="false">SQRT(SUM($G$5:$G$61)*(M$3-M$2+1))/COUNT(L$5:L$61)</f>
        <v>0.00693553900278612</v>
      </c>
      <c r="N66" s="3" t="n">
        <f aca="false">SQRT(SUM($G$5:$G$61)*(N$3-N$2+1))/COUNT(M$5:M$61)</f>
        <v>0.00467593944178685</v>
      </c>
      <c r="O66" s="3" t="n">
        <f aca="false">SQRT(SUM($G$5:$G$61)*(O$3-O$2+1))/COUNT(N$5:N$61)</f>
        <v>0.00295732376741255</v>
      </c>
    </row>
    <row r="67" customFormat="false" ht="13.8" hidden="false" customHeight="false" outlineLevel="0" collapsed="false">
      <c r="G67" s="3" t="s">
        <v>58</v>
      </c>
      <c r="H67" s="3" t="n">
        <f aca="false">H65/H66</f>
        <v>1.16904476193825</v>
      </c>
      <c r="I67" s="3" t="n">
        <f aca="false">I65/I66</f>
        <v>0.708505177743366</v>
      </c>
      <c r="J67" s="3" t="n">
        <f aca="false">J65/J66</f>
        <v>0.244852339510708</v>
      </c>
      <c r="K67" s="3" t="n">
        <f aca="false">K65/K66</f>
        <v>0.347172404686777</v>
      </c>
      <c r="L67" s="3" t="n">
        <f aca="false">L65/L66</f>
        <v>0.14069412172093</v>
      </c>
      <c r="M67" s="3" t="n">
        <f aca="false">M65/M66</f>
        <v>-0.46474916565496</v>
      </c>
      <c r="N67" s="3" t="n">
        <f aca="false">N65/N66</f>
        <v>-0.957555585474724</v>
      </c>
      <c r="O67" s="3" t="n">
        <f aca="false">O65/O66</f>
        <v>-0.645282923480991</v>
      </c>
    </row>
    <row r="68" customFormat="false" ht="13.8" hidden="false" customHeight="false" outlineLevel="0" collapsed="false">
      <c r="H68" s="3"/>
      <c r="I68" s="3"/>
      <c r="J68" s="3"/>
      <c r="K68" s="3"/>
      <c r="L68" s="3"/>
      <c r="M68" s="3"/>
      <c r="N68" s="3"/>
      <c r="O68" s="3"/>
    </row>
    <row r="69" customFormat="false" ht="13.8" hidden="false" customHeight="false" outlineLevel="0" collapsed="false">
      <c r="G69" s="3" t="s">
        <v>59</v>
      </c>
      <c r="H69" s="3"/>
      <c r="I69" s="3"/>
      <c r="J69" s="3"/>
      <c r="K69" s="3"/>
      <c r="L69" s="3"/>
      <c r="M69" s="3"/>
      <c r="N69" s="3"/>
      <c r="O69" s="3"/>
    </row>
    <row r="70" customFormat="false" ht="13.8" hidden="false" customHeight="false" outlineLevel="0" collapsed="false">
      <c r="G70" s="3" t="s">
        <v>55</v>
      </c>
      <c r="H70" s="3" t="s">
        <v>6</v>
      </c>
      <c r="I70" s="3" t="s">
        <v>7</v>
      </c>
      <c r="J70" s="3" t="s">
        <v>8</v>
      </c>
      <c r="K70" s="3" t="s">
        <v>9</v>
      </c>
      <c r="L70" s="3" t="s">
        <v>10</v>
      </c>
      <c r="M70" s="3" t="s">
        <v>11</v>
      </c>
      <c r="N70" s="3" t="s">
        <v>12</v>
      </c>
      <c r="O70" s="3" t="s">
        <v>13</v>
      </c>
    </row>
    <row r="71" customFormat="false" ht="13.8" hidden="false" customHeight="false" outlineLevel="0" collapsed="false">
      <c r="G71" s="3" t="s">
        <v>56</v>
      </c>
      <c r="H71" s="3" t="n">
        <f aca="false">SUMIF($C$5:$C$61,"Summer",H$5:H$61)/COUNTIF($C$5:$C$61,"Summer")</f>
        <v>-0.000500576666666666</v>
      </c>
      <c r="I71" s="3" t="n">
        <f aca="false">SUMIF($C$5:$C$61,"Summer",I$5:I$61)/COUNTIF($C$5:$C$61,"Summer")</f>
        <v>-0.00174127333333333</v>
      </c>
      <c r="J71" s="3" t="n">
        <f aca="false">SUMIF($C$5:$C$61,"Summer",J$5:J$61)/COUNTIF($C$5:$C$61,"Summer")</f>
        <v>-0.00368336666666667</v>
      </c>
      <c r="K71" s="3" t="n">
        <f aca="false">SUMIF($C$5:$C$61,"Summer",K$5:K$61)/COUNTIF($C$5:$C$61,"Summer")</f>
        <v>0.000167516666666665</v>
      </c>
      <c r="L71" s="3" t="n">
        <f aca="false">SUMIF($C$5:$C$61,"Summer",L$5:L$61)/COUNTIF($C$5:$C$61,"Summer")</f>
        <v>-0.00296331</v>
      </c>
      <c r="M71" s="3" t="n">
        <f aca="false">SUMIF($C$5:$C$61,"Summer",M$5:M$61)/COUNTIF($C$5:$C$61,"Summer")</f>
        <v>-0.0129169666666667</v>
      </c>
      <c r="N71" s="3" t="n">
        <f aca="false">SUMIF($C$5:$C$61,"Summer",N$5:N$61)/COUNTIF($C$5:$C$61,"Summer")</f>
        <v>-0.00923359333333333</v>
      </c>
      <c r="O71" s="3" t="n">
        <f aca="false">SUMIF($C$5:$C$61,"Summer",O$5:O$61)/COUNTIF($C$5:$C$61,"Summer")</f>
        <v>-0.00122203666666667</v>
      </c>
    </row>
    <row r="72" customFormat="false" ht="13.8" hidden="false" customHeight="false" outlineLevel="0" collapsed="false">
      <c r="G72" s="3" t="s">
        <v>57</v>
      </c>
      <c r="H72" s="3" t="n">
        <f aca="false">SQRT((H$3-H$2+1)*SUMIF($C$5:$C$61,"Summer",$G$5:$G$61))/COUNTIF($C$5:$C$61,"Summer")</f>
        <v>0.00444918818879604</v>
      </c>
      <c r="I72" s="3" t="n">
        <f aca="false">SQRT((I$3-I$2+1)*SUMIF($C$5:$C$61,"Summer",$G$5:$G$61))/COUNTIF($C$5:$C$61,"Summer")</f>
        <v>0.00544912041608399</v>
      </c>
      <c r="J72" s="3" t="n">
        <f aca="false">SQRT((J$3-J$2+1)*SUMIF($C$5:$C$61,"Summer",$G$5:$G$61))/COUNTIF($C$5:$C$61,"Summer")</f>
        <v>0.0077062199954301</v>
      </c>
      <c r="K72" s="3" t="n">
        <f aca="false">SQRT((K$3-K$2+1)*SUMIF($C$5:$C$61,"Summer",$G$5:$G$61))/COUNTIF($C$5:$C$61,"Summer")</f>
        <v>0.00994868723483712</v>
      </c>
      <c r="L72" s="3" t="n">
        <f aca="false">SQRT((L$3-L$2+1)*SUMIF($C$5:$C$61,"Summer",$G$5:$G$61))/COUNTIF($C$5:$C$61,"Summer")</f>
        <v>0.00703478420765737</v>
      </c>
      <c r="M72" s="3" t="n">
        <f aca="false">SQRT((M$3-M$2+1)*SUMIF($C$5:$C$61,"Summer",$G$5:$G$61))/COUNTIF($C$5:$C$61,"Summer")</f>
        <v>0.0104342711995746</v>
      </c>
      <c r="N72" s="3" t="n">
        <f aca="false">SQRT((N$3-N$2+1)*SUMIF($C$5:$C$61,"Summer",$G$5:$G$61))/COUNTIF($C$5:$C$61,"Summer")</f>
        <v>0.00703478420765737</v>
      </c>
      <c r="O72" s="3" t="n">
        <f aca="false">SQRT((O$3-O$2+1)*SUMIF($C$5:$C$61,"Summer",$G$5:$G$61))/COUNTIF($C$5:$C$61,"Summer")</f>
        <v>0.00444918818879604</v>
      </c>
    </row>
    <row r="73" customFormat="false" ht="13.8" hidden="false" customHeight="false" outlineLevel="0" collapsed="false">
      <c r="G73" s="3" t="s">
        <v>58</v>
      </c>
      <c r="H73" s="3" t="n">
        <f aca="false">H71/H72</f>
        <v>-0.112509663656669</v>
      </c>
      <c r="I73" s="3" t="n">
        <f aca="false">I71/I72</f>
        <v>-0.319551267062052</v>
      </c>
      <c r="J73" s="3" t="n">
        <f aca="false">J71/J72</f>
        <v>-0.477973204612762</v>
      </c>
      <c r="K73" s="3" t="n">
        <f aca="false">K71/K72</f>
        <v>0.0168380674467356</v>
      </c>
      <c r="L73" s="3" t="n">
        <f aca="false">L71/L72</f>
        <v>-0.421236801659734</v>
      </c>
      <c r="M73" s="3" t="n">
        <f aca="false">M71/M72</f>
        <v>-1.23793664354759</v>
      </c>
      <c r="N73" s="3" t="n">
        <f aca="false">N71/N72</f>
        <v>-1.31256241282889</v>
      </c>
      <c r="O73" s="3" t="n">
        <f aca="false">O71/O72</f>
        <v>-0.274665088283747</v>
      </c>
    </row>
    <row r="74" customFormat="false" ht="13.8" hidden="false" customHeight="false" outlineLevel="0" collapsed="false">
      <c r="H74" s="3"/>
      <c r="I74" s="3"/>
      <c r="J74" s="3"/>
      <c r="K74" s="3"/>
      <c r="L74" s="3"/>
      <c r="M74" s="3"/>
      <c r="N74" s="3"/>
      <c r="O74" s="3"/>
    </row>
    <row r="75" customFormat="false" ht="13.8" hidden="false" customHeight="false" outlineLevel="0" collapsed="false">
      <c r="G75" s="3" t="s">
        <v>60</v>
      </c>
      <c r="H75" s="3"/>
      <c r="I75" s="3"/>
      <c r="J75" s="3"/>
      <c r="K75" s="3"/>
      <c r="L75" s="3"/>
      <c r="M75" s="3"/>
      <c r="N75" s="3"/>
      <c r="O75" s="3"/>
    </row>
    <row r="76" customFormat="false" ht="13.8" hidden="false" customHeight="false" outlineLevel="0" collapsed="false">
      <c r="G76" s="3" t="s">
        <v>55</v>
      </c>
      <c r="H76" s="3" t="s">
        <v>6</v>
      </c>
      <c r="I76" s="3" t="s">
        <v>7</v>
      </c>
      <c r="J76" s="3" t="s">
        <v>8</v>
      </c>
      <c r="K76" s="3" t="s">
        <v>9</v>
      </c>
      <c r="L76" s="3" t="s">
        <v>10</v>
      </c>
      <c r="M76" s="3" t="s">
        <v>11</v>
      </c>
      <c r="N76" s="3" t="s">
        <v>12</v>
      </c>
      <c r="O76" s="3" t="s">
        <v>13</v>
      </c>
    </row>
    <row r="77" customFormat="false" ht="13.8" hidden="false" customHeight="false" outlineLevel="0" collapsed="false">
      <c r="G77" s="3" t="s">
        <v>56</v>
      </c>
      <c r="H77" s="3" t="n">
        <f aca="false">SUMIF($C$5:$C$61,"Winter",H$5:H$61)/COUNTIF($C$5:$C$61,"Winter")</f>
        <v>0.00785482222222222</v>
      </c>
      <c r="I77" s="3" t="n">
        <f aca="false">SUMIF($C$5:$C$61,"Winter",I$5:I$61)/COUNTIF($C$5:$C$61,"Winter")</f>
        <v>0.00735224444444444</v>
      </c>
      <c r="J77" s="3" t="n">
        <f aca="false">SUMIF($C$5:$C$61,"Winter",J$5:J$61)/COUNTIF($C$5:$C$61,"Winter")</f>
        <v>0.00674036666666667</v>
      </c>
      <c r="K77" s="3" t="n">
        <f aca="false">SUMIF($C$5:$C$61,"Winter",K$5:K$61)/COUNTIF($C$5:$C$61,"Winter")</f>
        <v>0.0046605037037037</v>
      </c>
      <c r="L77" s="3" t="n">
        <f aca="false">SUMIF($C$5:$C$61,"Winter",L$5:L$61)/COUNTIF($C$5:$C$61,"Winter")</f>
        <v>0.00468141851851852</v>
      </c>
      <c r="M77" s="3" t="n">
        <f aca="false">SUMIF($C$5:$C$61,"Winter",M$5:M$61)/COUNTIF($C$5:$C$61,"Winter")</f>
        <v>0.00754747037037037</v>
      </c>
      <c r="N77" s="3" t="n">
        <f aca="false">SUMIF($C$5:$C$61,"Winter",N$5:N$61)/COUNTIF($C$5:$C$61,"Winter")</f>
        <v>0.000807107407407407</v>
      </c>
      <c r="O77" s="3" t="n">
        <f aca="false">SUMIF($C$5:$C$61,"Winter",O$5:O$61)/COUNTIF($C$5:$C$61,"Winter")</f>
        <v>-0.00267083703703704</v>
      </c>
    </row>
    <row r="78" customFormat="false" ht="13.8" hidden="false" customHeight="false" outlineLevel="0" collapsed="false">
      <c r="G78" s="3" t="s">
        <v>57</v>
      </c>
      <c r="H78" s="3" t="n">
        <f aca="false">SQRT((H$3-H$2+1)*SUMIF($C$5:$C$61,"Winter",$G$5:$G$61))/COUNTIF($C$5:$C$61,"Winter")</f>
        <v>0.00381305943305732</v>
      </c>
      <c r="I78" s="3" t="n">
        <f aca="false">SQRT((I$3-I$2+1)*SUMIF($C$5:$C$61,"Winter",$G$5:$G$61))/COUNTIF($C$5:$C$61,"Winter")</f>
        <v>0.00467002498494828</v>
      </c>
      <c r="J78" s="3" t="n">
        <f aca="false">SQRT((J$3-J$2+1)*SUMIF($C$5:$C$61,"Winter",$G$5:$G$61))/COUNTIF($C$5:$C$61,"Winter")</f>
        <v>0.00660441267033506</v>
      </c>
      <c r="K78" s="3" t="n">
        <f aca="false">SQRT((K$3-K$2+1)*SUMIF($C$5:$C$61,"Winter",$G$5:$G$61))/COUNTIF($C$5:$C$61,"Winter")</f>
        <v>0.00852626009456298</v>
      </c>
      <c r="L78" s="3" t="n">
        <f aca="false">SQRT((L$3-L$2+1)*SUMIF($C$5:$C$61,"Winter",$G$5:$G$61))/COUNTIF($C$5:$C$61,"Winter")</f>
        <v>0.00602897633102574</v>
      </c>
      <c r="M78" s="3" t="n">
        <f aca="false">SQRT((M$3-M$2+1)*SUMIF($C$5:$C$61,"Winter",$G$5:$G$61))/COUNTIF($C$5:$C$61,"Winter")</f>
        <v>0.00894241702897773</v>
      </c>
      <c r="N78" s="3" t="n">
        <f aca="false">SQRT((N$3-N$2+1)*SUMIF($C$5:$C$61,"Winter",$G$5:$G$61))/COUNTIF($C$5:$C$61,"Winter")</f>
        <v>0.00602897633102574</v>
      </c>
      <c r="O78" s="3" t="n">
        <f aca="false">SQRT((O$3-O$2+1)*SUMIF($C$5:$C$61,"Winter",$G$5:$G$61))/COUNTIF($C$5:$C$61,"Winter")</f>
        <v>0.00381305943305732</v>
      </c>
    </row>
    <row r="79" customFormat="false" ht="13.8" hidden="false" customHeight="false" outlineLevel="0" collapsed="false">
      <c r="G79" s="3" t="s">
        <v>58</v>
      </c>
      <c r="H79" s="3" t="n">
        <f aca="false">H77/H78</f>
        <v>2.05997896443072</v>
      </c>
      <c r="I79" s="3" t="n">
        <f aca="false">I77/I78</f>
        <v>1.57434798917374</v>
      </c>
      <c r="J79" s="3" t="n">
        <f aca="false">J77/J78</f>
        <v>1.02058532728312</v>
      </c>
      <c r="K79" s="3" t="n">
        <f aca="false">K77/K78</f>
        <v>0.546605856731442</v>
      </c>
      <c r="L79" s="3" t="n">
        <f aca="false">L77/L78</f>
        <v>0.776486464945542</v>
      </c>
      <c r="M79" s="3" t="n">
        <f aca="false">M77/M78</f>
        <v>0.844007872358551</v>
      </c>
      <c r="N79" s="3" t="n">
        <f aca="false">N77/N78</f>
        <v>0.133871384310127</v>
      </c>
      <c r="O79" s="3" t="n">
        <f aca="false">O77/O78</f>
        <v>-0.700444638728212</v>
      </c>
    </row>
    <row r="80" customFormat="false" ht="13.8" hidden="false" customHeight="false" outlineLevel="0" collapsed="false">
      <c r="G80" s="3"/>
    </row>
    <row r="81" customFormat="false" ht="13.8" hidden="false" customHeight="false" outlineLevel="0" collapsed="false">
      <c r="G81" s="3"/>
    </row>
    <row r="82" customFormat="false" ht="13.8" hidden="false" customHeight="false" outlineLevel="0" collapsed="false">
      <c r="G82" s="3"/>
    </row>
    <row r="83" customFormat="false" ht="13.8" hidden="false" customHeight="false" outlineLevel="0" collapsed="false">
      <c r="G83" s="3" t="s">
        <v>61</v>
      </c>
    </row>
    <row r="84" customFormat="false" ht="13.8" hidden="false" customHeight="false" outlineLevel="0" collapsed="false">
      <c r="G84" s="3" t="s">
        <v>62</v>
      </c>
      <c r="H84" s="3"/>
      <c r="I84" s="3"/>
      <c r="J84" s="3"/>
      <c r="K84" s="3"/>
      <c r="L84" s="3"/>
      <c r="M84" s="3"/>
      <c r="N84" s="3"/>
      <c r="O84" s="3"/>
    </row>
    <row r="85" customFormat="false" ht="13.8" hidden="false" customHeight="false" outlineLevel="0" collapsed="false">
      <c r="G85" s="3" t="s">
        <v>5</v>
      </c>
      <c r="H85" s="3" t="s">
        <v>6</v>
      </c>
      <c r="I85" s="3" t="s">
        <v>7</v>
      </c>
      <c r="J85" s="3" t="s">
        <v>8</v>
      </c>
      <c r="K85" s="3" t="s">
        <v>9</v>
      </c>
      <c r="L85" s="3" t="s">
        <v>10</v>
      </c>
      <c r="M85" s="3" t="s">
        <v>11</v>
      </c>
      <c r="N85" s="3" t="s">
        <v>12</v>
      </c>
      <c r="O85" s="3" t="s">
        <v>13</v>
      </c>
    </row>
    <row r="86" customFormat="false" ht="13.8" hidden="false" customHeight="false" outlineLevel="0" collapsed="false">
      <c r="G86" s="3" t="s">
        <v>63</v>
      </c>
      <c r="H86" s="3" t="n">
        <f aca="false">AVERAGE(H$5:H$54)</f>
        <v>0.003297784</v>
      </c>
      <c r="I86" s="3" t="n">
        <f aca="false">AVERAGE(I$5:I$54)</f>
        <v>0.002793698</v>
      </c>
      <c r="J86" s="3" t="n">
        <f aca="false">AVERAGE(J$5:J$54)</f>
        <v>0.000819372</v>
      </c>
      <c r="K86" s="3" t="n">
        <f aca="false">AVERAGE(K$5:K$54)</f>
        <v>0.001554662</v>
      </c>
      <c r="L86" s="3" t="n">
        <f aca="false">AVERAGE(L$5:L$54)</f>
        <v>0.00073874</v>
      </c>
      <c r="M86" s="3" t="n">
        <f aca="false">AVERAGE(M$5:M$54)</f>
        <v>-0.00363906</v>
      </c>
      <c r="N86" s="3" t="n">
        <f aca="false">AVERAGE(N$5:N$54)</f>
        <v>-0.004458428</v>
      </c>
      <c r="O86" s="3" t="n">
        <f aca="false">AVERAGE(O$5:O$54)</f>
        <v>-0.002054966</v>
      </c>
    </row>
    <row r="87" customFormat="false" ht="13.8" hidden="false" customHeight="false" outlineLevel="0" collapsed="false">
      <c r="G87" s="3" t="s">
        <v>64</v>
      </c>
      <c r="H87" s="3" t="n">
        <f aca="false">SQRT(SUM($G$5:$G$54)*(H$3-H$2+1))/COUNT(G$5:G$54)</f>
        <v>0.00319109516349858</v>
      </c>
      <c r="I87" s="3" t="n">
        <f aca="false">SQRT(SUM($G$5:$G$54)*(I$3-I$2+1))/COUNT(H$5:H$54)</f>
        <v>0.00390827743561738</v>
      </c>
      <c r="J87" s="3" t="n">
        <f aca="false">SQRT(SUM($G$5:$G$54)*(J$3-J$2+1))/COUNT(I$5:I$54)</f>
        <v>0.00552713895496685</v>
      </c>
      <c r="K87" s="3" t="n">
        <f aca="false">SQRT(SUM($G$5:$G$54)*(K$3-K$2+1))/COUNT(J$5:J$54)</f>
        <v>0.00713550570825362</v>
      </c>
      <c r="L87" s="3" t="n">
        <f aca="false">SQRT(SUM($G$5:$G$54)*(L$3-L$2+1))/COUNT(K$5:K$54)</f>
        <v>0.00504556447350145</v>
      </c>
      <c r="M87" s="3" t="n">
        <f aca="false">SQRT(SUM($G$5:$G$54)*(M$3-M$2+1))/COUNT(L$5:L$54)</f>
        <v>0.00748378152298502</v>
      </c>
      <c r="N87" s="3" t="n">
        <f aca="false">SQRT(SUM($G$5:$G$54)*(N$3-N$2+1))/COUNT(M$5:M$54)</f>
        <v>0.00504556447350145</v>
      </c>
      <c r="O87" s="3" t="n">
        <f aca="false">SQRT(SUM($G$5:$G$54)*(O$3-O$2+1))/COUNT(N$5:N$54)</f>
        <v>0.00319109516349858</v>
      </c>
    </row>
    <row r="88" customFormat="false" ht="13.8" hidden="false" customHeight="false" outlineLevel="0" collapsed="false">
      <c r="G88" s="3" t="s">
        <v>58</v>
      </c>
      <c r="H88" s="3" t="n">
        <f aca="false">H86/H87</f>
        <v>1.0334332982989</v>
      </c>
      <c r="I88" s="3" t="n">
        <f aca="false">I86/I87</f>
        <v>0.714815681850048</v>
      </c>
      <c r="J88" s="3" t="n">
        <f aca="false">J86/J87</f>
        <v>0.148245232601523</v>
      </c>
      <c r="K88" s="3" t="n">
        <f aca="false">K86/K87</f>
        <v>0.217876919109142</v>
      </c>
      <c r="L88" s="3" t="n">
        <f aca="false">L86/L87</f>
        <v>0.146413746941448</v>
      </c>
      <c r="M88" s="3" t="n">
        <f aca="false">M86/M87</f>
        <v>-0.486259518509902</v>
      </c>
      <c r="N88" s="3" t="n">
        <f aca="false">N86/N87</f>
        <v>-0.88363314420319</v>
      </c>
      <c r="O88" s="3" t="n">
        <f aca="false">O86/O87</f>
        <v>-0.643968886765203</v>
      </c>
    </row>
    <row r="89" customFormat="false" ht="13.8" hidden="false" customHeight="false" outlineLevel="0" collapsed="false">
      <c r="G89" s="3"/>
      <c r="H89" s="3"/>
      <c r="I89" s="3"/>
      <c r="J89" s="3"/>
      <c r="K89" s="3"/>
      <c r="L89" s="3"/>
      <c r="M89" s="3"/>
      <c r="N89" s="3"/>
      <c r="O89" s="3"/>
    </row>
    <row r="90" customFormat="false" ht="13.8" hidden="false" customHeight="false" outlineLevel="0" collapsed="false">
      <c r="G90" s="3" t="s">
        <v>15</v>
      </c>
      <c r="H90" s="3"/>
      <c r="I90" s="3"/>
      <c r="J90" s="3"/>
      <c r="K90" s="3"/>
      <c r="L90" s="3"/>
      <c r="M90" s="3"/>
      <c r="N90" s="3"/>
      <c r="O90" s="3"/>
    </row>
    <row r="91" customFormat="false" ht="13.8" hidden="false" customHeight="false" outlineLevel="0" collapsed="false">
      <c r="G91" s="3" t="s">
        <v>5</v>
      </c>
      <c r="H91" s="3" t="s">
        <v>6</v>
      </c>
      <c r="I91" s="3" t="s">
        <v>7</v>
      </c>
      <c r="J91" s="3" t="s">
        <v>8</v>
      </c>
      <c r="K91" s="3" t="s">
        <v>9</v>
      </c>
      <c r="L91" s="3" t="s">
        <v>10</v>
      </c>
      <c r="M91" s="3" t="s">
        <v>11</v>
      </c>
      <c r="N91" s="3" t="s">
        <v>12</v>
      </c>
      <c r="O91" s="3" t="s">
        <v>13</v>
      </c>
    </row>
    <row r="92" customFormat="false" ht="13.8" hidden="false" customHeight="false" outlineLevel="0" collapsed="false">
      <c r="G92" s="3" t="s">
        <v>63</v>
      </c>
      <c r="H92" s="3" t="n">
        <f aca="false">SUMIF($C$5:$C$54,"Summer",H$5:H$54)/COUNTIF($C$5:$C$54,"Summer")</f>
        <v>-0.002070588</v>
      </c>
      <c r="I92" s="3" t="n">
        <f aca="false">SUMIF($C$5:$C$54,"Summer",I$5:I$54)/COUNTIF($C$5:$C$54,"Summer")</f>
        <v>-0.002967692</v>
      </c>
      <c r="J92" s="3" t="n">
        <f aca="false">SUMIF($C$5:$C$54,"Summer",J$5:J$54)/COUNTIF($C$5:$C$54,"Summer")</f>
        <v>-0.006706656</v>
      </c>
      <c r="K92" s="3" t="n">
        <f aca="false">SUMIF($C$5:$C$54,"Summer",K$5:K$54)/COUNTIF($C$5:$C$54,"Summer")</f>
        <v>-0.004120712</v>
      </c>
      <c r="L92" s="3" t="n">
        <f aca="false">SUMIF($C$5:$C$54,"Summer",L$5:L$54)/COUNTIF($C$5:$C$54,"Summer")</f>
        <v>-0.0044619</v>
      </c>
      <c r="M92" s="3" t="n">
        <f aca="false">SUMIF($C$5:$C$54,"Summer",M$5:M$54)/COUNTIF($C$5:$C$54,"Summer")</f>
        <v>-0.016825184</v>
      </c>
      <c r="N92" s="3" t="n">
        <f aca="false">SUMIF($C$5:$C$54,"Summer",N$5:N$54)/COUNTIF($C$5:$C$54,"Summer")</f>
        <v>-0.010118524</v>
      </c>
      <c r="O92" s="3" t="n">
        <f aca="false">SUMIF($C$5:$C$54,"Summer",O$5:O$54)/COUNTIF($C$5:$C$54,"Summer")</f>
        <v>-0.001494212</v>
      </c>
    </row>
    <row r="93" customFormat="false" ht="13.8" hidden="false" customHeight="false" outlineLevel="0" collapsed="false">
      <c r="G93" s="3" t="s">
        <v>64</v>
      </c>
      <c r="H93" s="3" t="n">
        <f aca="false">SQRT((H$3-H$2+1)*SUMIF($C$5:$C$54,"Summer",$G$5:$G$54))/COUNTIF($C$5:$C$54,"Summer")</f>
        <v>0.00489486438547668</v>
      </c>
      <c r="I93" s="3" t="n">
        <f aca="false">SQRT((I$3-I$2+1)*SUMIF($C$5:$C$54,"Summer",$G$5:$G$54))/COUNTIF($C$5:$C$54,"Summer")</f>
        <v>0.00599496005226991</v>
      </c>
      <c r="J93" s="3" t="n">
        <f aca="false">SQRT((J$3-J$2+1)*SUMIF($C$5:$C$54,"Summer",$G$5:$G$54))/COUNTIF($C$5:$C$54,"Summer")</f>
        <v>0.00847815381180502</v>
      </c>
      <c r="K93" s="3" t="n">
        <f aca="false">SQRT((K$3-K$2+1)*SUMIF($C$5:$C$54,"Summer",$G$5:$G$54))/COUNTIF($C$5:$C$54,"Summer")</f>
        <v>0.0109452495065686</v>
      </c>
      <c r="L93" s="3" t="n">
        <f aca="false">SQRT((L$3-L$2+1)*SUMIF($C$5:$C$54,"Summer",$G$5:$G$54))/COUNTIF($C$5:$C$54,"Summer")</f>
        <v>0.00773946014787336</v>
      </c>
      <c r="M93" s="3" t="n">
        <f aca="false">SQRT((M$3-M$2+1)*SUMIF($C$5:$C$54,"Summer",$G$5:$G$54))/COUNTIF($C$5:$C$54,"Summer")</f>
        <v>0.0114794745279191</v>
      </c>
      <c r="N93" s="3" t="n">
        <f aca="false">SQRT((N$3-N$2+1)*SUMIF($C$5:$C$54,"Summer",$G$5:$G$54))/COUNTIF($C$5:$C$54,"Summer")</f>
        <v>0.00773946014787336</v>
      </c>
      <c r="O93" s="3" t="n">
        <f aca="false">SQRT((O$3-O$2+1)*SUMIF($C$5:$C$54,"Summer",$G$5:$G$54))/COUNTIF($C$5:$C$54,"Summer")</f>
        <v>0.00489486438547668</v>
      </c>
    </row>
    <row r="94" customFormat="false" ht="13.8" hidden="false" customHeight="false" outlineLevel="0" collapsed="false">
      <c r="G94" s="3" t="s">
        <v>58</v>
      </c>
      <c r="H94" s="3" t="n">
        <f aca="false">H92/H93</f>
        <v>-0.423012332301492</v>
      </c>
      <c r="I94" s="3" t="n">
        <f aca="false">I92/I93</f>
        <v>-0.495031155191155</v>
      </c>
      <c r="J94" s="3" t="n">
        <f aca="false">J92/J93</f>
        <v>-0.791051465787471</v>
      </c>
      <c r="K94" s="3" t="n">
        <f aca="false">K92/K93</f>
        <v>-0.376484062563127</v>
      </c>
      <c r="L94" s="3" t="n">
        <f aca="false">L92/L93</f>
        <v>-0.576513079045447</v>
      </c>
      <c r="M94" s="3" t="n">
        <f aca="false">M92/M93</f>
        <v>-1.46567545048161</v>
      </c>
      <c r="N94" s="3" t="n">
        <f aca="false">N92/N93</f>
        <v>-1.30739403093643</v>
      </c>
      <c r="O94" s="3" t="n">
        <f aca="false">O92/O93</f>
        <v>-0.305261164013738</v>
      </c>
    </row>
    <row r="95" customFormat="false" ht="13.8" hidden="false" customHeight="false" outlineLevel="0" collapsed="false">
      <c r="G95" s="3"/>
      <c r="H95" s="3"/>
      <c r="I95" s="3"/>
      <c r="J95" s="3"/>
      <c r="K95" s="3"/>
      <c r="L95" s="3"/>
      <c r="M95" s="3"/>
      <c r="N95" s="3"/>
      <c r="O95" s="3"/>
    </row>
    <row r="96" customFormat="false" ht="13.8" hidden="false" customHeight="false" outlineLevel="0" collapsed="false">
      <c r="G96" s="3" t="s">
        <v>16</v>
      </c>
      <c r="H96" s="3"/>
      <c r="I96" s="3"/>
      <c r="J96" s="3"/>
      <c r="K96" s="3"/>
      <c r="L96" s="3"/>
      <c r="M96" s="3"/>
      <c r="N96" s="3"/>
      <c r="O96" s="3"/>
    </row>
    <row r="97" customFormat="false" ht="13.8" hidden="false" customHeight="false" outlineLevel="0" collapsed="false">
      <c r="G97" s="3" t="s">
        <v>5</v>
      </c>
      <c r="H97" s="3" t="s">
        <v>6</v>
      </c>
      <c r="I97" s="3" t="s">
        <v>7</v>
      </c>
      <c r="J97" s="3" t="s">
        <v>8</v>
      </c>
      <c r="K97" s="3" t="s">
        <v>9</v>
      </c>
      <c r="L97" s="3" t="s">
        <v>10</v>
      </c>
      <c r="M97" s="3" t="s">
        <v>11</v>
      </c>
      <c r="N97" s="3" t="s">
        <v>12</v>
      </c>
      <c r="O97" s="3" t="s">
        <v>13</v>
      </c>
    </row>
    <row r="98" customFormat="false" ht="13.8" hidden="false" customHeight="false" outlineLevel="0" collapsed="false">
      <c r="G98" s="3" t="s">
        <v>63</v>
      </c>
      <c r="H98" s="3" t="n">
        <f aca="false">SUMIF($C$5:$C$54,"Winter",H$5:H$54)/COUNTIF($C$5:$C$54,"Winter")</f>
        <v>0.008666156</v>
      </c>
      <c r="I98" s="3" t="n">
        <f aca="false">SUMIF($C$5:$C$54,"Winter",I$5:I$54)/COUNTIF($C$5:$C$54,"Winter")</f>
        <v>0.008555088</v>
      </c>
      <c r="J98" s="3" t="n">
        <f aca="false">SUMIF($C$5:$C$54,"Winter",J$5:J$54)/COUNTIF($C$5:$C$54,"Winter")</f>
        <v>0.0083454</v>
      </c>
      <c r="K98" s="3" t="n">
        <f aca="false">SUMIF($C$5:$C$54,"Winter",K$5:K$54)/COUNTIF($C$5:$C$54,"Winter")</f>
        <v>0.007230036</v>
      </c>
      <c r="L98" s="3" t="n">
        <f aca="false">SUMIF($C$5:$C$54,"Winter",L$5:L$54)/COUNTIF($C$5:$C$54,"Winter")</f>
        <v>0.00593938</v>
      </c>
      <c r="M98" s="3" t="n">
        <f aca="false">SUMIF($C$5:$C$54,"Winter",M$5:M$54)/COUNTIF($C$5:$C$54,"Winter")</f>
        <v>0.009547064</v>
      </c>
      <c r="N98" s="3" t="n">
        <f aca="false">SUMIF($C$5:$C$54,"Winter",N$5:N$54)/COUNTIF($C$5:$C$54,"Winter")</f>
        <v>0.001201668</v>
      </c>
      <c r="O98" s="3" t="n">
        <f aca="false">SUMIF($C$5:$C$54,"Winter",O$5:O$54)/COUNTIF($C$5:$C$54,"Winter")</f>
        <v>-0.00261572</v>
      </c>
    </row>
    <row r="99" customFormat="false" ht="13.8" hidden="false" customHeight="false" outlineLevel="0" collapsed="false">
      <c r="G99" s="3" t="s">
        <v>64</v>
      </c>
      <c r="H99" s="3" t="n">
        <f aca="false">SQRT((H$3-H$2+1)*SUMIF($C$5:$C$54,"Winter",$G$5:$G$54))/COUNTIF($C$5:$C$54,"Winter")</f>
        <v>0.00409544332372064</v>
      </c>
      <c r="I99" s="3" t="n">
        <f aca="false">SQRT((I$3-I$2+1)*SUMIF($C$5:$C$54,"Winter",$G$5:$G$54))/COUNTIF($C$5:$C$54,"Winter")</f>
        <v>0.00501587320680178</v>
      </c>
      <c r="J99" s="3" t="n">
        <f aca="false">SQRT((J$3-J$2+1)*SUMIF($C$5:$C$54,"Winter",$G$5:$G$54))/COUNTIF($C$5:$C$54,"Winter")</f>
        <v>0.00709351591620291</v>
      </c>
      <c r="K99" s="3" t="n">
        <f aca="false">SQRT((K$3-K$2+1)*SUMIF($C$5:$C$54,"Winter",$G$5:$G$54))/COUNTIF($C$5:$C$54,"Winter")</f>
        <v>0.00915768966983704</v>
      </c>
      <c r="L99" s="3" t="n">
        <f aca="false">SQRT((L$3-L$2+1)*SUMIF($C$5:$C$54,"Winter",$G$5:$G$54))/COUNTIF($C$5:$C$54,"Winter")</f>
        <v>0.00647546446554376</v>
      </c>
      <c r="M99" s="3" t="n">
        <f aca="false">SQRT((M$3-M$2+1)*SUMIF($C$5:$C$54,"Winter",$G$5:$G$54))/COUNTIF($C$5:$C$54,"Winter")</f>
        <v>0.00960466595452148</v>
      </c>
      <c r="N99" s="3" t="n">
        <f aca="false">SQRT((N$3-N$2+1)*SUMIF($C$5:$C$54,"Winter",$G$5:$G$54))/COUNTIF($C$5:$C$54,"Winter")</f>
        <v>0.00647546446554376</v>
      </c>
      <c r="O99" s="3" t="n">
        <f aca="false">SQRT((O$3-O$2+1)*SUMIF($C$5:$C$54,"Winter",$G$5:$G$54))/COUNTIF($C$5:$C$54,"Winter")</f>
        <v>0.00409544332372064</v>
      </c>
    </row>
    <row r="100" customFormat="false" ht="13.8" hidden="false" customHeight="false" outlineLevel="0" collapsed="false">
      <c r="G100" s="3" t="s">
        <v>58</v>
      </c>
      <c r="H100" s="3" t="n">
        <f aca="false">H98/H99</f>
        <v>2.11604832859143</v>
      </c>
      <c r="I100" s="3" t="n">
        <f aca="false">I98/I99</f>
        <v>1.70560292241815</v>
      </c>
      <c r="J100" s="3" t="n">
        <f aca="false">J98/J99</f>
        <v>1.17648287514765</v>
      </c>
      <c r="K100" s="3" t="n">
        <f aca="false">K98/K99</f>
        <v>0.789504368532359</v>
      </c>
      <c r="L100" s="3" t="n">
        <f aca="false">L98/L99</f>
        <v>0.917212970838417</v>
      </c>
      <c r="M100" s="3" t="n">
        <f aca="false">M98/M99</f>
        <v>0.994002711307793</v>
      </c>
      <c r="N100" s="3" t="n">
        <f aca="false">N98/N99</f>
        <v>0.185572479996474</v>
      </c>
      <c r="O100" s="3" t="n">
        <f aca="false">O98/O99</f>
        <v>-0.638690318298352</v>
      </c>
    </row>
    <row r="103" customFormat="false" ht="13.8" hidden="false" customHeight="false" outlineLevel="0" collapsed="false">
      <c r="G103" s="3" t="s">
        <v>65</v>
      </c>
    </row>
    <row r="104" customFormat="false" ht="13.8" hidden="false" customHeight="false" outlineLevel="0" collapsed="false">
      <c r="G104" s="3" t="s">
        <v>55</v>
      </c>
      <c r="H104" s="3" t="s">
        <v>6</v>
      </c>
      <c r="I104" s="3" t="s">
        <v>7</v>
      </c>
      <c r="J104" s="3" t="s">
        <v>8</v>
      </c>
      <c r="K104" s="3" t="s">
        <v>9</v>
      </c>
      <c r="L104" s="3" t="s">
        <v>10</v>
      </c>
      <c r="M104" s="3" t="s">
        <v>11</v>
      </c>
      <c r="N104" s="3" t="s">
        <v>12</v>
      </c>
      <c r="O104" s="3" t="s">
        <v>13</v>
      </c>
    </row>
    <row r="105" customFormat="false" ht="13.8" hidden="false" customHeight="false" outlineLevel="0" collapsed="false">
      <c r="G105" s="3" t="s">
        <v>66</v>
      </c>
    </row>
    <row r="106" customFormat="false" ht="13.8" hidden="false" customHeight="false" outlineLevel="0" collapsed="false">
      <c r="G106" s="3" t="s">
        <v>67</v>
      </c>
      <c r="H106" s="3" t="n">
        <f aca="false">(COUNTIF(H5:H61,"&gt;0")/COUNT(H5:H61)-0.5)*SQRT(COUNT(H5:H61))/0.5</f>
        <v>0.662266178532522</v>
      </c>
      <c r="I106" s="3" t="n">
        <f aca="false">(COUNTIF(I5:I61,"&gt;0")/COUNT(I5:I61)-0.5)*SQRT(COUNT(I5:I61))/0.5</f>
        <v>1.19207912135854</v>
      </c>
      <c r="J106" s="3" t="n">
        <f aca="false">(COUNTIF(J5:J61,"&gt;0")/COUNT(J5:J61)-0.5)*SQRT(COUNT(J5:J61))/0.5</f>
        <v>0.662266178532522</v>
      </c>
      <c r="K106" s="3" t="n">
        <f aca="false">(COUNTIF(K5:K61,"&gt;0")/COUNT(K5:K61)-0.5)*SQRT(COUNT(K5:K61))/0.5</f>
        <v>1.45698559277155</v>
      </c>
      <c r="L106" s="3" t="n">
        <f aca="false">(COUNTIF(L5:L61,"&gt;0")/COUNT(L5:L61)-0.5)*SQRT(COUNT(L5:L61))/0.5</f>
        <v>0.662266178532522</v>
      </c>
      <c r="M106" s="3" t="n">
        <f aca="false">(COUNTIF(M5:M61,"&gt;0")/COUNT(M5:M61)-0.5)*SQRT(COUNT(M5:M61))/0.5</f>
        <v>1.19207912135854</v>
      </c>
      <c r="N106" s="3" t="n">
        <f aca="false">(COUNTIF(N5:N61,"&gt;0")/COUNT(N5:N61)-0.5)*SQRT(COUNT(N5:N61))/0.5</f>
        <v>-0.132453235706505</v>
      </c>
      <c r="O106" s="3" t="n">
        <f aca="false">(COUNTIF(O5:O61,"&gt;0")/COUNT(O5:O61)-0.5)*SQRT(COUNT(O5:O61))/0.5</f>
        <v>-0.397359707119514</v>
      </c>
    </row>
    <row r="107" customFormat="false" ht="13.8" hidden="false" customHeight="false" outlineLevel="0" collapsed="false">
      <c r="G107" s="3" t="s">
        <v>68</v>
      </c>
    </row>
    <row r="108" customFormat="false" ht="13.8" hidden="false" customHeight="false" outlineLevel="0" collapsed="false">
      <c r="G108" s="3" t="s">
        <v>67</v>
      </c>
      <c r="H108" s="3" t="n">
        <f aca="false">(COUNTIFS(H5:H61,"&gt;0",$C$5:$C$61,"Summer")/COUNTIF($C$5:$C$61,"Summer")-0.5)*SQRT(COUNTIF($C$5:$C$61,"Summer"))/0.5</f>
        <v>-1.09544511501033</v>
      </c>
      <c r="I108" s="3" t="n">
        <f aca="false">(COUNTIFS(I5:I61,"&gt;0",$C$5:$C$61,"Summer")/COUNTIF($C$5:$C$61,"Summer")-0.5)*SQRT(COUNTIF($C$5:$C$61,"Summer"))/0.5</f>
        <v>0</v>
      </c>
      <c r="J108" s="3" t="n">
        <f aca="false">(COUNTIFS(J5:J61,"&gt;0",$C$5:$C$61,"Summer")/COUNTIF($C$5:$C$61,"Summer")-0.5)*SQRT(COUNTIF($C$5:$C$61,"Summer"))/0.5</f>
        <v>0.365148371670111</v>
      </c>
      <c r="K108" s="3" t="n">
        <f aca="false">(COUNTIFS(K5:K61,"&gt;0",$C$5:$C$61,"Summer")/COUNTIF($C$5:$C$61,"Summer")-0.5)*SQRT(COUNTIF($C$5:$C$61,"Summer"))/0.5</f>
        <v>1.46059348668044</v>
      </c>
      <c r="L108" s="3" t="n">
        <f aca="false">(COUNTIFS(L5:L61,"&gt;0",$C$5:$C$61,"Summer")/COUNTIF($C$5:$C$61,"Summer")-0.5)*SQRT(COUNTIF($C$5:$C$61,"Summer"))/0.5</f>
        <v>-0.365148371670111</v>
      </c>
      <c r="M108" s="3" t="n">
        <f aca="false">(COUNTIFS(M5:M61,"&gt;0",$C$5:$C$61,"Summer")/COUNTIF($C$5:$C$61,"Summer")-0.5)*SQRT(COUNTIF($C$5:$C$61,"Summer"))/0.5</f>
        <v>0.365148371670111</v>
      </c>
      <c r="N108" s="3" t="n">
        <f aca="false">(COUNTIFS(N5:N61,"&gt;0",$C$5:$C$61,"Summer")/COUNTIF($C$5:$C$61,"Summer")-0.5)*SQRT(COUNTIF($C$5:$C$61,"Summer"))/0.5</f>
        <v>-0.365148371670111</v>
      </c>
      <c r="O108" s="3" t="n">
        <f aca="false">(COUNTIFS(O5:O61,"&gt;0",$C$5:$C$61,"Summer")/COUNTIF($C$5:$C$61,"Summer")-0.5)*SQRT(COUNTIF($C$5:$C$61,"Summer"))/0.5</f>
        <v>0</v>
      </c>
    </row>
    <row r="109" customFormat="false" ht="13.8" hidden="false" customHeight="false" outlineLevel="0" collapsed="false">
      <c r="G109" s="3" t="s">
        <v>69</v>
      </c>
    </row>
    <row r="110" customFormat="false" ht="13.8" hidden="false" customHeight="false" outlineLevel="0" collapsed="false">
      <c r="G110" s="3" t="s">
        <v>67</v>
      </c>
      <c r="H110" s="3" t="n">
        <f aca="false">(COUNTIFS(H5:H61,"&gt;0",$C$5:$C$61,"Winter")/COUNTIF($C$5:$C$61,"Winter")-0.5)*SQRT(COUNTIF($C$5:$C$61,"Winter"))/0.5</f>
        <v>2.11695098702863</v>
      </c>
      <c r="I110" s="3" t="n">
        <f aca="false">(COUNTIFS(I5:I61,"&gt;0",$C$5:$C$61,"Winter")/COUNTIF($C$5:$C$61,"Winter")-0.5)*SQRT(COUNTIF($C$5:$C$61,"Winter"))/0.5</f>
        <v>1.73205080756888</v>
      </c>
      <c r="J110" s="3" t="n">
        <f aca="false">(COUNTIFS(J5:J61,"&gt;0",$C$5:$C$61,"Winter")/COUNTIF($C$5:$C$61,"Winter")-0.5)*SQRT(COUNTIF($C$5:$C$61,"Winter"))/0.5</f>
        <v>0.577350269189626</v>
      </c>
      <c r="K110" s="3" t="n">
        <f aca="false">(COUNTIFS(K5:K61,"&gt;0",$C$5:$C$61,"Winter")/COUNTIF($C$5:$C$61,"Winter")-0.5)*SQRT(COUNTIF($C$5:$C$61,"Winter"))/0.5</f>
        <v>0.577350269189626</v>
      </c>
      <c r="L110" s="3" t="n">
        <f aca="false">(COUNTIFS(L5:L61,"&gt;0",$C$5:$C$61,"Winter")/COUNTIF($C$5:$C$61,"Winter")-0.5)*SQRT(COUNTIF($C$5:$C$61,"Winter"))/0.5</f>
        <v>1.34715062810913</v>
      </c>
      <c r="M110" s="3" t="n">
        <f aca="false">(COUNTIFS(M5:M61,"&gt;0",$C$5:$C$61,"Winter")/COUNTIF($C$5:$C$61,"Winter")-0.5)*SQRT(COUNTIF($C$5:$C$61,"Winter"))/0.5</f>
        <v>1.34715062810913</v>
      </c>
      <c r="N110" s="3" t="n">
        <f aca="false">(COUNTIFS(N5:N61,"&gt;0",$C$5:$C$61,"Winter")/COUNTIF($C$5:$C$61,"Winter")-0.5)*SQRT(COUNTIF($C$5:$C$61,"Winter"))/0.5</f>
        <v>0.192450089729875</v>
      </c>
      <c r="O110" s="3" t="n">
        <f aca="false">(COUNTIFS(O5:O61,"&gt;0",$C$5:$C$61,"Winter")/COUNTIF($C$5:$C$61,"Winter")-0.5)*SQRT(COUNTIF($C$5:$C$61,"Winter"))/0.5</f>
        <v>-0.577350269189626</v>
      </c>
    </row>
    <row r="113" customFormat="false" ht="13.8" hidden="false" customHeight="false" outlineLevel="0" collapsed="false">
      <c r="G113" s="3" t="s">
        <v>70</v>
      </c>
    </row>
    <row r="114" customFormat="false" ht="13.8" hidden="false" customHeight="false" outlineLevel="0" collapsed="false">
      <c r="G114" s="3" t="s">
        <v>55</v>
      </c>
      <c r="H114" s="3" t="s">
        <v>6</v>
      </c>
      <c r="I114" s="3" t="s">
        <v>7</v>
      </c>
      <c r="J114" s="3" t="s">
        <v>8</v>
      </c>
      <c r="K114" s="3" t="s">
        <v>9</v>
      </c>
      <c r="L114" s="3" t="s">
        <v>10</v>
      </c>
      <c r="M114" s="3" t="s">
        <v>11</v>
      </c>
      <c r="N114" s="3" t="s">
        <v>12</v>
      </c>
      <c r="O114" s="3" t="s">
        <v>13</v>
      </c>
    </row>
    <row r="115" customFormat="false" ht="13.8" hidden="false" customHeight="false" outlineLevel="0" collapsed="false">
      <c r="G115" s="3" t="s">
        <v>66</v>
      </c>
    </row>
    <row r="116" customFormat="false" ht="13.8" hidden="false" customHeight="false" outlineLevel="0" collapsed="false">
      <c r="F116" s="0" t="n">
        <v>57</v>
      </c>
      <c r="G116" s="3" t="s">
        <v>71</v>
      </c>
      <c r="H116" s="3" t="n">
        <f aca="false">SUM(AJ5:AJ61)</f>
        <v>738</v>
      </c>
      <c r="I116" s="3" t="n">
        <f aca="false">SUM(AK5:AK61)</f>
        <v>898</v>
      </c>
      <c r="J116" s="3" t="n">
        <f aca="false">SUM(AL5:AL61)</f>
        <v>897</v>
      </c>
      <c r="K116" s="3" t="n">
        <f aca="false">SUM(AM5:AM61)</f>
        <v>995</v>
      </c>
      <c r="L116" s="3" t="n">
        <f aca="false">SUM(AN5:AN61)</f>
        <v>892</v>
      </c>
      <c r="M116" s="3" t="n">
        <f aca="false">SUM(AO5:AO61)</f>
        <v>1064</v>
      </c>
      <c r="N116" s="3" t="n">
        <f aca="false">SUM(AP5:AP61)</f>
        <v>813</v>
      </c>
      <c r="O116" s="3" t="n">
        <f aca="false">SUM(AQ5:AQ61)</f>
        <v>885</v>
      </c>
    </row>
    <row r="117" customFormat="false" ht="13.8" hidden="false" customHeight="false" outlineLevel="0" collapsed="false">
      <c r="G117" s="3" t="s">
        <v>72</v>
      </c>
      <c r="H117" s="3" t="n">
        <f aca="false">-1.96*SQRT(F116*(F116+1)*(2*F116+1)/24)+F116*(F116+1)/4</f>
        <v>579.810425838464</v>
      </c>
      <c r="I117" s="3" t="n">
        <f aca="false">1.96*SQRT(F116*(F116+1)*(2*F116+1)/24)+F116*(F116+1)/4</f>
        <v>1073.18957416154</v>
      </c>
      <c r="J117" s="3"/>
      <c r="K117" s="3"/>
      <c r="L117" s="3"/>
      <c r="M117" s="3"/>
      <c r="N117" s="3"/>
      <c r="O117" s="3"/>
    </row>
    <row r="118" customFormat="false" ht="13.8" hidden="false" customHeight="false" outlineLevel="0" collapsed="false">
      <c r="G118" s="3" t="s">
        <v>68</v>
      </c>
    </row>
    <row r="119" customFormat="false" ht="13.8" hidden="false" customHeight="false" outlineLevel="0" collapsed="false">
      <c r="F119" s="0" t="n">
        <v>30</v>
      </c>
      <c r="G119" s="3" t="s">
        <v>71</v>
      </c>
      <c r="H119" s="3" t="n">
        <f aca="false">SUM(BB5:BB61)</f>
        <v>157</v>
      </c>
      <c r="I119" s="3" t="n">
        <f aca="false">SUM(BC5:BC61)</f>
        <v>235</v>
      </c>
      <c r="J119" s="3" t="n">
        <f aca="false">SUM(BD5:BD61)</f>
        <v>280</v>
      </c>
      <c r="K119" s="3" t="n">
        <f aca="false">SUM(BE5:BE61)</f>
        <v>326</v>
      </c>
      <c r="L119" s="3" t="n">
        <f aca="false">SUM(BF5:BF61)</f>
        <v>218</v>
      </c>
      <c r="M119" s="3" t="n">
        <f aca="false">SUM(BG5:BG61)</f>
        <v>300</v>
      </c>
      <c r="N119" s="3" t="n">
        <f aca="false">SUM(BH5:BH61)</f>
        <v>228</v>
      </c>
      <c r="O119" s="3" t="n">
        <f aca="false">SUM(BI5:BI61)</f>
        <v>258</v>
      </c>
    </row>
    <row r="120" customFormat="false" ht="13.8" hidden="false" customHeight="false" outlineLevel="0" collapsed="false">
      <c r="G120" s="3" t="s">
        <v>72</v>
      </c>
      <c r="H120" s="3" t="n">
        <v>137</v>
      </c>
      <c r="I120" s="3" t="n">
        <f aca="false">F119*(F119+1)/2-H120</f>
        <v>328</v>
      </c>
      <c r="J120" s="3"/>
      <c r="K120" s="3"/>
      <c r="L120" s="3"/>
      <c r="M120" s="3"/>
      <c r="N120" s="3"/>
      <c r="O120" s="3"/>
    </row>
    <row r="121" customFormat="false" ht="13.8" hidden="false" customHeight="false" outlineLevel="0" collapsed="false">
      <c r="G121" s="3" t="s">
        <v>69</v>
      </c>
    </row>
    <row r="122" customFormat="false" ht="13.8" hidden="false" customHeight="false" outlineLevel="0" collapsed="false">
      <c r="F122" s="0" t="n">
        <v>27</v>
      </c>
      <c r="G122" s="3" t="s">
        <v>71</v>
      </c>
      <c r="H122" s="3" t="n">
        <f aca="false">SUM(BT5:BT61)</f>
        <v>218</v>
      </c>
      <c r="I122" s="3" t="n">
        <f aca="false">SUM(BU5:BU61)</f>
        <v>215</v>
      </c>
      <c r="J122" s="3" t="n">
        <f aca="false">SUM(BV5:BV61)</f>
        <v>176</v>
      </c>
      <c r="K122" s="3" t="n">
        <f aca="false">SUM(BW5:BW61)</f>
        <v>190</v>
      </c>
      <c r="L122" s="3" t="n">
        <f aca="false">SUM(BX5:BX61)</f>
        <v>232</v>
      </c>
      <c r="M122" s="3" t="n">
        <f aca="false">SUM(BY5:BY61)</f>
        <v>244</v>
      </c>
      <c r="N122" s="3" t="n">
        <f aca="false">SUM(BZ5:BZ61)</f>
        <v>183</v>
      </c>
      <c r="O122" s="3" t="n">
        <f aca="false">SUM(CA5:CA61)</f>
        <v>190</v>
      </c>
    </row>
    <row r="123" customFormat="false" ht="13.8" hidden="false" customHeight="false" outlineLevel="0" collapsed="false">
      <c r="G123" s="3" t="s">
        <v>72</v>
      </c>
      <c r="H123" s="3" t="n">
        <v>107</v>
      </c>
      <c r="I123" s="3" t="n">
        <f aca="false">F122*(F122+1)/2-H123</f>
        <v>271</v>
      </c>
      <c r="J123" s="3"/>
      <c r="K123" s="3"/>
      <c r="L123" s="3"/>
      <c r="M123" s="3"/>
      <c r="N123" s="3"/>
      <c r="O123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8" activeCellId="0" sqref="F78"/>
    </sheetView>
  </sheetViews>
  <sheetFormatPr defaultRowHeight="13.8"/>
  <cols>
    <col collapsed="false" hidden="false" max="7" min="1" style="0" width="10.8178137651822"/>
    <col collapsed="false" hidden="false" max="1025" min="8" style="0" width="10.7125506072875"/>
  </cols>
  <sheetData>
    <row r="1" customFormat="false" ht="15" hidden="false" customHeight="false" outlineLevel="0" collapsed="false">
      <c r="A1" s="9"/>
      <c r="B1" s="9" t="s">
        <v>21</v>
      </c>
      <c r="C1" s="9" t="s">
        <v>2</v>
      </c>
      <c r="D1" s="9"/>
      <c r="E1" s="9"/>
      <c r="F1" s="9"/>
      <c r="G1" s="9"/>
    </row>
    <row r="2" customFormat="false" ht="15" hidden="false" customHeight="false" outlineLevel="0" collapsed="false">
      <c r="A2" s="9" t="s">
        <v>110</v>
      </c>
      <c r="B2" s="9" t="s">
        <v>21</v>
      </c>
      <c r="C2" s="9" t="s">
        <v>18</v>
      </c>
      <c r="D2" s="9" t="s">
        <v>111</v>
      </c>
      <c r="E2" s="9" t="s">
        <v>112</v>
      </c>
      <c r="F2" s="9"/>
      <c r="G2" s="9" t="str">
        <f aca="false">CONCATENATE(A2," &amp; ",B2," &amp; ",C2," &amp; ",D2," &amp; ",E2," \\ ")</f>
        <v>Olympics &amp; Announcement &amp; Country Name &amp; Stock Index &amp; Source of Index \\</v>
      </c>
    </row>
    <row r="3" customFormat="false" ht="15" hidden="false" customHeight="false" outlineLevel="0" collapsed="false">
      <c r="A3" s="0" t="s">
        <v>113</v>
      </c>
      <c r="B3" s="10" t="n">
        <v>29859</v>
      </c>
      <c r="C3" s="0" t="s">
        <v>75</v>
      </c>
      <c r="D3" s="0" t="s">
        <v>89</v>
      </c>
      <c r="E3" s="0" t="s">
        <v>114</v>
      </c>
      <c r="F3" s="10"/>
      <c r="G3" s="9" t="str">
        <f aca="false">CONCATENATE(A3," &amp; ",TEXT(B3,"mm/dd/yyyy")," &amp; ",C3," &amp; ",D3," &amp; ",E3," \\ ")</f>
        <v>Winter 1988 &amp; 09/30/1981 &amp; Sweden &amp; AFFARSVARLDEN GENERAL INDEX &amp; Thomson Reuters' Datastream \\</v>
      </c>
      <c r="L3" s="10"/>
    </row>
    <row r="4" customFormat="false" ht="15" hidden="false" customHeight="false" outlineLevel="0" collapsed="false">
      <c r="A4" s="0" t="s">
        <v>113</v>
      </c>
      <c r="B4" s="10" t="n">
        <v>29859</v>
      </c>
      <c r="C4" s="0" t="s">
        <v>44</v>
      </c>
      <c r="D4" s="0" t="s">
        <v>81</v>
      </c>
      <c r="E4" s="0" t="s">
        <v>114</v>
      </c>
      <c r="F4" s="10"/>
      <c r="G4" s="9" t="str">
        <f aca="false">CONCATENATE(A4," &amp; ",TEXT(B4,"mm/dd/yyyy")," &amp; ",C4," &amp; ",D4," &amp; ",E4," \\ ")</f>
        <v>Winter 1988 &amp; 09/30/1981 &amp; Italy &amp; ITALY-DS Market &amp; Thomson Reuters' Datastream \\</v>
      </c>
    </row>
    <row r="5" customFormat="false" ht="15" hidden="false" customHeight="false" outlineLevel="0" collapsed="false">
      <c r="A5" s="0" t="s">
        <v>115</v>
      </c>
      <c r="B5" s="10" t="n">
        <v>29859</v>
      </c>
      <c r="C5" s="0" t="s">
        <v>38</v>
      </c>
      <c r="D5" s="0" t="s">
        <v>90</v>
      </c>
      <c r="E5" s="0" t="s">
        <v>114</v>
      </c>
      <c r="F5" s="10"/>
      <c r="G5" s="9" t="str">
        <f aca="false">CONCATENATE(A5," &amp; ",TEXT(B5,"mm/dd/yyyy")," &amp; ",C5," &amp; ",D5," &amp; ",E5," \\ ")</f>
        <v>Summer 1988 &amp; 09/30/1981 &amp; Japan &amp; NIKKEI 225 STOCK AVERAGE &amp; Thomson Reuters' Datastream \\</v>
      </c>
    </row>
    <row r="6" customFormat="false" ht="15" hidden="false" customHeight="false" outlineLevel="0" collapsed="false">
      <c r="A6" s="0" t="s">
        <v>116</v>
      </c>
      <c r="B6" s="10" t="n">
        <v>31702</v>
      </c>
      <c r="C6" s="0" t="s">
        <v>75</v>
      </c>
      <c r="D6" s="0" t="s">
        <v>89</v>
      </c>
      <c r="E6" s="0" t="s">
        <v>114</v>
      </c>
      <c r="F6" s="10"/>
      <c r="G6" s="9" t="str">
        <f aca="false">CONCATENATE(A6," &amp; ",TEXT(B6,"mm/dd/yyyy")," &amp; ",C6," &amp; ",D6," &amp; ",E6," \\ ")</f>
        <v>Winter 1992 &amp; 10/17/1986 &amp; Sweden &amp; AFFARSVARLDEN GENERAL INDEX &amp; Thomson Reuters' Datastream \\</v>
      </c>
    </row>
    <row r="7" customFormat="false" ht="15" hidden="false" customHeight="false" outlineLevel="0" collapsed="false">
      <c r="A7" s="0" t="s">
        <v>116</v>
      </c>
      <c r="B7" s="10" t="n">
        <v>31702</v>
      </c>
      <c r="C7" s="0" t="s">
        <v>34</v>
      </c>
      <c r="D7" s="0" t="s">
        <v>35</v>
      </c>
      <c r="E7" s="0" t="s">
        <v>117</v>
      </c>
      <c r="F7" s="10"/>
      <c r="G7" s="9" t="str">
        <f aca="false">CONCATENATE(A7," &amp; ",TEXT(B7,"mm/dd/yyyy")," &amp; ",C7," &amp; ",D7," &amp; ",E7," \\ ")</f>
        <v>Winter 1992 &amp; 10/17/1986 &amp; Norway &amp; OSEBX.OL &amp; Yahoo Finance \\</v>
      </c>
    </row>
    <row r="8" customFormat="false" ht="15" hidden="false" customHeight="false" outlineLevel="0" collapsed="false">
      <c r="A8" s="0" t="s">
        <v>116</v>
      </c>
      <c r="B8" s="10" t="n">
        <v>31702</v>
      </c>
      <c r="C8" s="0" t="s">
        <v>44</v>
      </c>
      <c r="D8" s="0" t="s">
        <v>81</v>
      </c>
      <c r="E8" s="0" t="s">
        <v>114</v>
      </c>
      <c r="F8" s="10"/>
      <c r="G8" s="9" t="str">
        <f aca="false">CONCATENATE(A8," &amp; ",TEXT(B8,"mm/dd/yyyy")," &amp; ",C8," &amp; ",D8," &amp; ",E8," \\ ")</f>
        <v>Winter 1992 &amp; 10/17/1986 &amp; Italy &amp; ITALY-DS Market &amp; Thomson Reuters' Datastream \\</v>
      </c>
    </row>
    <row r="9" customFormat="false" ht="15" hidden="false" customHeight="false" outlineLevel="0" collapsed="false">
      <c r="A9" s="0" t="s">
        <v>116</v>
      </c>
      <c r="B9" s="10" t="n">
        <v>31702</v>
      </c>
      <c r="C9" s="0" t="s">
        <v>36</v>
      </c>
      <c r="D9" s="0" t="s">
        <v>118</v>
      </c>
      <c r="E9" s="0" t="s">
        <v>117</v>
      </c>
      <c r="F9" s="10"/>
      <c r="G9" s="9" t="str">
        <f aca="false">CONCATENATE(A9," &amp; ",TEXT(B9,"mm/dd/yyyy")," &amp; ",C9," &amp; ",D9," &amp; ",E9," \\ ")</f>
        <v>Winter 1992 &amp; 10/17/1986 &amp; USA &amp; S\&amp;P 500 &amp; Yahoo Finance \\</v>
      </c>
    </row>
    <row r="10" customFormat="false" ht="15" hidden="false" customHeight="false" outlineLevel="0" collapsed="false">
      <c r="A10" s="0" t="s">
        <v>116</v>
      </c>
      <c r="B10" s="10" t="n">
        <v>31702</v>
      </c>
      <c r="C10" s="0" t="s">
        <v>85</v>
      </c>
      <c r="D10" s="0" t="s">
        <v>91</v>
      </c>
      <c r="E10" s="0" t="s">
        <v>114</v>
      </c>
      <c r="F10" s="10"/>
      <c r="G10" s="9" t="str">
        <f aca="false">CONCATENATE(A10," &amp; ",TEXT(B10,"mm/dd/yyyy")," &amp; ",C10," &amp; ",D10," &amp; ",E10," \\ ")</f>
        <v>Winter 1992 &amp; 10/17/1986 &amp; Germany &amp; DAX 30 PERFORMANCE &amp; Thomson Reuters' Datastream \\</v>
      </c>
    </row>
    <row r="11" customFormat="false" ht="15" hidden="false" customHeight="false" outlineLevel="0" collapsed="false">
      <c r="A11" s="0" t="s">
        <v>119</v>
      </c>
      <c r="B11" s="10" t="n">
        <v>31702</v>
      </c>
      <c r="C11" s="0" t="s">
        <v>30</v>
      </c>
      <c r="D11" s="0" t="s">
        <v>78</v>
      </c>
      <c r="E11" s="0" t="s">
        <v>114</v>
      </c>
      <c r="F11" s="10"/>
      <c r="G11" s="9" t="str">
        <f aca="false">CONCATENATE(A11," &amp; ",TEXT(B11,"mm/dd/yyyy")," &amp; ",C11," &amp; ",D11," &amp; ",E11," \\ ")</f>
        <v>Summer 1992 &amp; 10/17/1986 &amp; France &amp; CAC General &amp; Thomson Reuters' Datastream \\</v>
      </c>
    </row>
    <row r="12" customFormat="false" ht="15" hidden="false" customHeight="false" outlineLevel="0" collapsed="false">
      <c r="A12" s="0" t="s">
        <v>119</v>
      </c>
      <c r="B12" s="10" t="n">
        <v>31702</v>
      </c>
      <c r="C12" s="0" t="s">
        <v>40</v>
      </c>
      <c r="D12" s="0" t="s">
        <v>41</v>
      </c>
      <c r="E12" s="0" t="s">
        <v>117</v>
      </c>
      <c r="F12" s="10"/>
      <c r="G12" s="9" t="str">
        <f aca="false">CONCATENATE(A12," &amp; ",TEXT(B12,"mm/dd/yyyy")," &amp; ",C12," &amp; ",D12," &amp; ",E12," \\ ")</f>
        <v>Summer 1992 &amp; 10/17/1986 &amp; Australia &amp; All Ordinaries &amp; Yahoo Finance \\</v>
      </c>
    </row>
    <row r="13" customFormat="false" ht="15" hidden="false" customHeight="false" outlineLevel="0" collapsed="false">
      <c r="A13" s="0" t="s">
        <v>119</v>
      </c>
      <c r="B13" s="10" t="n">
        <v>31702</v>
      </c>
      <c r="C13" s="0" t="s">
        <v>48</v>
      </c>
      <c r="D13" s="0" t="s">
        <v>49</v>
      </c>
      <c r="E13" s="0" t="s">
        <v>117</v>
      </c>
      <c r="F13" s="10"/>
      <c r="G13" s="9" t="str">
        <f aca="false">CONCATENATE(A13," &amp; ",TEXT(B13,"mm/dd/yyyy")," &amp; ",C13," &amp; ",D13," &amp; ",E13," \\ ")</f>
        <v>Summer 1992 &amp; 10/17/1986 &amp; UK &amp; FTSE 100 &amp; Yahoo Finance \\</v>
      </c>
    </row>
    <row r="14" customFormat="false" ht="15" hidden="false" customHeight="false" outlineLevel="0" collapsed="false">
      <c r="A14" s="0" t="s">
        <v>119</v>
      </c>
      <c r="B14" s="10" t="n">
        <v>31702</v>
      </c>
      <c r="C14" s="0" t="s">
        <v>92</v>
      </c>
      <c r="D14" s="0" t="s">
        <v>93</v>
      </c>
      <c r="E14" s="0" t="s">
        <v>114</v>
      </c>
      <c r="F14" s="10"/>
      <c r="G14" s="9" t="str">
        <f aca="false">CONCATENATE(A14," &amp; ",TEXT(B14,"mm/dd/yyyy")," &amp; ",C14," &amp; ",D14," &amp; ",E14," \\ ")</f>
        <v>Summer 1992 &amp; 10/17/1986 &amp; Netherlands &amp; AEX INDEX (AEX) DS-CALC &amp; Thomson Reuters' Datastream \\</v>
      </c>
    </row>
    <row r="15" customFormat="false" ht="15" hidden="false" customHeight="false" outlineLevel="0" collapsed="false">
      <c r="A15" s="0" t="s">
        <v>120</v>
      </c>
      <c r="B15" s="10" t="n">
        <v>32401</v>
      </c>
      <c r="C15" s="0" t="s">
        <v>75</v>
      </c>
      <c r="D15" s="0" t="s">
        <v>89</v>
      </c>
      <c r="E15" s="0" t="s">
        <v>114</v>
      </c>
      <c r="F15" s="10"/>
      <c r="G15" s="9" t="str">
        <f aca="false">CONCATENATE(A15," &amp; ",TEXT(B15,"mm/dd/yyyy")," &amp; ",C15," &amp; ",D15," &amp; ",E15," \\ ")</f>
        <v>Winter 1994 &amp; 09/15/1988 &amp; Sweden &amp; AFFARSVARLDEN GENERAL INDEX &amp; Thomson Reuters' Datastream \\</v>
      </c>
    </row>
    <row r="16" customFormat="false" ht="15" hidden="false" customHeight="false" outlineLevel="0" collapsed="false">
      <c r="A16" s="0" t="s">
        <v>120</v>
      </c>
      <c r="B16" s="10" t="n">
        <v>32401</v>
      </c>
      <c r="C16" s="0" t="s">
        <v>36</v>
      </c>
      <c r="D16" s="0" t="s">
        <v>118</v>
      </c>
      <c r="E16" s="0" t="s">
        <v>117</v>
      </c>
      <c r="F16" s="10"/>
      <c r="G16" s="9" t="str">
        <f aca="false">CONCATENATE(A16," &amp; ",TEXT(B16,"mm/dd/yyyy")," &amp; ",C16," &amp; ",D16," &amp; ",E16," \\ ")</f>
        <v>Winter 1994 &amp; 09/15/1988 &amp; USA &amp; S\&amp;P 500 &amp; Yahoo Finance \\</v>
      </c>
    </row>
    <row r="17" customFormat="false" ht="15" hidden="false" customHeight="false" outlineLevel="0" collapsed="false">
      <c r="A17" s="0" t="s">
        <v>121</v>
      </c>
      <c r="B17" s="10" t="n">
        <v>33134</v>
      </c>
      <c r="C17" s="0" t="s">
        <v>42</v>
      </c>
      <c r="D17" s="0" t="s">
        <v>94</v>
      </c>
      <c r="E17" s="0" t="s">
        <v>117</v>
      </c>
      <c r="F17" s="10"/>
      <c r="G17" s="9" t="str">
        <f aca="false">CONCATENATE(A17," &amp; ",TEXT(B17,"mm/dd/yyyy")," &amp; ",C17," &amp; ",D17," &amp; ",E17," \\ ")</f>
        <v>Summer 1996 &amp; 09/18/1990 &amp; Greece &amp; Athens Composite Index &amp; Yahoo Finance \\</v>
      </c>
    </row>
    <row r="18" customFormat="false" ht="15" hidden="false" customHeight="false" outlineLevel="0" collapsed="false">
      <c r="A18" s="0" t="s">
        <v>121</v>
      </c>
      <c r="B18" s="10" t="n">
        <v>33134</v>
      </c>
      <c r="C18" s="0" t="s">
        <v>25</v>
      </c>
      <c r="D18" s="0" t="s">
        <v>122</v>
      </c>
      <c r="E18" s="0" t="s">
        <v>117</v>
      </c>
      <c r="F18" s="10"/>
      <c r="G18" s="9" t="str">
        <f aca="false">CONCATENATE(A18," &amp; ",TEXT(B18,"mm/dd/yyyy")," &amp; ",C18," &amp; ",D18," &amp; ",E18," \\ ")</f>
        <v>Summer 1996 &amp; 09/18/1990 &amp; Canada &amp; S\&amp;P/TSX Composite &amp; Yahoo Finance \\</v>
      </c>
    </row>
    <row r="19" customFormat="false" ht="15" hidden="false" customHeight="false" outlineLevel="0" collapsed="false">
      <c r="A19" s="0" t="s">
        <v>121</v>
      </c>
      <c r="B19" s="10" t="n">
        <v>33134</v>
      </c>
      <c r="C19" s="0" t="s">
        <v>40</v>
      </c>
      <c r="D19" s="0" t="s">
        <v>41</v>
      </c>
      <c r="E19" s="0" t="s">
        <v>117</v>
      </c>
      <c r="F19" s="10"/>
      <c r="G19" s="9" t="str">
        <f aca="false">CONCATENATE(A19," &amp; ",TEXT(B19,"mm/dd/yyyy")," &amp; ",C19," &amp; ",D19," &amp; ",E19," \\ ")</f>
        <v>Summer 1996 &amp; 09/18/1990 &amp; Australia &amp; All Ordinaries &amp; Yahoo Finance \\</v>
      </c>
    </row>
    <row r="20" customFormat="false" ht="15" hidden="false" customHeight="false" outlineLevel="0" collapsed="false">
      <c r="A20" s="0" t="s">
        <v>121</v>
      </c>
      <c r="B20" s="10" t="n">
        <v>33134</v>
      </c>
      <c r="C20" s="0" t="s">
        <v>48</v>
      </c>
      <c r="D20" s="0" t="s">
        <v>49</v>
      </c>
      <c r="E20" s="0" t="s">
        <v>117</v>
      </c>
      <c r="F20" s="10"/>
      <c r="G20" s="9" t="str">
        <f aca="false">CONCATENATE(A20," &amp; ",TEXT(B20,"mm/dd/yyyy")," &amp; ",C20," &amp; ",D20," &amp; ",E20," \\ ")</f>
        <v>Summer 1996 &amp; 09/18/1990 &amp; UK &amp; FTSE 100 &amp; Yahoo Finance \\</v>
      </c>
    </row>
    <row r="21" customFormat="false" ht="15" hidden="false" customHeight="false" outlineLevel="0" collapsed="false">
      <c r="A21" s="0" t="s">
        <v>123</v>
      </c>
      <c r="B21" s="10" t="n">
        <v>33404</v>
      </c>
      <c r="C21" s="0" t="s">
        <v>36</v>
      </c>
      <c r="D21" s="0" t="s">
        <v>118</v>
      </c>
      <c r="E21" s="0" t="s">
        <v>117</v>
      </c>
      <c r="F21" s="10"/>
      <c r="G21" s="9" t="str">
        <f aca="false">CONCATENATE(A21," &amp; ",TEXT(B21,"mm/dd/yyyy")," &amp; ",C21," &amp; ",D21," &amp; ",E21," \\ ")</f>
        <v>Winter 1998 &amp; 06/15/1991 &amp; USA &amp; S\&amp;P 500 &amp; Yahoo Finance \\</v>
      </c>
    </row>
    <row r="22" customFormat="false" ht="15" hidden="false" customHeight="false" outlineLevel="0" collapsed="false">
      <c r="A22" s="0" t="s">
        <v>123</v>
      </c>
      <c r="B22" s="10" t="n">
        <v>33404</v>
      </c>
      <c r="C22" s="0" t="s">
        <v>75</v>
      </c>
      <c r="D22" s="0" t="s">
        <v>89</v>
      </c>
      <c r="E22" s="0" t="s">
        <v>114</v>
      </c>
      <c r="F22" s="10"/>
      <c r="G22" s="9" t="str">
        <f aca="false">CONCATENATE(A22," &amp; ",TEXT(B22,"mm/dd/yyyy")," &amp; ",C22," &amp; ",D22," &amp; ",E22," \\ ")</f>
        <v>Winter 1998 &amp; 06/15/1991 &amp; Sweden &amp; AFFARSVARLDEN GENERAL INDEX &amp; Thomson Reuters' Datastream \\</v>
      </c>
    </row>
    <row r="23" customFormat="false" ht="15" hidden="false" customHeight="false" outlineLevel="0" collapsed="false">
      <c r="A23" s="0" t="s">
        <v>123</v>
      </c>
      <c r="B23" s="10" t="n">
        <v>33404</v>
      </c>
      <c r="C23" s="0" t="s">
        <v>32</v>
      </c>
      <c r="D23" s="0" t="s">
        <v>84</v>
      </c>
      <c r="E23" s="0" t="s">
        <v>117</v>
      </c>
      <c r="F23" s="10"/>
      <c r="G23" s="9" t="str">
        <f aca="false">CONCATENATE(A23," &amp; ",TEXT(B23,"mm/dd/yyyy")," &amp; ",C23," &amp; ",D23," &amp; ",E23," \\ ")</f>
        <v>Winter 1998 &amp; 06/15/1991 &amp; Spain &amp; IBEX 35 &amp; Yahoo Finance \\</v>
      </c>
    </row>
    <row r="24" customFormat="false" ht="15" hidden="false" customHeight="false" outlineLevel="0" collapsed="false">
      <c r="A24" s="0" t="s">
        <v>123</v>
      </c>
      <c r="B24" s="10" t="n">
        <v>33404</v>
      </c>
      <c r="C24" s="0" t="s">
        <v>44</v>
      </c>
      <c r="D24" s="0" t="s">
        <v>81</v>
      </c>
      <c r="E24" s="0" t="s">
        <v>114</v>
      </c>
      <c r="F24" s="10"/>
      <c r="G24" s="9" t="str">
        <f aca="false">CONCATENATE(A24," &amp; ",TEXT(B24,"mm/dd/yyyy")," &amp; ",C24," &amp; ",D24," &amp; ",E24," \\ ")</f>
        <v>Winter 1998 &amp; 06/15/1991 &amp; Italy &amp; ITALY-DS Market &amp; Thomson Reuters' Datastream \\</v>
      </c>
    </row>
    <row r="25" customFormat="false" ht="15" hidden="false" customHeight="false" outlineLevel="0" collapsed="false">
      <c r="A25" s="0" t="s">
        <v>124</v>
      </c>
      <c r="B25" s="10" t="n">
        <v>34235</v>
      </c>
      <c r="C25" s="0" t="s">
        <v>46</v>
      </c>
      <c r="D25" s="0" t="s">
        <v>47</v>
      </c>
      <c r="E25" s="0" t="s">
        <v>117</v>
      </c>
      <c r="F25" s="10"/>
      <c r="G25" s="9" t="str">
        <f aca="false">CONCATENATE(A25," &amp; ",TEXT(B25,"mm/dd/yyyy")," &amp; ",C25," &amp; ",D25," &amp; ",E25," \\ ")</f>
        <v>Summer 2000 &amp; 09/23/1993 &amp; China &amp; SSE Composite &amp; Yahoo Finance \\</v>
      </c>
    </row>
    <row r="26" customFormat="false" ht="15" hidden="false" customHeight="false" outlineLevel="0" collapsed="false">
      <c r="A26" s="0" t="s">
        <v>124</v>
      </c>
      <c r="B26" s="10" t="n">
        <v>34235</v>
      </c>
      <c r="C26" s="0" t="s">
        <v>48</v>
      </c>
      <c r="D26" s="0" t="s">
        <v>49</v>
      </c>
      <c r="E26" s="0" t="s">
        <v>117</v>
      </c>
      <c r="F26" s="10"/>
      <c r="G26" s="9" t="str">
        <f aca="false">CONCATENATE(A26," &amp; ",TEXT(B26,"mm/dd/yyyy")," &amp; ",C26," &amp; ",D26," &amp; ",E26," \\ ")</f>
        <v>Summer 2000 &amp; 09/23/1993 &amp; UK &amp; FTSE 100 &amp; Yahoo Finance \\</v>
      </c>
    </row>
    <row r="27" customFormat="false" ht="15" hidden="false" customHeight="false" outlineLevel="0" collapsed="false">
      <c r="A27" s="0" t="s">
        <v>124</v>
      </c>
      <c r="B27" s="10" t="n">
        <v>34235</v>
      </c>
      <c r="C27" s="0" t="s">
        <v>85</v>
      </c>
      <c r="D27" s="0" t="s">
        <v>95</v>
      </c>
      <c r="E27" s="0" t="s">
        <v>117</v>
      </c>
      <c r="F27" s="10"/>
      <c r="G27" s="9" t="str">
        <f aca="false">CONCATENATE(A27," &amp; ",TEXT(B27,"mm/dd/yyyy")," &amp; ",C27," &amp; ",D27," &amp; ",E27," \\ ")</f>
        <v>Summer 2000 &amp; 09/23/1993 &amp; Germany &amp; Dax &amp; Yahoo Finance \\</v>
      </c>
    </row>
    <row r="28" customFormat="false" ht="15" hidden="false" customHeight="false" outlineLevel="0" collapsed="false">
      <c r="A28" s="0" t="s">
        <v>124</v>
      </c>
      <c r="B28" s="10" t="n">
        <v>34235</v>
      </c>
      <c r="C28" s="0" t="s">
        <v>87</v>
      </c>
      <c r="D28" s="0" t="s">
        <v>96</v>
      </c>
      <c r="E28" s="0" t="s">
        <v>114</v>
      </c>
      <c r="F28" s="10"/>
      <c r="G28" s="9" t="str">
        <f aca="false">CONCATENATE(A28," &amp; ",TEXT(B28,"mm/dd/yyyy")," &amp; ",C28," &amp; ",D28," &amp; ",E28," \\ ")</f>
        <v>Summer 2000 &amp; 09/23/1993 &amp; Turkey &amp; BIST NATIONAL 100 &amp; Thomson Reuters' Datastream \\</v>
      </c>
    </row>
    <row r="29" customFormat="false" ht="15" hidden="false" customHeight="false" outlineLevel="0" collapsed="false">
      <c r="A29" s="0" t="s">
        <v>125</v>
      </c>
      <c r="B29" s="11" t="n">
        <v>34866</v>
      </c>
      <c r="C29" s="0" t="s">
        <v>79</v>
      </c>
      <c r="D29" s="0" t="s">
        <v>80</v>
      </c>
      <c r="E29" s="0" t="s">
        <v>114</v>
      </c>
      <c r="F29" s="10"/>
      <c r="G29" s="9" t="str">
        <f aca="false">CONCATENATE(A29," &amp; ",TEXT(B29,"mm/dd/yyyy")," &amp; ",C29," &amp; ",D29," &amp; ",E29," \\ ")</f>
        <v>Winter 2002 &amp; 06/16/1995 &amp; Switzerland &amp; Swiss Market Index &amp; Thomson Reuters' Datastream \\</v>
      </c>
    </row>
    <row r="30" customFormat="false" ht="15" hidden="false" customHeight="false" outlineLevel="0" collapsed="false">
      <c r="A30" s="0" t="s">
        <v>125</v>
      </c>
      <c r="B30" s="11" t="n">
        <v>34866</v>
      </c>
      <c r="C30" s="0" t="s">
        <v>75</v>
      </c>
      <c r="D30" s="0" t="s">
        <v>89</v>
      </c>
      <c r="E30" s="0" t="s">
        <v>114</v>
      </c>
      <c r="F30" s="10"/>
      <c r="G30" s="9" t="str">
        <f aca="false">CONCATENATE(A30," &amp; ",TEXT(B30,"mm/dd/yyyy")," &amp; ",C30," &amp; ",D30," &amp; ",E30," \\ ")</f>
        <v>Winter 2002 &amp; 06/16/1995 &amp; Sweden &amp; AFFARSVARLDEN GENERAL INDEX &amp; Thomson Reuters' Datastream \\</v>
      </c>
    </row>
    <row r="31" customFormat="false" ht="15" hidden="false" customHeight="false" outlineLevel="0" collapsed="false">
      <c r="A31" s="0" t="s">
        <v>125</v>
      </c>
      <c r="B31" s="11" t="n">
        <v>34866</v>
      </c>
      <c r="C31" s="0" t="s">
        <v>25</v>
      </c>
      <c r="D31" s="0" t="s">
        <v>122</v>
      </c>
      <c r="E31" s="0" t="s">
        <v>117</v>
      </c>
      <c r="F31" s="10"/>
      <c r="G31" s="9" t="str">
        <f aca="false">CONCATENATE(A31," &amp; ",TEXT(B31,"mm/dd/yyyy")," &amp; ",C31," &amp; ",D31," &amp; ",E31," \\ ")</f>
        <v>Winter 2002 &amp; 06/16/1995 &amp; Canada &amp; S\&amp;P/TSX Composite &amp; Yahoo Finance \\</v>
      </c>
    </row>
    <row r="32" customFormat="false" ht="15" hidden="false" customHeight="false" outlineLevel="0" collapsed="false">
      <c r="A32" s="0" t="s">
        <v>126</v>
      </c>
      <c r="B32" s="10" t="n">
        <v>35678</v>
      </c>
      <c r="C32" s="0" t="s">
        <v>44</v>
      </c>
      <c r="D32" s="0" t="s">
        <v>81</v>
      </c>
      <c r="E32" s="0" t="s">
        <v>114</v>
      </c>
      <c r="F32" s="10"/>
      <c r="G32" s="9" t="str">
        <f aca="false">CONCATENATE(A32," &amp; ",TEXT(B32,"mm/dd/yyyy")," &amp; ",C32," &amp; ",D32," &amp; ",E32," \\ ")</f>
        <v>Summer 2004 &amp; 09/05/1997 &amp; Italy &amp; ITALY-DS Market &amp; Thomson Reuters' Datastream \\</v>
      </c>
    </row>
    <row r="33" customFormat="false" ht="15" hidden="false" customHeight="false" outlineLevel="0" collapsed="false">
      <c r="A33" s="0" t="s">
        <v>126</v>
      </c>
      <c r="B33" s="10" t="n">
        <v>35678</v>
      </c>
      <c r="C33" s="0" t="s">
        <v>97</v>
      </c>
      <c r="D33" s="0" t="s">
        <v>98</v>
      </c>
      <c r="E33" s="0" t="s">
        <v>114</v>
      </c>
      <c r="F33" s="10"/>
      <c r="G33" s="9" t="str">
        <f aca="false">CONCATENATE(A33," &amp; ",TEXT(B33,"mm/dd/yyyy")," &amp; ",C33," &amp; ",D33," &amp; ",E33," \\ ")</f>
        <v>Summer 2004 &amp; 09/05/1997 &amp; South Africa &amp; FTSE/JSE ALL SHARE &amp; Thomson Reuters' Datastream \\</v>
      </c>
    </row>
    <row r="34" customFormat="false" ht="15" hidden="false" customHeight="false" outlineLevel="0" collapsed="false">
      <c r="A34" s="0" t="s">
        <v>126</v>
      </c>
      <c r="B34" s="10" t="n">
        <v>35678</v>
      </c>
      <c r="C34" s="0" t="s">
        <v>75</v>
      </c>
      <c r="D34" s="0" t="s">
        <v>89</v>
      </c>
      <c r="E34" s="0" t="s">
        <v>114</v>
      </c>
      <c r="F34" s="10"/>
      <c r="G34" s="9" t="str">
        <f aca="false">CONCATENATE(A34," &amp; ",TEXT(B34,"mm/dd/yyyy")," &amp; ",C34," &amp; ",D34," &amp; ",E34," \\ ")</f>
        <v>Summer 2004 &amp; 09/05/1997 &amp; Sweden &amp; AFFARSVARLDEN GENERAL INDEX &amp; Thomson Reuters' Datastream \\</v>
      </c>
    </row>
    <row r="35" customFormat="false" ht="15" hidden="false" customHeight="false" outlineLevel="0" collapsed="false">
      <c r="A35" s="0" t="s">
        <v>126</v>
      </c>
      <c r="B35" s="10" t="n">
        <v>35678</v>
      </c>
      <c r="C35" s="0" t="s">
        <v>99</v>
      </c>
      <c r="D35" s="0" t="s">
        <v>100</v>
      </c>
      <c r="E35" s="0" t="s">
        <v>114</v>
      </c>
      <c r="F35" s="10"/>
      <c r="G35" s="9" t="str">
        <f aca="false">CONCATENATE(A35," &amp; ",TEXT(B35,"mm/dd/yyyy")," &amp; ",C35," &amp; ",D35," &amp; ",E35," \\ ")</f>
        <v>Summer 2004 &amp; 09/05/1997 &amp; Argentina &amp; ARGENTINA MERVAL &amp; Thomson Reuters' Datastream \\</v>
      </c>
    </row>
    <row r="36" customFormat="false" ht="15" hidden="false" customHeight="false" outlineLevel="0" collapsed="false">
      <c r="A36" s="0" t="s">
        <v>127</v>
      </c>
      <c r="B36" s="10" t="n">
        <v>36330</v>
      </c>
      <c r="C36" s="0" t="s">
        <v>79</v>
      </c>
      <c r="D36" s="0" t="s">
        <v>80</v>
      </c>
      <c r="E36" s="0" t="s">
        <v>117</v>
      </c>
      <c r="F36" s="10"/>
      <c r="G36" s="9" t="str">
        <f aca="false">CONCATENATE(A36," &amp; ",TEXT(B36,"mm/dd/yyyy")," &amp; ",C36," &amp; ",D36," &amp; ",E36," \\ ")</f>
        <v>Winter 2006 &amp; 06/19/1999 &amp; Switzerland &amp; Swiss Market Index &amp; Yahoo Finance \\</v>
      </c>
    </row>
    <row r="37" customFormat="false" ht="15" hidden="false" customHeight="false" outlineLevel="0" collapsed="false">
      <c r="A37" s="0" t="s">
        <v>127</v>
      </c>
      <c r="B37" s="10" t="n">
        <v>36330</v>
      </c>
      <c r="C37" s="0" t="s">
        <v>101</v>
      </c>
      <c r="D37" s="0" t="s">
        <v>102</v>
      </c>
      <c r="E37" s="0" t="s">
        <v>114</v>
      </c>
      <c r="F37" s="10"/>
      <c r="G37" s="9" t="str">
        <f aca="false">CONCATENATE(A37," &amp; ",TEXT(B37,"mm/dd/yyyy")," &amp; ",C37," &amp; ",D37," &amp; ",E37," \\ ")</f>
        <v>Winter 2006 &amp; 06/19/1999 &amp; Finland &amp; OMX HELSINKI (OMXH) &amp; Thomson Reuters' Datastream \\</v>
      </c>
    </row>
    <row r="38" customFormat="false" ht="15" hidden="false" customHeight="false" outlineLevel="0" collapsed="false">
      <c r="A38" s="0" t="s">
        <v>127</v>
      </c>
      <c r="B38" s="10" t="n">
        <v>36330</v>
      </c>
      <c r="C38" s="0" t="s">
        <v>103</v>
      </c>
      <c r="D38" s="0" t="s">
        <v>104</v>
      </c>
      <c r="E38" s="0" t="s">
        <v>117</v>
      </c>
      <c r="F38" s="10"/>
      <c r="G38" s="9" t="str">
        <f aca="false">CONCATENATE(A38," &amp; ",TEXT(B38,"mm/dd/yyyy")," &amp; ",C38," &amp; ",D38," &amp; ",E38," \\ ")</f>
        <v>Winter 2006 &amp; 06/19/1999 &amp; Austria &amp; ATX &amp; Yahoo Finance \\</v>
      </c>
    </row>
    <row r="39" customFormat="false" ht="15" hidden="false" customHeight="false" outlineLevel="0" collapsed="false">
      <c r="A39" s="0" t="s">
        <v>127</v>
      </c>
      <c r="B39" s="10" t="n">
        <v>36330</v>
      </c>
      <c r="C39" s="0" t="s">
        <v>105</v>
      </c>
      <c r="D39" s="0" t="s">
        <v>106</v>
      </c>
      <c r="E39" s="0" t="s">
        <v>114</v>
      </c>
      <c r="F39" s="10"/>
      <c r="G39" s="9" t="str">
        <f aca="false">CONCATENATE(A39," &amp; ",TEXT(B39,"mm/dd/yyyy")," &amp; ",C39," &amp; ",D39," &amp; ",E39," \\ ")</f>
        <v>Winter 2006 &amp; 06/19/1999 &amp; Slovakia &amp; SLOVAKIA SAX 16 &amp; Thomson Reuters' Datastream \\</v>
      </c>
    </row>
    <row r="40" customFormat="false" ht="15" hidden="false" customHeight="false" outlineLevel="0" collapsed="false">
      <c r="A40" s="0" t="s">
        <v>127</v>
      </c>
      <c r="B40" s="10" t="n">
        <v>36330</v>
      </c>
      <c r="C40" s="0" t="s">
        <v>107</v>
      </c>
      <c r="D40" s="0" t="s">
        <v>108</v>
      </c>
      <c r="E40" s="0" t="s">
        <v>114</v>
      </c>
      <c r="F40" s="10"/>
      <c r="G40" s="9" t="str">
        <f aca="false">CONCATENATE(A40," &amp; ",TEXT(B40,"mm/dd/yyyy")," &amp; ",C40," &amp; ",D40," &amp; ",E40," \\ ")</f>
        <v>Winter 2006 &amp; 06/19/1999 &amp; Poland &amp; WARSAW GENERAL INDEX 20 &amp; Thomson Reuters' Datastream \\</v>
      </c>
    </row>
    <row r="41" customFormat="false" ht="15" hidden="false" customHeight="false" outlineLevel="0" collapsed="false">
      <c r="A41" s="0" t="s">
        <v>128</v>
      </c>
      <c r="B41" s="10" t="n">
        <v>37085</v>
      </c>
      <c r="C41" s="0" t="s">
        <v>25</v>
      </c>
      <c r="D41" s="0" t="s">
        <v>122</v>
      </c>
      <c r="E41" s="0" t="s">
        <v>117</v>
      </c>
      <c r="F41" s="10"/>
      <c r="G41" s="9" t="str">
        <f aca="false">CONCATENATE(A41," &amp; ",TEXT(B41,"mm/dd/yyyy")," &amp; ",C41," &amp; ",D41," &amp; ",E41," \\ ")</f>
        <v>Summer 2008 &amp; 07/13/2001 &amp; Canada &amp; S\&amp;P/TSX Composite &amp; Yahoo Finance \\</v>
      </c>
    </row>
    <row r="42" customFormat="false" ht="15" hidden="false" customHeight="false" outlineLevel="0" collapsed="false">
      <c r="A42" s="0" t="s">
        <v>128</v>
      </c>
      <c r="B42" s="10" t="n">
        <v>37085</v>
      </c>
      <c r="C42" s="0" t="s">
        <v>30</v>
      </c>
      <c r="D42" s="0" t="s">
        <v>83</v>
      </c>
      <c r="E42" s="0" t="s">
        <v>117</v>
      </c>
      <c r="F42" s="10"/>
      <c r="G42" s="9" t="str">
        <f aca="false">CONCATENATE(A42," &amp; ",TEXT(B42,"mm/dd/yyyy")," &amp; ",C42," &amp; ",D42," &amp; ",E42," \\ ")</f>
        <v>Summer 2008 &amp; 07/13/2001 &amp; France &amp; CAC 40 &amp; Yahoo Finance \\</v>
      </c>
    </row>
    <row r="43" customFormat="false" ht="15" hidden="false" customHeight="false" outlineLevel="0" collapsed="false">
      <c r="A43" s="0" t="s">
        <v>128</v>
      </c>
      <c r="B43" s="10" t="n">
        <v>37085</v>
      </c>
      <c r="C43" s="0" t="s">
        <v>87</v>
      </c>
      <c r="D43" s="0" t="s">
        <v>88</v>
      </c>
      <c r="E43" s="0" t="s">
        <v>117</v>
      </c>
      <c r="F43" s="10"/>
      <c r="G43" s="9" t="str">
        <f aca="false">CONCATENATE(A43," &amp; ",TEXT(B43,"mm/dd/yyyy")," &amp; ",C43," &amp; ",D43," &amp; ",E43," \\ ")</f>
        <v>Summer 2008 &amp; 07/13/2001 &amp; Turkey &amp; Borsa Istanbul 100 &amp; Yahoo Finance \\</v>
      </c>
    </row>
    <row r="44" customFormat="false" ht="15" hidden="false" customHeight="false" outlineLevel="0" collapsed="false">
      <c r="A44" s="0" t="s">
        <v>128</v>
      </c>
      <c r="B44" s="10" t="n">
        <v>37085</v>
      </c>
      <c r="C44" s="0" t="s">
        <v>38</v>
      </c>
      <c r="D44" s="0" t="s">
        <v>109</v>
      </c>
      <c r="E44" s="0" t="s">
        <v>117</v>
      </c>
      <c r="F44" s="10"/>
      <c r="G44" s="9" t="str">
        <f aca="false">CONCATENATE(A44," &amp; ",TEXT(B44,"mm/dd/yyyy")," &amp; ",C44," &amp; ",D44," &amp; ",E44," \\ ")</f>
        <v>Summer 2008 &amp; 07/13/2001 &amp; Japan &amp; NIKKEI 225  &amp; Yahoo Finance \\</v>
      </c>
    </row>
    <row r="45" customFormat="false" ht="15" hidden="false" customHeight="false" outlineLevel="0" collapsed="false">
      <c r="A45" s="0" t="s">
        <v>129</v>
      </c>
      <c r="B45" s="10" t="n">
        <v>37804</v>
      </c>
      <c r="C45" s="0" t="s">
        <v>28</v>
      </c>
      <c r="D45" s="0" t="s">
        <v>82</v>
      </c>
      <c r="E45" s="0" t="s">
        <v>117</v>
      </c>
      <c r="F45" s="10"/>
      <c r="G45" s="9" t="str">
        <f aca="false">CONCATENATE(A45," &amp; ",TEXT(B45,"mm/dd/yyyy")," &amp; ",C45," &amp; ",D45," &amp; ",E45," \\ ")</f>
        <v>Winter 2010 &amp; 07/02/2003 &amp; South Korea &amp; KOSPI &amp; Yahoo Finance \\</v>
      </c>
    </row>
    <row r="46" customFormat="false" ht="15" hidden="false" customHeight="false" outlineLevel="0" collapsed="false">
      <c r="A46" s="0" t="s">
        <v>129</v>
      </c>
      <c r="B46" s="10" t="n">
        <v>37804</v>
      </c>
      <c r="C46" s="0" t="s">
        <v>103</v>
      </c>
      <c r="D46" s="0" t="s">
        <v>104</v>
      </c>
      <c r="E46" s="0" t="s">
        <v>117</v>
      </c>
      <c r="F46" s="10"/>
      <c r="G46" s="9" t="str">
        <f aca="false">CONCATENATE(A46," &amp; ",TEXT(B46,"mm/dd/yyyy")," &amp; ",C46," &amp; ",D46," &amp; ",E46," \\ ")</f>
        <v>Winter 2010 &amp; 07/02/2003 &amp; Austria &amp; ATX &amp; Yahoo Finance \\</v>
      </c>
    </row>
    <row r="47" customFormat="false" ht="15" hidden="false" customHeight="false" outlineLevel="0" collapsed="false">
      <c r="A47" s="0" t="s">
        <v>130</v>
      </c>
      <c r="B47" s="10" t="n">
        <v>38539</v>
      </c>
      <c r="C47" s="0" t="s">
        <v>30</v>
      </c>
      <c r="D47" s="0" t="s">
        <v>83</v>
      </c>
      <c r="E47" s="0" t="s">
        <v>117</v>
      </c>
      <c r="F47" s="10"/>
      <c r="G47" s="9" t="str">
        <f aca="false">CONCATENATE(A47," &amp; ",TEXT(B47,"mm/dd/yyyy")," &amp; ",C47," &amp; ",D47," &amp; ",E47," \\ ")</f>
        <v>Summer 2012 &amp; 07/06/2005 &amp; France &amp; CAC 40 &amp; Yahoo Finance \\</v>
      </c>
    </row>
    <row r="48" customFormat="false" ht="15" hidden="false" customHeight="false" outlineLevel="0" collapsed="false">
      <c r="A48" s="0" t="s">
        <v>130</v>
      </c>
      <c r="B48" s="10" t="n">
        <v>38539</v>
      </c>
      <c r="C48" s="0" t="s">
        <v>32</v>
      </c>
      <c r="D48" s="0" t="s">
        <v>84</v>
      </c>
      <c r="E48" s="0" t="s">
        <v>117</v>
      </c>
      <c r="F48" s="10"/>
      <c r="G48" s="9" t="str">
        <f aca="false">CONCATENATE(A48," &amp; ",TEXT(B48,"mm/dd/yyyy")," &amp; ",C48," &amp; ",D48," &amp; ",E48," \\ ")</f>
        <v>Summer 2012 &amp; 07/06/2005 &amp; Spain &amp; IBEX 35 &amp; Yahoo Finance \\</v>
      </c>
    </row>
    <row r="49" customFormat="false" ht="15" hidden="false" customHeight="false" outlineLevel="0" collapsed="false">
      <c r="A49" s="0" t="s">
        <v>130</v>
      </c>
      <c r="B49" s="10" t="n">
        <v>38539</v>
      </c>
      <c r="C49" s="0" t="s">
        <v>36</v>
      </c>
      <c r="D49" s="0" t="s">
        <v>118</v>
      </c>
      <c r="E49" s="0" t="s">
        <v>117</v>
      </c>
      <c r="F49" s="10"/>
      <c r="G49" s="9" t="str">
        <f aca="false">CONCATENATE(A49," &amp; ",TEXT(B49,"mm/dd/yyyy")," &amp; ",C49," &amp; ",D49," &amp; ",E49," \\ ")</f>
        <v>Summer 2012 &amp; 07/06/2005 &amp; USA &amp; S\&amp;P 500 &amp; Yahoo Finance \\</v>
      </c>
    </row>
    <row r="50" customFormat="false" ht="15" hidden="false" customHeight="false" outlineLevel="0" collapsed="false">
      <c r="A50" s="0" t="s">
        <v>130</v>
      </c>
      <c r="B50" s="10" t="n">
        <v>38539</v>
      </c>
      <c r="C50" s="0" t="s">
        <v>50</v>
      </c>
      <c r="D50" s="0" t="s">
        <v>51</v>
      </c>
      <c r="E50" s="0" t="s">
        <v>114</v>
      </c>
      <c r="F50" s="10"/>
      <c r="G50" s="9" t="str">
        <f aca="false">CONCATENATE(A50," &amp; ",TEXT(B50,"mm/dd/yyyy")," &amp; ",C50," &amp; ",D50," &amp; ",E50," \\ ")</f>
        <v>Summer 2012 &amp; 07/06/2005 &amp; Russia &amp; RSF EE MT (RUR) INDEX &amp; Thomson Reuters' Datastream \\</v>
      </c>
    </row>
    <row r="51" customFormat="false" ht="15" hidden="false" customHeight="false" outlineLevel="0" collapsed="false">
      <c r="A51" s="0" t="s">
        <v>131</v>
      </c>
      <c r="B51" s="10" t="n">
        <v>39267</v>
      </c>
      <c r="C51" s="0" t="s">
        <v>28</v>
      </c>
      <c r="D51" s="0" t="s">
        <v>82</v>
      </c>
      <c r="E51" s="0" t="s">
        <v>117</v>
      </c>
      <c r="F51" s="10"/>
      <c r="G51" s="9" t="str">
        <f aca="false">CONCATENATE(A51," &amp; ",TEXT(B51,"mm/dd/yyyy")," &amp; ",C51," &amp; ",D51," &amp; ",E51," \\ ")</f>
        <v>Winter 2014 &amp; 07/04/2007 &amp; South Korea &amp; KOSPI &amp; Yahoo Finance \\</v>
      </c>
    </row>
    <row r="52" customFormat="false" ht="15" hidden="false" customHeight="false" outlineLevel="0" collapsed="false">
      <c r="A52" s="0" t="s">
        <v>131</v>
      </c>
      <c r="B52" s="10" t="n">
        <v>39267</v>
      </c>
      <c r="C52" s="0" t="s">
        <v>103</v>
      </c>
      <c r="D52" s="0" t="s">
        <v>104</v>
      </c>
      <c r="E52" s="0" t="s">
        <v>117</v>
      </c>
      <c r="F52" s="10"/>
      <c r="G52" s="9" t="str">
        <f aca="false">CONCATENATE(A52," &amp; ",TEXT(B52,"mm/dd/yyyy")," &amp; ",C52," &amp; ",D52," &amp; ",E52," \\ ")</f>
        <v>Winter 2014 &amp; 07/04/2007 &amp; Austria &amp; ATX &amp; Yahoo Finance \\</v>
      </c>
    </row>
    <row r="53" customFormat="false" ht="15" hidden="false" customHeight="false" outlineLevel="0" collapsed="false">
      <c r="A53" s="0" t="s">
        <v>132</v>
      </c>
      <c r="B53" s="10" t="n">
        <v>40088</v>
      </c>
      <c r="C53" s="0" t="s">
        <v>32</v>
      </c>
      <c r="D53" s="0" t="s">
        <v>84</v>
      </c>
      <c r="E53" s="0" t="s">
        <v>117</v>
      </c>
      <c r="F53" s="10"/>
      <c r="G53" s="9" t="str">
        <f aca="false">CONCATENATE(A53," &amp; ",TEXT(B53,"mm/dd/yyyy")," &amp; ",C53," &amp; ",D53," &amp; ",E53," \\ ")</f>
        <v>Summer 2016 &amp; 10/02/2009 &amp; Spain &amp; IBEX 35 &amp; Yahoo Finance \\</v>
      </c>
    </row>
    <row r="54" customFormat="false" ht="15" hidden="false" customHeight="false" outlineLevel="0" collapsed="false">
      <c r="A54" s="0" t="s">
        <v>132</v>
      </c>
      <c r="B54" s="10" t="n">
        <v>40088</v>
      </c>
      <c r="C54" s="0" t="s">
        <v>38</v>
      </c>
      <c r="D54" s="0" t="s">
        <v>109</v>
      </c>
      <c r="E54" s="0" t="s">
        <v>117</v>
      </c>
      <c r="F54" s="10"/>
      <c r="G54" s="9" t="str">
        <f aca="false">CONCATENATE(A54," &amp; ",TEXT(B54,"mm/dd/yyyy")," &amp; ",C54," &amp; ",D54," &amp; ",E54," \\ ")</f>
        <v>Summer 2016 &amp; 10/02/2009 &amp; Japan &amp; NIKKEI 225  &amp; Yahoo Finance \\</v>
      </c>
    </row>
    <row r="55" customFormat="false" ht="15" hidden="false" customHeight="false" outlineLevel="0" collapsed="false">
      <c r="A55" s="0" t="s">
        <v>132</v>
      </c>
      <c r="B55" s="10" t="n">
        <v>40088</v>
      </c>
      <c r="C55" s="0" t="s">
        <v>36</v>
      </c>
      <c r="D55" s="0" t="s">
        <v>118</v>
      </c>
      <c r="E55" s="0" t="s">
        <v>117</v>
      </c>
      <c r="F55" s="10"/>
      <c r="G55" s="9" t="str">
        <f aca="false">CONCATENATE(A55," &amp; ",TEXT(B55,"mm/dd/yyyy")," &amp; ",C55," &amp; ",D55," &amp; ",E55," \\ ")</f>
        <v>Summer 2016 &amp; 10/02/2009 &amp; USA &amp; S\&amp;P 500 &amp; Yahoo Finance \\</v>
      </c>
    </row>
    <row r="56" customFormat="false" ht="15" hidden="false" customHeight="false" outlineLevel="0" collapsed="false">
      <c r="A56" s="0" t="s">
        <v>133</v>
      </c>
      <c r="B56" s="10" t="n">
        <v>40730</v>
      </c>
      <c r="C56" s="0" t="s">
        <v>85</v>
      </c>
      <c r="D56" s="0" t="s">
        <v>95</v>
      </c>
      <c r="E56" s="0" t="s">
        <v>117</v>
      </c>
      <c r="F56" s="10"/>
      <c r="G56" s="9" t="str">
        <f aca="false">CONCATENATE(A56," &amp; ",TEXT(B56,"mm/dd/yyyy")," &amp; ",C56," &amp; ",D56," &amp; ",E56," \\ ")</f>
        <v>Winter 2018 &amp; 07/06/2011 &amp; Germany &amp; Dax &amp; Yahoo Finance \\</v>
      </c>
    </row>
    <row r="57" customFormat="false" ht="15" hidden="false" customHeight="false" outlineLevel="0" collapsed="false">
      <c r="A57" s="0" t="s">
        <v>133</v>
      </c>
      <c r="B57" s="10" t="n">
        <v>40730</v>
      </c>
      <c r="C57" s="0" t="s">
        <v>30</v>
      </c>
      <c r="D57" s="0" t="s">
        <v>83</v>
      </c>
      <c r="E57" s="0" t="s">
        <v>117</v>
      </c>
      <c r="F57" s="10"/>
      <c r="G57" s="9" t="str">
        <f aca="false">CONCATENATE(A57," &amp; ",TEXT(B57,"mm/dd/yyyy")," &amp; ",C57," &amp; ",D57," &amp; ",E57," \\ ")</f>
        <v>Winter 2018 &amp; 07/06/2011 &amp; France &amp; CAC 40 &amp; Yahoo Finance \\</v>
      </c>
    </row>
    <row r="58" customFormat="false" ht="15" hidden="false" customHeight="false" outlineLevel="0" collapsed="false">
      <c r="A58" s="0" t="s">
        <v>134</v>
      </c>
      <c r="B58" s="10" t="n">
        <v>41524</v>
      </c>
      <c r="C58" s="0" t="s">
        <v>87</v>
      </c>
      <c r="D58" s="0" t="s">
        <v>88</v>
      </c>
      <c r="E58" s="0" t="s">
        <v>117</v>
      </c>
      <c r="F58" s="10"/>
      <c r="G58" s="9" t="str">
        <f aca="false">CONCATENATE(A58," &amp; ",TEXT(B58,"mm/dd/yyyy")," &amp; ",C58," &amp; ",D58," &amp; ",E58," \\ ")</f>
        <v>Summer 2020 &amp; 09/07/2013 &amp; Turkey &amp; Borsa Istanbul 100 &amp; Yahoo Finance \\</v>
      </c>
    </row>
    <row r="59" customFormat="false" ht="15" hidden="false" customHeight="false" outlineLevel="0" collapsed="false">
      <c r="A59" s="0" t="s">
        <v>134</v>
      </c>
      <c r="B59" s="10" t="n">
        <v>41524</v>
      </c>
      <c r="C59" s="0" t="s">
        <v>32</v>
      </c>
      <c r="D59" s="0" t="s">
        <v>84</v>
      </c>
      <c r="E59" s="0" t="s">
        <v>117</v>
      </c>
      <c r="F59" s="10"/>
      <c r="G59" s="9" t="str">
        <f aca="false">CONCATENATE(A59," &amp; ",TEXT(B59,"mm/dd/yyyy")," &amp; ",C59," &amp; ",D59," &amp; ",E59," \\ ")</f>
        <v>Summer 2020 &amp; 09/07/2013 &amp; Spain &amp; IBEX 35 &amp; Yahoo Finance \\</v>
      </c>
    </row>
    <row r="60" customFormat="false" ht="15" hidden="false" customHeight="false" outlineLevel="0" collapsed="false">
      <c r="B60" s="10"/>
      <c r="F60" s="10"/>
      <c r="G60" s="9"/>
    </row>
    <row r="61" customFormat="false" ht="15" hidden="false" customHeight="false" outlineLevel="0" collapsed="false">
      <c r="B61" s="10"/>
      <c r="F61" s="10"/>
      <c r="G61" s="9"/>
    </row>
    <row r="62" customFormat="false" ht="15" hidden="false" customHeight="false" outlineLevel="0" collapsed="false">
      <c r="B62" s="10"/>
      <c r="C62" s="0" t="s">
        <v>0</v>
      </c>
      <c r="F62" s="10"/>
      <c r="G62" s="9"/>
    </row>
    <row r="63" customFormat="false" ht="15" hidden="false" customHeight="false" outlineLevel="0" collapsed="false">
      <c r="A63" s="0" t="s">
        <v>135</v>
      </c>
      <c r="B63" s="0" t="s">
        <v>73</v>
      </c>
      <c r="C63" s="0" t="s">
        <v>18</v>
      </c>
      <c r="D63" s="0" t="s">
        <v>22</v>
      </c>
      <c r="E63" s="0" t="s">
        <v>112</v>
      </c>
      <c r="G63" s="9" t="str">
        <f aca="false">CONCATENATE(A63," &amp; ",TEXT(B63,"mm/dd/yyyy")," &amp; ",C63," &amp; ",D63," &amp; ",E63," \\ ")</f>
        <v>Olympic Season Olympic Year &amp; Announcement Date &amp; Country Name &amp; Index Used &amp; Source of Index \\</v>
      </c>
    </row>
    <row r="64" customFormat="false" ht="15" hidden="false" customHeight="false" outlineLevel="0" collapsed="false">
      <c r="A64" s="0" t="s">
        <v>113</v>
      </c>
      <c r="B64" s="10" t="n">
        <v>29859</v>
      </c>
      <c r="C64" s="0" t="s">
        <v>25</v>
      </c>
      <c r="D64" s="0" t="s">
        <v>122</v>
      </c>
      <c r="E64" s="0" t="s">
        <v>136</v>
      </c>
      <c r="G64" s="9" t="str">
        <f aca="false">CONCATENATE(A64," &amp; ",TEXT(B64,"mm/dd/yyyy")," &amp; ",C64," &amp; ",D64," &amp; ",E64," \\ ")</f>
        <v>Winter 1988 &amp; 09/30/1981 &amp; Canada &amp; S\&amp;P/TSX Composite &amp; Yahoo Finance  \\</v>
      </c>
    </row>
    <row r="65" customFormat="false" ht="15" hidden="false" customHeight="false" outlineLevel="0" collapsed="false">
      <c r="A65" s="0" t="s">
        <v>115</v>
      </c>
      <c r="B65" s="10" t="n">
        <v>29859</v>
      </c>
      <c r="C65" s="0" t="s">
        <v>28</v>
      </c>
      <c r="D65" s="0" t="s">
        <v>29</v>
      </c>
      <c r="E65" s="0" t="s">
        <v>114</v>
      </c>
      <c r="G65" s="9" t="str">
        <f aca="false">CONCATENATE(A65," &amp; ",TEXT(B65,"mm/dd/yyyy")," &amp; ",C65," &amp; ",D65," &amp; ",E65," \\ ")</f>
        <v>Summer 1988 &amp; 09/30/1981 &amp; South Korea &amp; KOSPI Composite &amp; Thomson Reuters' Datastream \\</v>
      </c>
    </row>
    <row r="66" customFormat="false" ht="15" hidden="false" customHeight="false" outlineLevel="0" collapsed="false">
      <c r="A66" s="0" t="s">
        <v>116</v>
      </c>
      <c r="B66" s="10" t="n">
        <v>31702</v>
      </c>
      <c r="C66" s="0" t="s">
        <v>30</v>
      </c>
      <c r="D66" s="0" t="s">
        <v>31</v>
      </c>
      <c r="E66" s="0" t="s">
        <v>114</v>
      </c>
      <c r="G66" s="9" t="str">
        <f aca="false">CONCATENATE(A66," &amp; ",TEXT(B66,"mm/dd/yyyy")," &amp; ",C66," &amp; ",D66," &amp; ",E66," \\ ")</f>
        <v>Winter 1992 &amp; 10/17/1986 &amp; France &amp; CAC General Index &amp; Thomson Reuters' Datastream \\</v>
      </c>
    </row>
    <row r="67" customFormat="false" ht="15" hidden="false" customHeight="false" outlineLevel="0" collapsed="false">
      <c r="A67" s="0" t="s">
        <v>119</v>
      </c>
      <c r="B67" s="10" t="n">
        <v>31702</v>
      </c>
      <c r="C67" s="0" t="s">
        <v>32</v>
      </c>
      <c r="D67" s="0" t="s">
        <v>33</v>
      </c>
      <c r="E67" s="0" t="s">
        <v>114</v>
      </c>
      <c r="G67" s="9" t="str">
        <f aca="false">CONCATENATE(A67," &amp; ",TEXT(B67,"mm/dd/yyyy")," &amp; ",C67," &amp; ",D67," &amp; ",E67," \\ ")</f>
        <v>Summer 1992 &amp; 10/17/1986 &amp; Spain &amp; Madrid SE General (IGBM) &amp; Thomson Reuters' Datastream \\</v>
      </c>
    </row>
    <row r="68" customFormat="false" ht="15" hidden="false" customHeight="false" outlineLevel="0" collapsed="false">
      <c r="A68" s="0" t="s">
        <v>120</v>
      </c>
      <c r="B68" s="10" t="n">
        <v>32401</v>
      </c>
      <c r="C68" s="0" t="s">
        <v>34</v>
      </c>
      <c r="D68" s="0" t="s">
        <v>35</v>
      </c>
      <c r="E68" s="0" t="s">
        <v>136</v>
      </c>
      <c r="G68" s="9" t="str">
        <f aca="false">CONCATENATE(A68," &amp; ",TEXT(B68,"mm/dd/yyyy")," &amp; ",C68," &amp; ",D68," &amp; ",E68," \\ ")</f>
        <v>Winter 1994 &amp; 09/15/1988 &amp; Norway &amp; OSEBX.OL &amp; Yahoo Finance  \\</v>
      </c>
    </row>
    <row r="69" customFormat="false" ht="15" hidden="false" customHeight="false" outlineLevel="0" collapsed="false">
      <c r="A69" s="0" t="s">
        <v>121</v>
      </c>
      <c r="B69" s="10" t="n">
        <v>33134</v>
      </c>
      <c r="C69" s="0" t="s">
        <v>36</v>
      </c>
      <c r="D69" s="0" t="s">
        <v>118</v>
      </c>
      <c r="E69" s="0" t="s">
        <v>117</v>
      </c>
      <c r="G69" s="9" t="str">
        <f aca="false">CONCATENATE(A69," &amp; ",TEXT(B69,"mm/dd/yyyy")," &amp; ",C69," &amp; ",D69," &amp; ",E69," \\ ")</f>
        <v>Summer 1996 &amp; 09/18/1990 &amp; USA &amp; S\&amp;P 500 &amp; Yahoo Finance \\</v>
      </c>
    </row>
    <row r="70" customFormat="false" ht="15" hidden="false" customHeight="false" outlineLevel="0" collapsed="false">
      <c r="A70" s="0" t="s">
        <v>123</v>
      </c>
      <c r="B70" s="10" t="n">
        <v>33404</v>
      </c>
      <c r="C70" s="0" t="s">
        <v>38</v>
      </c>
      <c r="D70" s="0" t="s">
        <v>39</v>
      </c>
      <c r="E70" s="0" t="s">
        <v>136</v>
      </c>
      <c r="G70" s="9" t="str">
        <f aca="false">CONCATENATE(A70," &amp; ",TEXT(B70,"mm/dd/yyyy")," &amp; ",C70," &amp; ",D70," &amp; ",E70," \\ ")</f>
        <v>Winter 1998 &amp; 06/15/1991 &amp; Japan &amp; Nikkei 225 &amp; Yahoo Finance  \\</v>
      </c>
    </row>
    <row r="71" customFormat="false" ht="15" hidden="false" customHeight="false" outlineLevel="0" collapsed="false">
      <c r="A71" s="0" t="s">
        <v>124</v>
      </c>
      <c r="B71" s="10" t="n">
        <v>34235</v>
      </c>
      <c r="C71" s="0" t="s">
        <v>40</v>
      </c>
      <c r="D71" s="0" t="s">
        <v>41</v>
      </c>
      <c r="E71" s="0" t="s">
        <v>117</v>
      </c>
      <c r="G71" s="9" t="str">
        <f aca="false">CONCATENATE(A71," &amp; ",TEXT(B71,"mm/dd/yyyy")," &amp; ",C71," &amp; ",D71," &amp; ",E71," \\ ")</f>
        <v>Summer 2000 &amp; 09/23/1993 &amp; Australia &amp; All Ordinaries &amp; Yahoo Finance \\</v>
      </c>
    </row>
    <row r="72" customFormat="false" ht="15" hidden="false" customHeight="false" outlineLevel="0" collapsed="false">
      <c r="A72" s="0" t="s">
        <v>125</v>
      </c>
      <c r="B72" s="11" t="n">
        <v>34866</v>
      </c>
      <c r="C72" s="0" t="s">
        <v>36</v>
      </c>
      <c r="D72" s="0" t="s">
        <v>118</v>
      </c>
      <c r="E72" s="0" t="s">
        <v>117</v>
      </c>
      <c r="G72" s="9" t="str">
        <f aca="false">CONCATENATE(A72," &amp; ",TEXT(B72,"mm/dd/yyyy")," &amp; ",C72," &amp; ",D72," &amp; ",E72," \\ ")</f>
        <v>Winter 2002 &amp; 06/16/1995 &amp; USA &amp; S\&amp;P 500 &amp; Yahoo Finance \\</v>
      </c>
    </row>
    <row r="73" customFormat="false" ht="15" hidden="false" customHeight="false" outlineLevel="0" collapsed="false">
      <c r="A73" s="0" t="s">
        <v>126</v>
      </c>
      <c r="B73" s="10" t="n">
        <v>35678</v>
      </c>
      <c r="C73" s="0" t="s">
        <v>42</v>
      </c>
      <c r="D73" s="0" t="s">
        <v>43</v>
      </c>
      <c r="E73" s="0" t="s">
        <v>117</v>
      </c>
      <c r="G73" s="9" t="str">
        <f aca="false">CONCATENATE(A73," &amp; ",TEXT(B73,"mm/dd/yyyy")," &amp; ",C73," &amp; ",D73," &amp; ",E73," \\ ")</f>
        <v>Summer 2004 &amp; 09/05/1997 &amp; Greece &amp; Athens Index Composite &amp; Yahoo Finance \\</v>
      </c>
    </row>
    <row r="74" customFormat="false" ht="15" hidden="false" customHeight="false" outlineLevel="0" collapsed="false">
      <c r="A74" s="0" t="s">
        <v>127</v>
      </c>
      <c r="B74" s="10" t="n">
        <v>36330</v>
      </c>
      <c r="C74" s="0" t="s">
        <v>44</v>
      </c>
      <c r="D74" s="0" t="s">
        <v>45</v>
      </c>
      <c r="E74" s="0" t="s">
        <v>117</v>
      </c>
      <c r="G74" s="9" t="str">
        <f aca="false">CONCATENATE(A74," &amp; ",TEXT(B74,"mm/dd/yyyy")," &amp; ",C74," &amp; ",D74," &amp; ",E74," \\ ")</f>
        <v>Winter 2006 &amp; 06/19/1999 &amp; Italy &amp; FTSE MIB Index &amp; Yahoo Finance \\</v>
      </c>
    </row>
    <row r="75" customFormat="false" ht="15" hidden="false" customHeight="false" outlineLevel="0" collapsed="false">
      <c r="A75" s="0" t="s">
        <v>128</v>
      </c>
      <c r="B75" s="10" t="n">
        <v>37085</v>
      </c>
      <c r="C75" s="0" t="s">
        <v>46</v>
      </c>
      <c r="D75" s="0" t="s">
        <v>47</v>
      </c>
      <c r="E75" s="0" t="s">
        <v>117</v>
      </c>
      <c r="G75" s="9" t="str">
        <f aca="false">CONCATENATE(A75," &amp; ",TEXT(B75,"mm/dd/yyyy")," &amp; ",C75," &amp; ",D75," &amp; ",E75," \\ ")</f>
        <v>Summer 2008 &amp; 07/13/2001 &amp; China &amp; SSE Composite &amp; Yahoo Finance \\</v>
      </c>
    </row>
    <row r="76" customFormat="false" ht="15" hidden="false" customHeight="false" outlineLevel="0" collapsed="false">
      <c r="A76" s="0" t="s">
        <v>129</v>
      </c>
      <c r="B76" s="10" t="n">
        <v>37804</v>
      </c>
      <c r="C76" s="0" t="s">
        <v>25</v>
      </c>
      <c r="D76" s="0" t="s">
        <v>122</v>
      </c>
      <c r="E76" s="0" t="s">
        <v>117</v>
      </c>
      <c r="G76" s="9" t="str">
        <f aca="false">CONCATENATE(A76," &amp; ",TEXT(B76,"mm/dd/yyyy")," &amp; ",C76," &amp; ",D76," &amp; ",E76," \\ ")</f>
        <v>Winter 2010 &amp; 07/02/2003 &amp; Canada &amp; S\&amp;P/TSX Composite &amp; Yahoo Finance \\</v>
      </c>
    </row>
    <row r="77" customFormat="false" ht="15" hidden="false" customHeight="false" outlineLevel="0" collapsed="false">
      <c r="A77" s="0" t="s">
        <v>130</v>
      </c>
      <c r="B77" s="10" t="n">
        <v>38539</v>
      </c>
      <c r="C77" s="0" t="s">
        <v>48</v>
      </c>
      <c r="D77" s="0" t="s">
        <v>49</v>
      </c>
      <c r="E77" s="0" t="s">
        <v>136</v>
      </c>
      <c r="G77" s="9" t="str">
        <f aca="false">CONCATENATE(A77," &amp; ",TEXT(B77,"mm/dd/yyyy")," &amp; ",C77," &amp; ",D77," &amp; ",E77," \\ ")</f>
        <v>Summer 2012 &amp; 07/06/2005 &amp; UK &amp; FTSE 100 &amp; Yahoo Finance  \\</v>
      </c>
    </row>
    <row r="78" customFormat="false" ht="15" hidden="false" customHeight="false" outlineLevel="0" collapsed="false">
      <c r="A78" s="0" t="s">
        <v>131</v>
      </c>
      <c r="B78" s="10" t="n">
        <v>39267</v>
      </c>
      <c r="C78" s="0" t="s">
        <v>50</v>
      </c>
      <c r="D78" s="0" t="s">
        <v>51</v>
      </c>
      <c r="E78" s="0" t="s">
        <v>114</v>
      </c>
      <c r="G78" s="9" t="str">
        <f aca="false">CONCATENATE(A78," &amp; ",TEXT(B78,"mm/dd/yyyy")," &amp; ",C78," &amp; ",D78," &amp; ",E78," \\ ")</f>
        <v>Winter 2014 &amp; 07/04/2007 &amp; Russia &amp; RSF EE MT (RUR) INDEX &amp; Thomson Reuters' Datastream \\</v>
      </c>
    </row>
    <row r="79" customFormat="false" ht="15" hidden="false" customHeight="false" outlineLevel="0" collapsed="false">
      <c r="A79" s="0" t="s">
        <v>132</v>
      </c>
      <c r="B79" s="10" t="n">
        <v>40088</v>
      </c>
      <c r="C79" s="0" t="s">
        <v>52</v>
      </c>
      <c r="D79" s="0" t="s">
        <v>53</v>
      </c>
      <c r="E79" s="0" t="s">
        <v>117</v>
      </c>
      <c r="G79" s="9" t="str">
        <f aca="false">CONCATENATE(A79," &amp; ",TEXT(B79,"mm/dd/yyyy")," &amp; ",C79," &amp; ",D79," &amp; ",E79," \\ ")</f>
        <v>Summer 2016 &amp; 10/02/2009 &amp; Brazil &amp; IBOVESPA &amp; Yahoo Finance \\</v>
      </c>
    </row>
    <row r="80" customFormat="false" ht="15" hidden="false" customHeight="false" outlineLevel="0" collapsed="false">
      <c r="A80" s="0" t="s">
        <v>133</v>
      </c>
      <c r="B80" s="10" t="n">
        <v>40730</v>
      </c>
      <c r="C80" s="0" t="s">
        <v>28</v>
      </c>
      <c r="D80" s="0" t="s">
        <v>29</v>
      </c>
      <c r="E80" s="0" t="s">
        <v>117</v>
      </c>
      <c r="G80" s="9" t="str">
        <f aca="false">CONCATENATE(A80," &amp; ",TEXT(B80,"mm/dd/yyyy")," &amp; ",C80," &amp; ",D80," &amp; ",E80," \\ ")</f>
        <v>Winter 2018 &amp; 07/06/2011 &amp; South Korea &amp; KOSPI Composite &amp; Yahoo Finance \\</v>
      </c>
    </row>
    <row r="81" customFormat="false" ht="15" hidden="false" customHeight="false" outlineLevel="0" collapsed="false">
      <c r="A81" s="0" t="s">
        <v>134</v>
      </c>
      <c r="B81" s="10" t="n">
        <v>41524</v>
      </c>
      <c r="C81" s="0" t="s">
        <v>38</v>
      </c>
      <c r="D81" s="0" t="s">
        <v>39</v>
      </c>
      <c r="E81" s="0" t="s">
        <v>117</v>
      </c>
      <c r="G81" s="9" t="str">
        <f aca="false">CONCATENATE(A81," &amp; ",TEXT(B81,"mm/dd/yyyy")," &amp; ",C81," &amp; ",D81," &amp; ",E81," \\ ")</f>
        <v>Summer 2020 &amp; 09/07/2013 &amp; Japan &amp; Nikkei 225 &amp; Yahoo Finance \\</v>
      </c>
    </row>
    <row r="82" customFormat="false" ht="15" hidden="false" customHeight="false" outlineLevel="0" collapsed="false">
      <c r="A82" s="0" t="s">
        <v>137</v>
      </c>
      <c r="B82" s="10" t="n">
        <v>42216</v>
      </c>
      <c r="C82" s="0" t="s">
        <v>46</v>
      </c>
      <c r="D82" s="0" t="s">
        <v>47</v>
      </c>
      <c r="E82" s="0" t="s">
        <v>117</v>
      </c>
      <c r="G82" s="9" t="str">
        <f aca="false">CONCATENATE(A82," &amp; ",TEXT(B82,"mm/dd/yyyy")," &amp; ",C82," &amp; ",D82," &amp; ",E82," \\ ")</f>
        <v>Winter 2022 &amp; 07/31/2015 &amp; China &amp; SSE Composite &amp; Yahoo Finance \\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2017-04-19T12:12:21Z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