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1" visibility="visible"/>
  </bookViews>
  <sheets>
    <sheet name="Data" sheetId="1" r:id="rId4"/>
    <sheet name="BADGE" sheetId="2" r:id="rId5"/>
    <sheet name="Print printer baru" sheetId="3" r:id="rId6"/>
    <sheet name="Data Selection" sheetId="4" r:id="rId7"/>
  </sheets>
  <definedNames>
    <definedName name="nana_mulyana">Data!#REF!</definedName>
    <definedName name="WASKITA" localSheetId="0">Data!#REF!</definedName>
    <definedName name="WASKITA">Data!#REF!</definedName>
    <definedName name="_xlnm._FilterDatabase" localSheetId="0" hidden="1">'Data'!$A$10:$Q$10</definedName>
    <definedName name="_xlnm.Print_Area" localSheetId="1">'BADGE'!$B$2:$J$25</definedName>
    <definedName name="_xlnm.Print_Area" localSheetId="2">'Print printer baru'!$F$2:$R$33</definedName>
    <definedName name="_xlnm.Print_Area" localSheetId="3">'Data Selection'!$B$4:$G$14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<sst xmlns="http://schemas.openxmlformats.org/spreadsheetml/2006/main" uniqueCount="225">
  <si>
    <t>HSE ID BADGE DATA BASE</t>
  </si>
  <si>
    <t>RDMP BALIKPAPAN PROJECT JO</t>
  </si>
  <si>
    <t>LEGEND</t>
  </si>
  <si>
    <t>INDONESIA</t>
  </si>
  <si>
    <t>WNA ASIA</t>
  </si>
  <si>
    <t xml:space="preserve">  </t>
  </si>
  <si>
    <t>WNA WESTERN</t>
  </si>
  <si>
    <t xml:space="preserve">
ID BADGE THAT HAS BEEN RETURNED</t>
  </si>
  <si>
    <t>Code Formula</t>
  </si>
  <si>
    <t>ID BADGE VISITOR &amp; TEMPORARY</t>
  </si>
  <si>
    <t>-</t>
  </si>
  <si>
    <t>Nama</t>
  </si>
  <si>
    <t>ID Number</t>
  </si>
  <si>
    <t>Card Number</t>
  </si>
  <si>
    <t>RDMP JO VISITOR</t>
  </si>
  <si>
    <t>Work Package Assign</t>
  </si>
  <si>
    <t>Name</t>
  </si>
  <si>
    <t>Position</t>
  </si>
  <si>
    <t>Country Origin</t>
  </si>
  <si>
    <t>National ID/Passport</t>
  </si>
  <si>
    <t>Blood Type</t>
  </si>
  <si>
    <t>Expired Date</t>
  </si>
  <si>
    <t>Gate Origin</t>
  </si>
  <si>
    <t>Working Area</t>
  </si>
  <si>
    <t>END CONTRACT</t>
  </si>
  <si>
    <t>ORIGIN</t>
  </si>
  <si>
    <t>Direct/Indirect</t>
  </si>
  <si>
    <t>DATE OF PRINT</t>
  </si>
  <si>
    <t>today</t>
  </si>
  <si>
    <t>day to expire</t>
  </si>
  <si>
    <t>Jabatan / Posisi</t>
  </si>
  <si>
    <t>Status Perkawinan - Marital Status</t>
  </si>
  <si>
    <t>Nomor Handphone - Cellphone Number</t>
  </si>
  <si>
    <t>Jika terjadi keadaan darurat, sebutkan nama orang yang bisa dihubungi - In case of emergency please contact :</t>
  </si>
  <si>
    <t>Nomor SIM Pemegang HSE Passport- Driving License Number HSE Passport holder</t>
  </si>
  <si>
    <t>Alamat - Address</t>
  </si>
  <si>
    <t>di nomor telephone</t>
  </si>
  <si>
    <t>hubungan dengan pemegang HSE Passport - Relationship</t>
  </si>
  <si>
    <t>Daftar Alergi - List of Allergic</t>
  </si>
  <si>
    <t>Apakah anda menggunakan kacamata? atau menggunakan contact lens - Using contact lens</t>
  </si>
  <si>
    <t>Ada gigi palsu? - Dental Appliance</t>
  </si>
  <si>
    <t>Tempat Lahir</t>
  </si>
  <si>
    <t>Tanggal Lahir</t>
  </si>
  <si>
    <t>Asal Perusahaan ( isilah dengan nama perusaahan yang mengontrak anda dan mendapatkan kontrak paket pekerjaan dari RDMP Balikpapan JO, jika anda tidak paham tanyakan kepada atasan atau pengurus anda)</t>
  </si>
  <si>
    <t>Nomor Telephone</t>
  </si>
  <si>
    <t>Card</t>
  </si>
  <si>
    <t>Prima Junia Novitasari</t>
  </si>
  <si>
    <t>PT. Daeah E&amp;C Indonesia</t>
  </si>
  <si>
    <t>PIU003</t>
  </si>
  <si>
    <t>Permit Holder</t>
  </si>
  <si>
    <t>Indonesia</t>
  </si>
  <si>
    <t>'6404124811950002</t>
  </si>
  <si>
    <t>A</t>
  </si>
  <si>
    <t>09 May 2023</t>
  </si>
  <si>
    <t>ALL</t>
  </si>
  <si>
    <t>x</t>
  </si>
  <si>
    <t>Default ID Size</t>
  </si>
  <si>
    <t>8,6 CM</t>
  </si>
  <si>
    <t>5,4 CM</t>
  </si>
  <si>
    <t>ID CARD</t>
  </si>
  <si>
    <t xml:space="preserve"> </t>
  </si>
  <si>
    <t>Company Origin</t>
  </si>
  <si>
    <t xml:space="preserve">Expiry : </t>
  </si>
  <si>
    <t>Expiry Date</t>
  </si>
  <si>
    <t>Gate :</t>
  </si>
  <si>
    <t>ID NO</t>
  </si>
  <si>
    <t>Gate</t>
  </si>
  <si>
    <t xml:space="preserve">   -</t>
  </si>
  <si>
    <t>생산성 관리 인원 표준 목록 현황 (LIBRARY)</t>
  </si>
  <si>
    <t>Direct Manpower Category</t>
  </si>
  <si>
    <t>No</t>
  </si>
  <si>
    <t>Discipline</t>
  </si>
  <si>
    <t>Type</t>
  </si>
  <si>
    <t>Category</t>
  </si>
  <si>
    <t>Remark</t>
  </si>
  <si>
    <t>01. Civil</t>
  </si>
  <si>
    <t>02. HVAC</t>
  </si>
  <si>
    <t>Colour Background</t>
  </si>
  <si>
    <t>R</t>
  </si>
  <si>
    <t>G</t>
  </si>
  <si>
    <t>B</t>
  </si>
  <si>
    <t>Sample</t>
  </si>
  <si>
    <t>(INDIRECT)</t>
  </si>
  <si>
    <t>(DIRECT)</t>
  </si>
  <si>
    <t>Code</t>
  </si>
  <si>
    <t>DESCRIPTION</t>
  </si>
  <si>
    <t>5A</t>
  </si>
  <si>
    <t>Peach</t>
  </si>
  <si>
    <t>Brown Field</t>
  </si>
  <si>
    <t>01. Comm /</t>
  </si>
  <si>
    <t>TF</t>
  </si>
  <si>
    <t>Temporary Facility</t>
  </si>
  <si>
    <t>Indirect</t>
  </si>
  <si>
    <t>Staff</t>
  </si>
  <si>
    <t>Description</t>
  </si>
  <si>
    <t>Light Blue</t>
  </si>
  <si>
    <t>Green Field</t>
  </si>
  <si>
    <t>Direct</t>
  </si>
  <si>
    <t>Skilled</t>
  </si>
  <si>
    <t>CV</t>
  </si>
  <si>
    <t>Civil</t>
  </si>
  <si>
    <t>Foreman</t>
  </si>
  <si>
    <t>HV</t>
  </si>
  <si>
    <t>HVAC</t>
  </si>
  <si>
    <t>4A</t>
  </si>
  <si>
    <t>Pink</t>
  </si>
  <si>
    <t>Unskilled Worker</t>
  </si>
  <si>
    <t>Carpenter</t>
  </si>
  <si>
    <t>Duct Worker</t>
  </si>
  <si>
    <t>3A1</t>
  </si>
  <si>
    <t>Grass</t>
  </si>
  <si>
    <t>Comm</t>
  </si>
  <si>
    <t>Common</t>
  </si>
  <si>
    <t>Others</t>
  </si>
  <si>
    <t>Rebar Worker</t>
  </si>
  <si>
    <t>Insulation Worker</t>
  </si>
  <si>
    <t>3A2</t>
  </si>
  <si>
    <t>LOCAL</t>
  </si>
  <si>
    <t>Common Labor</t>
  </si>
  <si>
    <t>Concrete Worker</t>
  </si>
  <si>
    <t>Pipe Fitter</t>
  </si>
  <si>
    <t>Blue Sky</t>
  </si>
  <si>
    <t>NON LOCAL 1</t>
  </si>
  <si>
    <t>Earthwork Labor</t>
  </si>
  <si>
    <t>Pipe Welder</t>
  </si>
  <si>
    <t>2A</t>
  </si>
  <si>
    <t>Yellow</t>
  </si>
  <si>
    <t>NON LOCAL 2</t>
  </si>
  <si>
    <t>Driver</t>
  </si>
  <si>
    <t>Scaffolder</t>
  </si>
  <si>
    <t>Painter</t>
  </si>
  <si>
    <t>Light Brown</t>
  </si>
  <si>
    <t>WNA</t>
  </si>
  <si>
    <t>Security</t>
  </si>
  <si>
    <t>Rigger</t>
  </si>
  <si>
    <t>White</t>
  </si>
  <si>
    <t>Welder</t>
  </si>
  <si>
    <t>Plumber</t>
  </si>
  <si>
    <t>NON</t>
  </si>
  <si>
    <t>Grey</t>
  </si>
  <si>
    <t>Electrician</t>
  </si>
  <si>
    <t>Instrument Technician</t>
  </si>
  <si>
    <t>Anchor Bolt Setter</t>
  </si>
  <si>
    <t>Elec. Worker</t>
  </si>
  <si>
    <t>Helper</t>
  </si>
  <si>
    <t>Surveyor</t>
  </si>
  <si>
    <t>Equipment Operator</t>
  </si>
  <si>
    <t>04. Steel Structure</t>
  </si>
  <si>
    <t>SS</t>
  </si>
  <si>
    <t>Steel Structure</t>
  </si>
  <si>
    <t>03. Architecture</t>
  </si>
  <si>
    <t>Iron Worker</t>
  </si>
  <si>
    <t>AR</t>
  </si>
  <si>
    <t>Architecture</t>
  </si>
  <si>
    <t>Civil Worker</t>
  </si>
  <si>
    <t>Steel Worker</t>
  </si>
  <si>
    <t>Waterproofing Worker</t>
  </si>
  <si>
    <t>Re-bar Worker</t>
  </si>
  <si>
    <t>05. Tank</t>
  </si>
  <si>
    <t>Con'c Worker</t>
  </si>
  <si>
    <t>Masonry</t>
  </si>
  <si>
    <t>Tile Worker</t>
  </si>
  <si>
    <t>TK</t>
  </si>
  <si>
    <t>Tank</t>
  </si>
  <si>
    <t>Plaster</t>
  </si>
  <si>
    <t>Mill Wrighter</t>
  </si>
  <si>
    <t>Fitter</t>
  </si>
  <si>
    <t>Interior Worker</t>
  </si>
  <si>
    <t>Door &amp; Window</t>
  </si>
  <si>
    <t>Welder-TIG</t>
  </si>
  <si>
    <t>Welder-ARC</t>
  </si>
  <si>
    <t>Scaffold Worker</t>
  </si>
  <si>
    <t>06. Temporary Facility</t>
  </si>
  <si>
    <t>07. Mechanical</t>
  </si>
  <si>
    <t>08. Fireproofing</t>
  </si>
  <si>
    <t>ME</t>
  </si>
  <si>
    <t>Mechanical</t>
  </si>
  <si>
    <t>Foremen</t>
  </si>
  <si>
    <t>FP</t>
  </si>
  <si>
    <t>Fireproofing</t>
  </si>
  <si>
    <t>Cement Mixer</t>
  </si>
  <si>
    <t>Plate Welder</t>
  </si>
  <si>
    <t>Grinder &amp; Nut Welder</t>
  </si>
  <si>
    <t>Mesh Worker</t>
  </si>
  <si>
    <t>Vibrator</t>
  </si>
  <si>
    <t>09. Electrical</t>
  </si>
  <si>
    <t>10. Piping</t>
  </si>
  <si>
    <t>EL</t>
  </si>
  <si>
    <t>Electrical</t>
  </si>
  <si>
    <t>PI</t>
  </si>
  <si>
    <t>Piping</t>
  </si>
  <si>
    <t>Steel Welder</t>
  </si>
  <si>
    <t>Cable Worker</t>
  </si>
  <si>
    <t>Welder (TIG)</t>
  </si>
  <si>
    <t>Iron worker</t>
  </si>
  <si>
    <t>Welder (ARC)</t>
  </si>
  <si>
    <t>Rigger (Erection)</t>
  </si>
  <si>
    <t>Rigger (Scaffolding)</t>
  </si>
  <si>
    <t>Semi-Skilled Labor</t>
  </si>
  <si>
    <t>11. Instrument</t>
  </si>
  <si>
    <t>RT Operator</t>
  </si>
  <si>
    <t>RT Assistant</t>
  </si>
  <si>
    <t>CI</t>
  </si>
  <si>
    <t>Instrument</t>
  </si>
  <si>
    <t>Instrument Foreman</t>
  </si>
  <si>
    <t>MT/PT Operator</t>
  </si>
  <si>
    <t>Instrument Fitter</t>
  </si>
  <si>
    <t>PMI/Hardness Operator</t>
  </si>
  <si>
    <t xml:space="preserve">Electrician </t>
  </si>
  <si>
    <t>PWHT Operator</t>
  </si>
  <si>
    <t>PWHT Assistant</t>
  </si>
  <si>
    <t>13. Insulation</t>
  </si>
  <si>
    <t>12. Painting</t>
  </si>
  <si>
    <t>Mill wright</t>
  </si>
  <si>
    <t>IN</t>
  </si>
  <si>
    <t>Insulation</t>
  </si>
  <si>
    <t>PA</t>
  </si>
  <si>
    <t>Painting</t>
  </si>
  <si>
    <t>Metalsheet Worker</t>
  </si>
  <si>
    <t>Insulator</t>
  </si>
  <si>
    <t>Sand blaster</t>
  </si>
  <si>
    <t>NP</t>
  </si>
  <si>
    <t>NDE / PWHT</t>
  </si>
  <si>
    <t>SC</t>
  </si>
  <si>
    <t>Scaffolding</t>
  </si>
</sst>
</file>

<file path=xl/styles.xml><?xml version="1.0" encoding="utf-8"?>
<styleSheet xmlns="http://schemas.openxmlformats.org/spreadsheetml/2006/main" xml:space="preserve">
  <numFmts count="1">
    <numFmt numFmtId="164" formatCode="[$-F800]dddd\,\ mmmm\ dd\,\ yyyy"/>
  </numFmts>
  <fonts count="2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30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28"/>
      <color rgb="FF000000"/>
      <name val="Arial Black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FF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32"/>
      <color rgb="FF000000"/>
      <name val="Calibri"/>
    </font>
    <font>
      <b val="0"/>
      <i val="0"/>
      <strike val="0"/>
      <u val="none"/>
      <sz val="28"/>
      <color rgb="FF000000"/>
      <name val="Calibri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24"/>
      <color rgb="FF000000"/>
      <name val="Arial Black"/>
    </font>
    <font>
      <b val="0"/>
      <i val="0"/>
      <strike val="0"/>
      <u val="none"/>
      <sz val="36"/>
      <color rgb="FF000000"/>
      <name val="Britannic Bold"/>
    </font>
    <font>
      <b val="0"/>
      <i val="0"/>
      <strike val="0"/>
      <u val="none"/>
      <sz val="38"/>
      <color rgb="FF000000"/>
      <name val="Britannic Bold"/>
    </font>
    <font>
      <b val="1"/>
      <i val="0"/>
      <strike val="0"/>
      <u val="none"/>
      <sz val="36"/>
      <color rgb="FF000000"/>
      <name val="Arial Black"/>
    </font>
    <font>
      <b val="1"/>
      <i val="0"/>
      <strike val="0"/>
      <u val="none"/>
      <sz val="26"/>
      <color rgb="FF000000"/>
      <name val="Calibri"/>
    </font>
    <font>
      <b val="1"/>
      <i val="0"/>
      <strike val="0"/>
      <u val="none"/>
      <sz val="20"/>
      <color rgb="FF000000"/>
      <name val="Arial Black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24"/>
      <color rgb="FF000000"/>
      <name val="Calibri"/>
    </font>
    <font>
      <b val="1"/>
      <i val="0"/>
      <strike val="0"/>
      <u val="none"/>
      <sz val="20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CE8E9"/>
        <bgColor rgb="FFFFFFFF"/>
      </patternFill>
    </fill>
    <fill>
      <patternFill patternType="solid">
        <fgColor rgb="FF66F0F0"/>
        <bgColor rgb="FFFFFFFF"/>
      </patternFill>
    </fill>
    <fill>
      <patternFill patternType="solid">
        <fgColor rgb="FFFFAFD7"/>
        <bgColor rgb="FFFFFFFF"/>
      </patternFill>
    </fill>
    <fill>
      <patternFill patternType="solid">
        <fgColor rgb="FFC5E0B4"/>
        <bgColor rgb="FFFFFFFF"/>
      </patternFill>
    </fill>
    <fill>
      <patternFill patternType="solid">
        <fgColor rgb="FFA4D9F9"/>
        <bgColor rgb="FFFFFFFF"/>
      </patternFill>
    </fill>
    <fill>
      <patternFill patternType="solid">
        <fgColor rgb="FFFFFF66"/>
        <bgColor rgb="FFFFFFFF"/>
      </patternFill>
    </fill>
    <fill>
      <patternFill patternType="solid">
        <fgColor rgb="FFFFC61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393939"/>
        <bgColor rgb="FFFFFFFF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5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6" borderId="5" applyFont="0" applyNumberFormat="0" applyFill="1" applyBorder="1" applyAlignment="0">
      <alignment horizontal="general" vertical="bottom" textRotation="0" wrapText="false" shrinkToFit="false"/>
    </xf>
    <xf xfId="0" fontId="0" numFmtId="0" fillId="7" borderId="5" applyFont="0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9" borderId="7" applyFont="0" applyNumberFormat="0" applyFill="1" applyBorder="1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0" borderId="15" applyFont="0" applyNumberFormat="1" applyFill="0" applyBorder="1" applyAlignment="1">
      <alignment horizontal="center" vertical="bottom" textRotation="0" wrapText="false" shrinkToFit="false"/>
    </xf>
    <xf xfId="0" fontId="0" numFmtId="49" fillId="0" borderId="8" applyFont="0" applyNumberFormat="1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15" fillId="0" borderId="0" applyFont="1" applyNumberFormat="1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5" numFmtId="49" fillId="0" borderId="0" applyFont="1" applyNumberFormat="1" applyFill="0" applyBorder="0" applyAlignment="1">
      <alignment horizontal="center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6" numFmtId="15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10" borderId="1" applyFont="0" applyNumberFormat="0" applyFill="1" applyBorder="1" applyAlignment="0">
      <alignment horizontal="general" vertical="bottom" textRotation="0" wrapText="false" shrinkToFit="false"/>
    </xf>
    <xf xfId="0" fontId="0" numFmtId="49" fillId="10" borderId="1" applyFont="0" applyNumberFormat="1" applyFill="1" applyBorder="1" applyAlignment="0">
      <alignment horizontal="general" vertical="bottom" textRotation="0" wrapText="false" shrinkToFit="false"/>
    </xf>
    <xf xfId="0" fontId="0" numFmtId="15" fillId="10" borderId="1" applyFont="0" applyNumberFormat="1" applyFill="1" applyBorder="1" applyAlignment="0">
      <alignment horizontal="general" vertical="bottom" textRotation="0" wrapText="false" shrinkToFit="false"/>
    </xf>
    <xf xfId="0" fontId="0" numFmtId="15" fillId="10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10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7" numFmtId="0" fillId="11" borderId="1" applyFont="1" applyNumberFormat="0" applyFill="1" applyBorder="1" applyAlignment="1">
      <alignment horizontal="center" vertical="center" textRotation="0" wrapText="false" shrinkToFit="false"/>
    </xf>
    <xf xfId="0" fontId="0" numFmtId="0" fillId="10" borderId="17" applyFont="0" applyNumberFormat="0" applyFill="1" applyBorder="1" applyAlignment="0">
      <alignment horizontal="general" vertical="bottom" textRotation="0" wrapText="false" shrinkToFit="false"/>
    </xf>
    <xf xfId="0" fontId="8" numFmtId="0" fillId="12" borderId="0" applyFont="1" applyNumberFormat="0" applyFill="1" applyBorder="0" applyAlignment="1">
      <alignment horizontal="center" vertical="center" textRotation="90" wrapText="false" shrinkToFit="false"/>
    </xf>
    <xf xfId="0" fontId="7" numFmtId="0" fillId="12" borderId="0" applyFont="1" applyNumberFormat="0" applyFill="1" applyBorder="0" applyAlignment="1">
      <alignment horizontal="center" vertical="center" textRotation="0" wrapText="false" shrinkToFit="false"/>
    </xf>
    <xf xfId="0" fontId="7" numFmtId="0" fillId="12" borderId="0" applyFont="1" applyNumberFormat="0" applyFill="1" applyBorder="0" applyAlignment="1">
      <alignment horizontal="center" vertical="center" textRotation="0" wrapText="tru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9" numFmtId="0" fillId="12" borderId="3" applyFont="1" applyNumberFormat="0" applyFill="1" applyBorder="1" applyAlignment="1">
      <alignment horizontal="center" vertical="center" textRotation="0" wrapText="false" shrinkToFit="false"/>
    </xf>
    <xf xfId="0" fontId="7" numFmtId="0" fillId="8" borderId="1" applyFont="1" applyNumberFormat="0" applyFill="1" applyBorder="1" applyAlignment="1">
      <alignment horizontal="center" vertical="center" textRotation="0" wrapText="false" shrinkToFit="false"/>
    </xf>
    <xf xfId="0" fontId="7" numFmtId="0" fillId="13" borderId="1" applyFont="1" applyNumberFormat="0" applyFill="1" applyBorder="1" applyAlignment="1">
      <alignment horizontal="center" vertical="center" textRotation="0" wrapText="false" shrinkToFit="false"/>
    </xf>
    <xf xfId="0" fontId="7" numFmtId="0" fillId="14" borderId="6" applyFont="1" applyNumberFormat="0" applyFill="1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general" vertical="center" textRotation="0" wrapText="false" shrinkToFit="false"/>
    </xf>
    <xf xfId="0" fontId="11" numFmtId="0" fillId="1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4" fillId="0" borderId="0" applyFont="0" applyNumberFormat="1" applyFill="0" applyBorder="0" applyAlignment="1">
      <alignment horizontal="right" vertical="bottom" textRotation="0" wrapText="false" shrinkToFit="false"/>
    </xf>
    <xf xfId="0" fontId="10" numFmtId="0" fillId="0" borderId="18" applyFont="1" applyNumberFormat="0" applyFill="0" applyBorder="1" applyAlignment="1">
      <alignment horizontal="general" vertical="center" textRotation="0" wrapText="false" shrinkToFit="false"/>
    </xf>
    <xf xfId="0" fontId="11" numFmtId="0" fillId="0" borderId="18" applyFont="1" applyNumberFormat="0" applyFill="0" applyBorder="1" applyAlignment="1">
      <alignment horizontal="general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2" numFmtId="0" fillId="0" borderId="19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1" applyFont="1" applyNumberFormat="0" applyFill="0" applyBorder="1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1">
      <alignment horizontal="center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49" fillId="0" borderId="25" applyFont="0" applyNumberFormat="1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10" borderId="27" applyFont="0" applyNumberFormat="0" applyFill="1" applyBorder="1" applyAlignment="0">
      <alignment horizontal="general" vertical="bottom" textRotation="0" wrapText="false" shrinkToFit="false"/>
    </xf>
    <xf xfId="0" fontId="0" numFmtId="0" fillId="10" borderId="27" applyFont="0" applyNumberFormat="0" applyFill="1" applyBorder="1" applyAlignment="1">
      <alignment horizontal="center" vertical="bottom" textRotation="0" wrapText="false" shrinkToFit="false"/>
    </xf>
    <xf xfId="0" fontId="1" quotePrefix="1" numFmtId="1" fillId="0" borderId="4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4" numFmtId="15" fillId="0" borderId="0" applyFont="1" applyNumberFormat="1" applyFill="0" applyBorder="0" applyAlignment="0">
      <alignment horizontal="general" vertical="bottom" textRotation="0" wrapText="false" shrinkToFit="false"/>
    </xf>
    <xf xfId="0" fontId="14" numFmtId="15" fillId="10" borderId="1" applyFont="1" applyNumberFormat="1" applyFill="1" applyBorder="1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10" borderId="1" applyFont="0" applyNumberFormat="1" applyFill="1" applyBorder="1" applyAlignment="1">
      <alignment horizontal="center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25" applyFont="0" applyNumberFormat="1" applyFill="0" applyBorder="1" applyAlignment="0">
      <alignment horizontal="general" vertical="bottom" textRotation="0" wrapText="false" shrinkToFit="false"/>
    </xf>
    <xf xfId="0" fontId="0" numFmtId="1" fillId="10" borderId="27" applyFont="0" applyNumberFormat="1" applyFill="1" applyBorder="1" applyAlignment="0">
      <alignment horizontal="general" vertical="bottom" textRotation="0" wrapText="false" shrinkToFit="false"/>
    </xf>
    <xf xfId="0" fontId="0" numFmtId="1" fillId="0" borderId="25" applyFont="0" applyNumberFormat="1" applyFill="0" applyBorder="1" applyAlignment="1">
      <alignment horizontal="center" vertical="bottom" textRotation="0" wrapText="false" shrinkToFit="false"/>
    </xf>
    <xf xfId="0" fontId="0" numFmtId="1" fillId="10" borderId="27" applyFont="0" applyNumberFormat="1" applyFill="1" applyBorder="1" applyAlignment="1">
      <alignment horizontal="center" vertical="bottom" textRotation="0" wrapText="false" shrinkToFit="false"/>
    </xf>
    <xf xfId="0" fontId="14" numFmtId="15" fillId="10" borderId="0" applyFont="1" applyNumberFormat="1" applyFill="1" applyBorder="0" applyAlignment="0">
      <alignment horizontal="general" vertical="bottom" textRotation="0" wrapText="false" shrinkToFit="false"/>
    </xf>
    <xf xfId="0" fontId="14" numFmtId="49" fillId="0" borderId="0" applyFont="1" applyNumberFormat="1" applyFill="0" applyBorder="0" applyAlignment="0">
      <alignment horizontal="general" vertical="bottom" textRotation="0" wrapText="false" shrinkToFit="false"/>
    </xf>
    <xf xfId="0" fontId="14" numFmtId="49" fillId="10" borderId="0" applyFont="1" applyNumberFormat="1" applyFill="1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6" numFmtId="49" fillId="0" borderId="7" applyFont="1" applyNumberFormat="1" applyFill="0" applyBorder="1" applyAlignment="0">
      <alignment horizontal="general" vertical="bottom" textRotation="0" wrapText="false" shrinkToFit="false"/>
    </xf>
    <xf xfId="0" fontId="14" numFmtId="1" fillId="0" borderId="0" applyFont="1" applyNumberFormat="1" applyFill="0" applyBorder="0" applyAlignment="0">
      <alignment horizontal="general" vertical="bottom" textRotation="0" wrapText="false" shrinkToFit="false"/>
    </xf>
    <xf xfId="0" fontId="14" numFmtId="1" fillId="10" borderId="0" applyFont="1" applyNumberFormat="1" applyFill="1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49" fillId="0" borderId="0" applyFont="0" applyNumberFormat="1" applyFill="0" applyBorder="0" applyAlignment="1">
      <alignment horizontal="center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0" borderId="5" applyFont="1" applyNumberFormat="0" applyFill="0" applyBorder="1" applyAlignment="1">
      <alignment horizontal="center" vertical="center" textRotation="0" wrapText="true" shrinkToFit="false"/>
    </xf>
    <xf xfId="0" fontId="7" numFmtId="0" fillId="0" borderId="28" applyFont="1" applyNumberFormat="0" applyFill="0" applyBorder="1" applyAlignment="1">
      <alignment horizontal="center" vertical="center" textRotation="0" wrapText="true" shrinkToFit="false"/>
    </xf>
    <xf xfId="0" fontId="7" numFmtId="0" fillId="0" borderId="29" applyFont="1" applyNumberFormat="0" applyFill="0" applyBorder="1" applyAlignment="1">
      <alignment horizontal="center" vertical="center" textRotation="0" wrapText="true" shrinkToFit="false"/>
    </xf>
    <xf xfId="0" fontId="7" numFmtId="0" fillId="0" borderId="6" applyFont="1" applyNumberFormat="0" applyFill="0" applyBorder="1" applyAlignment="1">
      <alignment horizontal="center" vertical="center" textRotation="0" wrapText="true" shrinkToFit="false"/>
    </xf>
    <xf xfId="0" fontId="7" numFmtId="0" fillId="0" borderId="7" applyFont="1" applyNumberFormat="0" applyFill="0" applyBorder="1" applyAlignment="1">
      <alignment horizontal="center" vertical="center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9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9" numFmtId="0" fillId="0" borderId="30" applyFont="1" applyNumberFormat="0" applyFill="0" applyBorder="1" applyAlignment="1">
      <alignment horizontal="center" vertical="bottom" textRotation="0" wrapText="false" shrinkToFit="false"/>
    </xf>
    <xf xfId="0" fontId="19" numFmtId="0" fillId="0" borderId="31" applyFont="1" applyNumberFormat="0" applyFill="0" applyBorder="1" applyAlignment="1">
      <alignment horizontal="center" vertical="bottom" textRotation="0" wrapText="false" shrinkToFit="false"/>
    </xf>
    <xf xfId="0" fontId="19" numFmtId="0" fillId="0" borderId="32" applyFont="1" applyNumberFormat="0" applyFill="0" applyBorder="1" applyAlignment="1">
      <alignment horizontal="center" vertical="bottom" textRotation="0" wrapText="false" shrinkToFit="false"/>
    </xf>
    <xf xfId="0" fontId="20" numFmtId="0" fillId="0" borderId="30" applyFont="1" applyNumberFormat="0" applyFill="0" applyBorder="1" applyAlignment="1">
      <alignment horizontal="center" vertical="bottom" textRotation="0" wrapText="false" shrinkToFit="false"/>
    </xf>
    <xf xfId="0" fontId="20" numFmtId="0" fillId="0" borderId="31" applyFont="1" applyNumberFormat="0" applyFill="0" applyBorder="1" applyAlignment="1">
      <alignment horizontal="center" vertical="bottom" textRotation="0" wrapText="false" shrinkToFit="false"/>
    </xf>
    <xf xfId="0" fontId="20" numFmtId="0" fillId="0" borderId="32" applyFont="1" applyNumberFormat="0" applyFill="0" applyBorder="1" applyAlignment="1">
      <alignment horizontal="center" vertical="bottom" textRotation="0" wrapText="false" shrinkToFit="false"/>
    </xf>
    <xf xfId="0" fontId="21" numFmtId="0" fillId="0" borderId="0" applyFont="1" applyNumberFormat="0" applyFill="0" applyBorder="0" applyAlignment="1">
      <alignment horizontal="center" vertical="center" textRotation="0" wrapText="true" shrinkToFit="false"/>
    </xf>
    <xf xfId="0" fontId="22" numFmtId="0" fillId="0" borderId="0" applyFont="1" applyNumberFormat="0" applyFill="0" applyBorder="0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true" shrinkToFit="false"/>
    </xf>
    <xf xfId="0" fontId="24" numFmtId="0" fillId="0" borderId="0" applyFont="1" applyNumberFormat="0" applyFill="0" applyBorder="0" applyAlignment="1">
      <alignment horizontal="center" vertical="center" textRotation="0" wrapText="true" shrinkToFit="false"/>
    </xf>
    <xf xfId="0" fontId="22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49" fillId="0" borderId="0" applyFont="1" applyNumberFormat="1" applyFill="0" applyBorder="0" applyAlignment="1">
      <alignment horizontal="center" vertical="bottom" textRotation="0" wrapText="false" shrinkToFit="false"/>
    </xf>
    <xf xfId="0" fontId="2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16" borderId="33" applyFont="1" applyNumberFormat="0" applyFill="1" applyBorder="1" applyAlignment="1">
      <alignment horizontal="center" vertical="bottom" textRotation="0" wrapText="false" shrinkToFit="false"/>
    </xf>
    <xf xfId="0" fontId="25" numFmtId="0" fillId="16" borderId="0" applyFont="1" applyNumberFormat="0" applyFill="1" applyBorder="0" applyAlignment="1">
      <alignment horizontal="center" vertical="center" textRotation="0" wrapText="tru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1" numFmtId="0" fillId="15" borderId="34" applyFont="1" applyNumberFormat="0" applyFill="1" applyBorder="1" applyAlignment="1">
      <alignment horizontal="center" vertical="center" textRotation="0" wrapText="false" shrinkToFit="false"/>
    </xf>
    <xf xfId="0" fontId="11" numFmtId="0" fillId="15" borderId="17" applyFont="1" applyNumberFormat="0" applyFill="1" applyBorder="1" applyAlignment="1">
      <alignment horizontal="center" vertical="center" textRotation="0" wrapText="false" shrinkToFit="false"/>
    </xf>
    <xf xfId="0" fontId="11" numFmtId="0" fillId="15" borderId="28" applyFont="1" applyNumberFormat="0" applyFill="1" applyBorder="1" applyAlignment="1">
      <alignment horizontal="center" vertical="center" textRotation="0" wrapText="false" shrinkToFit="false"/>
    </xf>
    <xf xfId="0" fontId="11" numFmtId="0" fillId="15" borderId="35" applyFont="1" applyNumberFormat="0" applyFill="1" applyBorder="1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14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4">
    <dxf>
      <font>
        <color rgb="FF9C0006"/>
      </font>
      <fill>
        <patternFill patternType="solid">
          <bgColor rgb="FFFFC7CE"/>
        </patternFill>
      </fill>
      <alignment/>
      <border/>
    </dxf>
    <dxf>
      <font/>
      <fill>
        <patternFill patternType="solid">
          <bgColor rgb="FFFF0000"/>
        </patternFill>
      </fill>
      <alignment/>
      <border/>
    </dxf>
    <dxf>
      <font/>
      <fill>
        <patternFill patternType="solid">
          <bgColor rgb="FFFFFFFF"/>
        </patternFill>
      </fill>
      <alignment/>
      <border/>
    </dxf>
    <dxf>
      <font/>
      <fill>
        <patternFill patternType="solid">
          <bgColor rgb="FFD0CECE"/>
        </patternFill>
      </fill>
      <alignment/>
      <border/>
    </dxf>
    <dxf>
      <font/>
      <fill>
        <patternFill patternType="solid">
          <bgColor rgb="FFFFC617"/>
        </patternFill>
      </fill>
      <alignment/>
      <border/>
    </dxf>
    <dxf>
      <font/>
      <fill>
        <patternFill patternType="solid">
          <bgColor rgb="FFFFFF66"/>
        </patternFill>
      </fill>
      <alignment/>
      <border/>
    </dxf>
    <dxf>
      <font/>
      <fill>
        <patternFill patternType="solid">
          <bgColor rgb="FFA4D9F9"/>
        </patternFill>
      </fill>
      <alignment/>
      <border/>
    </dxf>
    <dxf>
      <font/>
      <fill>
        <patternFill patternType="solid">
          <bgColor rgb="FFC5E0B4"/>
        </patternFill>
      </fill>
      <alignment/>
      <border/>
    </dxf>
    <dxf>
      <font/>
      <fill>
        <patternFill patternType="solid">
          <bgColor rgb="FFC5E0B4"/>
        </patternFill>
      </fill>
      <alignment/>
      <border/>
    </dxf>
    <dxf>
      <font/>
      <fill>
        <patternFill patternType="solid">
          <bgColor rgb="FFFFAFD7"/>
        </patternFill>
      </fill>
      <alignment/>
      <border/>
    </dxf>
    <dxf>
      <font/>
      <fill>
        <patternFill patternType="solid">
          <bgColor rgb="FF66F0F0"/>
        </patternFill>
      </fill>
      <alignment/>
      <border/>
    </dxf>
    <dxf>
      <font/>
      <fill>
        <patternFill patternType="solid">
          <bgColor rgb="FFFCE8E9"/>
        </patternFill>
      </fill>
      <alignment/>
      <border/>
    </dxf>
    <dxf>
      <font/>
      <fill>
        <patternFill patternType="solid">
          <bgColor rgb="FF00FF00"/>
        </patternFill>
      </fill>
      <alignment/>
      <border/>
    </dxf>
    <dxf>
      <font/>
      <fill>
        <patternFill patternType="solid"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447675</xdr:colOff>
          <xdr:row>1</xdr:row>
          <xdr:rowOff>152400</xdr:rowOff>
        </xdr:from>
        <xdr:to>
          <xdr:col>11</xdr:col>
          <xdr:colOff>1619250</xdr:colOff>
          <xdr:row>5</xdr:row>
          <xdr:rowOff>419100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509652</xdr:colOff>
      <xdr:row>1</xdr:row>
      <xdr:rowOff>40645</xdr:rowOff>
    </xdr:from>
    <xdr:to>
      <xdr:col>17</xdr:col>
      <xdr:colOff>16734</xdr:colOff>
      <xdr:row>27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367652" y="231145"/>
          <a:ext cx="4618832" cy="9960605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800100</xdr:colOff>
          <xdr:row>1</xdr:row>
          <xdr:rowOff>19050</xdr:rowOff>
        </xdr:from>
        <xdr:to>
          <xdr:col>9</xdr:col>
          <xdr:colOff>781050</xdr:colOff>
          <xdr:row>4</xdr:row>
          <xdr:rowOff>342900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552124</xdr:colOff>
      <xdr:row>9</xdr:row>
      <xdr:rowOff>87666</xdr:rowOff>
    </xdr:from>
    <xdr:ext cx="726947" cy="293333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 flipH="1" flipV="1">
          <a:off x="1872017" y="3693559"/>
          <a:ext cx="726947" cy="2933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7</xdr:col>
      <xdr:colOff>444500</xdr:colOff>
      <xdr:row>6</xdr:row>
      <xdr:rowOff>15875</xdr:rowOff>
    </xdr:from>
    <xdr:ext cx="653035" cy="6038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67125" y="2127250"/>
          <a:ext cx="653035" cy="6038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id-ID" sz="3600">
            <a:latin typeface="Britannic Bold" panose="020B0903060703020204" pitchFamily="34" charset="0"/>
          </a:endParaRPr>
        </a:p>
      </xdr:txBody>
    </xdr:sp>
    <xdr:clientData/>
  </xdr:oneCellAnchor>
  <xdr:twoCellAnchor>
    <xdr:from>
      <xdr:col>5</xdr:col>
      <xdr:colOff>269873</xdr:colOff>
      <xdr:row>14</xdr:row>
      <xdr:rowOff>79374</xdr:rowOff>
    </xdr:from>
    <xdr:to>
      <xdr:col>10</xdr:col>
      <xdr:colOff>15874</xdr:colOff>
      <xdr:row>16</xdr:row>
      <xdr:rowOff>12473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746373" y="5984874"/>
          <a:ext cx="3143251" cy="472849"/>
          <a:chOff x="18668999" y="3476625"/>
          <a:chExt cx="3070412" cy="48872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8668999" y="3476625"/>
            <a:ext cx="3070412" cy="488723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9700222" y="3476625"/>
            <a:ext cx="1023471" cy="488723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18999632" y="3492500"/>
            <a:ext cx="2395465" cy="451128"/>
            <a:chOff x="3108757" y="5984875"/>
            <a:chExt cx="2395465" cy="451128"/>
          </a:xfrm>
        </xdr:grpSpPr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3108757" y="5996152"/>
              <a:ext cx="328973" cy="439851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/>
            </a:p>
          </xdr:txBody>
        </xdr:sp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4176162" y="5996151"/>
              <a:ext cx="328973" cy="439851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/>
          </xdr:nvSpPr>
          <xdr:spPr>
            <a:xfrm>
              <a:off x="5175249" y="5984875"/>
              <a:ext cx="328973" cy="439851"/>
            </a:xfrm>
            <a:prstGeom prst="ellipse">
              <a:avLst/>
            </a:prstGeom>
            <a:solidFill>
              <a:srgbClr val="FFFF00"/>
            </a:solidFill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0</xdr:row>
          <xdr:rowOff>82550</xdr:rowOff>
        </xdr:from>
        <xdr:to>
          <xdr:col>18</xdr:col>
          <xdr:colOff>6349</xdr:colOff>
          <xdr:row>33</xdr:row>
          <xdr:rowOff>34925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PicPr>
              <a:picLocks noChangeArrowheads="1"/>
              <a:extLst>
                <a:ext uri="{84589F7E-364E-4C9E-8A38-B11213B215E9}">
                  <a14:cameraTool cellRange="BADGE!$B$2:$J$25" spid="_x0000_s19484"/>
                </a:ext>
              </a:extLst>
            </xdr:cNvPicPr>
          </xdr:nvPicPr>
          <xdr:blipFill>
            <a:blip xmlns:r="http://schemas.openxmlformats.org/officeDocument/2006/relationships" r:embed="rId1">
              <a:alphaModFix/>
              <a:lum contrast="-20000"/>
            </a:blip>
            <a:srcRect/>
            <a:stretch>
              <a:fillRect/>
            </a:stretch>
          </xdr:blipFill>
          <xdr:spPr bwMode="auto">
            <a:xfrm>
              <a:off x="658628" y="82550"/>
              <a:ext cx="1740047" cy="3059076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C11"/>
  <sheetViews>
    <sheetView tabSelected="0" workbookViewId="0" zoomScale="90" zoomScaleNormal="90" showGridLines="true" showRowColHeaders="1">
      <pane ySplit="10" topLeftCell="A11" activePane="bottomLeft" state="frozen"/>
      <selection pane="bottomLeft" activeCell="A1" sqref="A1:I2"/>
    </sheetView>
  </sheetViews>
  <sheetFormatPr defaultRowHeight="14.4" outlineLevelRow="0" outlineLevelCol="0"/>
  <cols>
    <col min="1" max="1" width="8.5703125" customWidth="true" style="41"/>
    <col min="2" max="2" width="37.140625" customWidth="true" style="0"/>
    <col min="3" max="3" width="10.5703125" customWidth="true" style="0"/>
    <col min="4" max="4" width="17.42578125" customWidth="true" style="0"/>
    <col min="5" max="5" width="38.7109375" customWidth="true" style="0"/>
    <col min="6" max="6" width="28.140625" customWidth="true" style="0"/>
    <col min="7" max="7" width="37.140625" customWidth="true" style="0"/>
    <col min="8" max="8" width="35.42578125" customWidth="true" style="0"/>
    <col min="9" max="9" width="19.85546875" customWidth="true" style="0"/>
    <col min="10" max="10" width="22.5703125" customWidth="true" style="23"/>
    <col min="11" max="11" width="10.28515625" customWidth="true" style="23"/>
    <col min="12" max="12" width="25.7109375" customWidth="true" style="99"/>
    <col min="13" max="13" width="14.28515625" customWidth="true" style="23"/>
    <col min="14" max="14" width="17.42578125" customWidth="true" style="0"/>
    <col min="15" max="15" width="9.140625" hidden="true" customWidth="true" style="0"/>
    <col min="16" max="16" width="17.5703125" customWidth="true" style="39"/>
    <col min="17" max="17" width="16.140625" customWidth="true" style="46"/>
    <col min="18" max="18" width="14.7109375" customWidth="true" style="0"/>
    <col min="19" max="19" width="17.42578125" customWidth="true" style="0"/>
    <col min="20" max="20" width="19.5703125" customWidth="true" style="39"/>
    <col min="21" max="21" width="24.7109375" customWidth="true" style="97"/>
    <col min="22" max="22" width="24.7109375" customWidth="true" style="97"/>
    <col min="23" max="23" width="24.7109375" customWidth="true" style="97"/>
    <col min="24" max="24" width="33.28515625" customWidth="true" style="111"/>
    <col min="25" max="25" width="24.7109375" customWidth="true" style="107"/>
    <col min="26" max="26" width="18.140625" customWidth="true" style="97"/>
    <col min="27" max="27" width="24.7109375" customWidth="true" style="97"/>
    <col min="28" max="28" width="24.7109375" customWidth="true" style="111"/>
    <col min="29" max="29" width="24.7109375" customWidth="true" style="107"/>
    <col min="30" max="30" width="24.7109375" customWidth="true" style="97"/>
    <col min="31" max="31" width="24.7109375" customWidth="true" style="97"/>
    <col min="32" max="32" width="24.7109375" customWidth="true" style="97"/>
    <col min="33" max="33" width="24.7109375" customWidth="true" style="97"/>
    <col min="34" max="34" width="24.7109375" customWidth="true" style="97"/>
    <col min="35" max="35" width="24.7109375" customWidth="true" style="97"/>
    <col min="36" max="36" width="24.7109375" customWidth="true" style="97"/>
    <col min="37" max="37" width="24.7109375" customWidth="true" style="97"/>
    <col min="39" max="39" width="9.140625" customWidth="true" style="0"/>
    <col min="40" max="40" width="9.140625" customWidth="true" style="0"/>
    <col min="41" max="41" width="13" customWidth="true" style="101"/>
    <col min="42" max="42" width="13" customWidth="true" style="101"/>
    <col min="45" max="45" width="13" customWidth="true" style="101"/>
  </cols>
  <sheetData>
    <row r="1" spans="1:5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14"/>
      <c r="K1" s="114"/>
      <c r="M1" s="23"/>
      <c r="N1"/>
      <c r="Q1" s="46"/>
    </row>
    <row r="2" spans="1:55" customHeight="1" ht="21">
      <c r="A2" s="122"/>
      <c r="B2" s="122"/>
      <c r="C2" s="122"/>
      <c r="D2" s="122"/>
      <c r="E2" s="122"/>
      <c r="F2" s="122"/>
      <c r="G2" s="122"/>
      <c r="H2" s="122"/>
      <c r="I2" s="122"/>
      <c r="J2" s="114"/>
      <c r="K2" s="114"/>
      <c r="M2" s="23"/>
      <c r="N2"/>
      <c r="Q2" s="46"/>
    </row>
    <row r="3" spans="1:55" customHeight="1" ht="36.75">
      <c r="A3" s="121" t="s">
        <v>1</v>
      </c>
      <c r="B3" s="121"/>
      <c r="C3" s="121"/>
      <c r="D3" s="121"/>
      <c r="E3" s="121"/>
      <c r="F3" s="121"/>
      <c r="G3" s="121"/>
      <c r="H3" s="121"/>
      <c r="I3" s="121"/>
      <c r="J3" s="114"/>
      <c r="K3" s="114"/>
      <c r="M3" s="23"/>
      <c r="N3"/>
      <c r="Q3" s="46"/>
    </row>
    <row r="4" spans="1:55" customHeight="1" ht="35.1">
      <c r="A4" s="123" t="s">
        <v>2</v>
      </c>
      <c r="B4" s="58"/>
      <c r="C4" s="124" t="s">
        <v>3</v>
      </c>
      <c r="D4" s="125"/>
      <c r="E4" s="1"/>
      <c r="F4" s="1"/>
      <c r="G4" s="1"/>
      <c r="H4" s="1"/>
      <c r="I4" s="1"/>
      <c r="J4" s="114"/>
      <c r="K4" s="114"/>
      <c r="M4" s="23"/>
      <c r="N4"/>
      <c r="Q4" s="46"/>
    </row>
    <row r="5" spans="1:55" customHeight="1" ht="35.1">
      <c r="A5" s="123"/>
      <c r="B5" s="59"/>
      <c r="C5" s="117" t="s">
        <v>4</v>
      </c>
      <c r="D5" s="118"/>
      <c r="E5" s="1"/>
      <c r="F5" s="1" t="s">
        <v>5</v>
      </c>
      <c r="G5" s="1"/>
      <c r="H5" s="1"/>
      <c r="I5" s="1"/>
      <c r="M5" s="23"/>
      <c r="N5"/>
      <c r="Q5" s="46"/>
    </row>
    <row r="6" spans="1:55" customHeight="1" ht="35.1">
      <c r="A6" s="123"/>
      <c r="B6" s="60"/>
      <c r="C6" s="115" t="s">
        <v>6</v>
      </c>
      <c r="D6" s="116"/>
      <c r="E6" s="1"/>
      <c r="F6" s="1"/>
      <c r="G6" s="1"/>
      <c r="H6" s="1"/>
      <c r="I6" s="1"/>
      <c r="M6" s="23"/>
      <c r="N6"/>
      <c r="Q6" s="46"/>
    </row>
    <row r="7" spans="1:55" customHeight="1" ht="34.5">
      <c r="A7" s="123"/>
      <c r="B7" s="49"/>
      <c r="C7" s="117" t="s">
        <v>7</v>
      </c>
      <c r="D7" s="118"/>
      <c r="E7" s="1"/>
      <c r="F7" s="1"/>
      <c r="G7" s="1"/>
      <c r="H7" s="1"/>
      <c r="I7" s="1"/>
      <c r="M7" s="23"/>
      <c r="N7"/>
      <c r="Q7" s="46"/>
      <c r="AM7" t="s">
        <v>8</v>
      </c>
      <c r="AN7" s="87"/>
    </row>
    <row r="8" spans="1:55" customHeight="1" ht="34.5">
      <c r="A8" s="123"/>
      <c r="B8" s="61"/>
      <c r="C8" s="119" t="s">
        <v>9</v>
      </c>
      <c r="D8" s="120"/>
      <c r="E8" s="1"/>
      <c r="F8" s="1"/>
      <c r="G8" s="1"/>
      <c r="H8" s="1"/>
      <c r="I8" s="1"/>
      <c r="K8" s="96"/>
      <c r="M8" s="23"/>
      <c r="N8"/>
      <c r="Q8" s="46"/>
      <c r="AM8" s="88" t="e">
        <f>VLOOKUP(E8,#REF!,5,FALSE)</f>
        <v>#REF!</v>
      </c>
      <c r="AN8" s="89" t="s">
        <v>10</v>
      </c>
      <c r="AO8" s="102" t="str">
        <f>IF(OR(AM8="RDMP'",AM8="PMC'",AM8="PTM'"),"CONT",IFERROR(VLOOKUP(F8,'Data Selection'!$J$18:$K$31,2,FALSE),"SUP"))</f>
        <v>SUP</v>
      </c>
      <c r="AP8" s="104" t="s">
        <v>10</v>
      </c>
      <c r="AQ8" s="90" t="str">
        <f>LEFT(R8,3)</f>
        <v/>
      </c>
      <c r="AR8" s="89" t="s">
        <v>10</v>
      </c>
      <c r="AS8" s="102" t="b">
        <f>IFERROR(VLOOKUP(H8,'Data Selection'!$N$18:$O$87,2,FALSE),"STAFF")</f>
        <v>0</v>
      </c>
      <c r="AT8" s="89" t="s">
        <v>10</v>
      </c>
      <c r="AU8" s="91">
        <f>M8</f>
        <v/>
      </c>
      <c r="AV8" s="89" t="s">
        <v>10</v>
      </c>
      <c r="AW8" s="90" t="str">
        <f>LEFT(N8,2)</f>
        <v/>
      </c>
      <c r="AX8" s="89" t="s">
        <v>10</v>
      </c>
      <c r="AY8" s="92" t="str">
        <f>C8</f>
        <v>ID BADGE VISITOR &amp; TEMPORARY</v>
      </c>
    </row>
    <row r="9" spans="1:55" customHeight="1" ht="16.5">
      <c r="A9" s="51"/>
      <c r="B9" s="52"/>
      <c r="C9" s="53"/>
      <c r="D9" s="53"/>
      <c r="E9" s="54"/>
      <c r="M9" s="23"/>
      <c r="N9"/>
      <c r="Q9" s="46"/>
      <c r="AN9" s="87"/>
    </row>
    <row r="10" spans="1:55">
      <c r="A10" s="57" t="s">
        <v>5</v>
      </c>
      <c r="B10" s="50" t="s">
        <v>11</v>
      </c>
      <c r="C10" s="50" t="s">
        <v>12</v>
      </c>
      <c r="D10" s="50" t="s">
        <v>13</v>
      </c>
      <c r="E10" s="50" t="s">
        <v>14</v>
      </c>
      <c r="F10" s="42" t="s">
        <v>15</v>
      </c>
      <c r="G10" s="42" t="s">
        <v>16</v>
      </c>
      <c r="H10" s="42" t="s">
        <v>17</v>
      </c>
      <c r="I10" s="42" t="s">
        <v>18</v>
      </c>
      <c r="J10" s="43" t="s">
        <v>19</v>
      </c>
      <c r="K10" s="43" t="s">
        <v>20</v>
      </c>
      <c r="L10" s="100" t="s">
        <v>21</v>
      </c>
      <c r="M10" s="43" t="s">
        <v>22</v>
      </c>
      <c r="N10" s="42" t="s">
        <v>23</v>
      </c>
      <c r="O10" s="42"/>
      <c r="P10" s="45" t="s">
        <v>24</v>
      </c>
      <c r="Q10" s="47" t="s">
        <v>25</v>
      </c>
      <c r="R10" s="47" t="s">
        <v>26</v>
      </c>
      <c r="S10" s="47" t="s">
        <v>27</v>
      </c>
      <c r="T10" s="44" t="s">
        <v>28</v>
      </c>
      <c r="U10" s="98" t="s">
        <v>29</v>
      </c>
      <c r="V10" s="106" t="s">
        <v>30</v>
      </c>
      <c r="W10" s="106" t="s">
        <v>31</v>
      </c>
      <c r="X10" s="112" t="s">
        <v>32</v>
      </c>
      <c r="Y10" s="108" t="s">
        <v>33</v>
      </c>
      <c r="Z10" s="106" t="s">
        <v>34</v>
      </c>
      <c r="AA10" s="106" t="s">
        <v>35</v>
      </c>
      <c r="AB10" s="112" t="s">
        <v>36</v>
      </c>
      <c r="AC10" s="108" t="s">
        <v>37</v>
      </c>
      <c r="AD10" s="106" t="s">
        <v>38</v>
      </c>
      <c r="AE10" s="106" t="s">
        <v>39</v>
      </c>
      <c r="AF10" s="106" t="s">
        <v>40</v>
      </c>
      <c r="AG10" s="106" t="s">
        <v>41</v>
      </c>
      <c r="AH10" s="106" t="s">
        <v>42</v>
      </c>
      <c r="AI10" s="106" t="s">
        <v>43</v>
      </c>
      <c r="AJ10" s="106" t="s">
        <v>44</v>
      </c>
      <c r="AK10" s="106"/>
      <c r="AM10" s="93"/>
      <c r="AN10" s="94"/>
      <c r="AO10" s="103"/>
      <c r="AP10" s="105"/>
      <c r="AQ10" s="93"/>
      <c r="AR10" s="94"/>
      <c r="AS10" s="103"/>
      <c r="AT10" s="94"/>
      <c r="AU10" s="93"/>
      <c r="AV10" s="94"/>
      <c r="AW10" s="93"/>
      <c r="AX10" s="94"/>
      <c r="AY10" s="93"/>
      <c r="AZ10" t="s">
        <v>42</v>
      </c>
      <c r="BA10" t="s">
        <v>43</v>
      </c>
      <c r="BB10" t="s">
        <v>44</v>
      </c>
      <c r="BC10" t="s">
        <v>45</v>
      </c>
    </row>
    <row r="11" spans="1:55">
      <c r="A11" s="41">
        <v>1</v>
      </c>
      <c r="B11" t="s">
        <v>46</v>
      </c>
      <c r="C11" t="s">
        <v>10</v>
      </c>
      <c r="D11">
        <v>932500000.0</v>
      </c>
      <c r="E11" t="s">
        <v>47</v>
      </c>
      <c r="F11" t="s">
        <v>48</v>
      </c>
      <c r="G11" t="s">
        <v>46</v>
      </c>
      <c r="H11" t="s">
        <v>49</v>
      </c>
      <c r="I11" t="s">
        <v>50</v>
      </c>
      <c r="J11" s="23" t="s">
        <v>51</v>
      </c>
      <c r="K11" s="23" t="s">
        <v>52</v>
      </c>
      <c r="L11" s="99" t="s">
        <v>53</v>
      </c>
      <c r="M11" s="23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Q10"/>
  <mergeCells>
    <mergeCell ref="J1:K4"/>
    <mergeCell ref="C6:D6"/>
    <mergeCell ref="C7:D7"/>
    <mergeCell ref="C8:D8"/>
    <mergeCell ref="A3:I3"/>
    <mergeCell ref="A1:I2"/>
    <mergeCell ref="A4:A8"/>
    <mergeCell ref="C4:D4"/>
    <mergeCell ref="C5:D5"/>
  </mergeCells>
  <conditionalFormatting sqref="J1:J1048576">
    <cfRule type="duplicateValues" dxfId="0" priority="1">
      <formula/>
    </cfRule>
    <cfRule type="duplicateValues" dxfId="1" priority="2">
      <formula/>
    </cfRule>
  </conditionalFormatting>
  <dataValidations count="9">
    <dataValidation type="list" allowBlank="1" showDropDown="0" showInputMessage="1" showErrorMessage="1" sqref="E11:E1048576">
      <formula1>#REF!</formula1>
    </dataValidation>
    <dataValidation type="list" allowBlank="1" showDropDown="0" showInputMessage="1" showErrorMessage="1" sqref="E1:E10">
      <formula1>#REF!</formula1>
    </dataValidation>
    <dataValidation type="list" allowBlank="1" showDropDown="0" showInputMessage="1" showErrorMessage="1" sqref="F11:F1048576">
      <formula1>'Data Selection'!$J$17:$J$31</formula1>
    </dataValidation>
    <dataValidation type="list" allowBlank="1" showDropDown="0" showInputMessage="1" showErrorMessage="1" sqref="M11:M1048576">
      <formula1>'Data Selection'!$B$5:$B$14</formula1>
    </dataValidation>
    <dataValidation type="list" allowBlank="1" showDropDown="0" showInputMessage="1" showErrorMessage="1" sqref="M1:M10">
      <formula1>'Data Selection'!$B$5:$B$14</formula1>
    </dataValidation>
    <dataValidation type="list" allowBlank="1" showDropDown="0" showInputMessage="1" showErrorMessage="1" sqref="N1:N10">
      <formula1>'Data Selection'!$J$4:$J$6</formula1>
    </dataValidation>
    <dataValidation type="list" allowBlank="1" showDropDown="0" showInputMessage="1" showErrorMessage="1" sqref="N11:N1048576">
      <formula1>'Data Selection'!$J$4:$J$6</formula1>
    </dataValidation>
    <dataValidation type="list" allowBlank="1" showDropDown="0" showInputMessage="1" showErrorMessage="1" sqref="Q1:Q10">
      <formula1>'Data Selection'!$J$9:$J$12</formula1>
    </dataValidation>
    <dataValidation type="list" allowBlank="1" showDropDown="0" showInputMessage="1" showErrorMessage="1" sqref="Q11:Q1048576">
      <formula1>'Data Selection'!$J$9:$J$12</formula1>
    </dataValidation>
  </dataValidations>
  <printOptions gridLines="false" gridLinesSet="true"/>
  <pageMargins left="0.7" right="0.7" top="0.75" bottom="0.75" header="0.3" footer="0.3"/>
  <pageSetup paperSize="9" orientation="landscape" scale="1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49" man="1"/>
  </col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Q38"/>
  <sheetViews>
    <sheetView tabSelected="1" workbookViewId="0" zoomScale="60" zoomScaleNormal="60" view="pageBreakPreview" showGridLines="true" showRowColHeaders="1">
      <selection activeCell="B15" sqref="B15:F15"/>
    </sheetView>
  </sheetViews>
  <sheetFormatPr defaultRowHeight="14.4" outlineLevelRow="0" outlineLevelCol="0"/>
  <cols>
    <col min="1" max="1" width="10.140625" customWidth="true" style="0"/>
    <col min="2" max="2" width="1.42578125" customWidth="true" style="0"/>
    <col min="4" max="4" width="7.7109375" customWidth="true" style="0"/>
    <col min="5" max="5" width="8.7109375" customWidth="true" style="0"/>
    <col min="6" max="6" width="4" customWidth="true" style="0"/>
    <col min="7" max="7" width="3.28515625" customWidth="true" style="0"/>
    <col min="8" max="8" width="11.5703125" customWidth="true" style="0"/>
    <col min="9" max="9" width="19.42578125" customWidth="true" style="0"/>
    <col min="10" max="10" width="12.42578125" customWidth="true" style="0"/>
    <col min="11" max="11" width="1.5703125" customWidth="true" style="0"/>
    <col min="12" max="12" width="18.42578125" customWidth="true" style="0"/>
    <col min="13" max="13" width="24.5703125" customWidth="true" style="0"/>
    <col min="14" max="14" width="3.7109375" customWidth="true" style="0"/>
    <col min="15" max="15" width="12" customWidth="true" style="0"/>
  </cols>
  <sheetData>
    <row r="1" spans="1:17">
      <c r="B1" s="1" t="s">
        <v>55</v>
      </c>
      <c r="C1" s="1"/>
      <c r="D1" s="1"/>
      <c r="E1" s="1"/>
      <c r="F1" s="1"/>
      <c r="G1" s="1"/>
      <c r="H1" s="1"/>
      <c r="I1" s="1"/>
      <c r="J1" s="1" t="s">
        <v>55</v>
      </c>
    </row>
    <row r="2" spans="1:17">
      <c r="A2" s="1" t="s">
        <v>55</v>
      </c>
      <c r="B2" s="1"/>
      <c r="C2" s="1"/>
      <c r="D2" s="1"/>
      <c r="E2" s="1"/>
      <c r="F2" s="1"/>
      <c r="G2" s="1"/>
      <c r="H2" s="1"/>
      <c r="I2" s="1"/>
      <c r="J2" s="1"/>
      <c r="K2" t="s">
        <v>55</v>
      </c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M3" t="s">
        <v>56</v>
      </c>
      <c r="O3" t="s">
        <v>57</v>
      </c>
      <c r="P3" t="s">
        <v>55</v>
      </c>
      <c r="Q3" t="s">
        <v>58</v>
      </c>
    </row>
    <row r="4" spans="1:17" customHeight="1" ht="51.6">
      <c r="A4" s="1"/>
      <c r="B4" s="1"/>
      <c r="C4" s="1"/>
      <c r="D4" s="1"/>
      <c r="E4" s="1"/>
      <c r="F4" s="1"/>
      <c r="G4" s="1"/>
      <c r="H4" s="1"/>
      <c r="I4" s="1"/>
      <c r="J4" s="1"/>
    </row>
    <row r="5" spans="1:17" customHeight="1" ht="27.7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7" customHeight="1" ht="42">
      <c r="A6" s="1"/>
      <c r="B6" s="1"/>
      <c r="C6" s="1"/>
      <c r="D6" s="1"/>
      <c r="E6" s="1"/>
      <c r="F6" s="1"/>
      <c r="G6" s="127" t="s">
        <v>59</v>
      </c>
      <c r="H6" s="128"/>
      <c r="I6" s="128"/>
      <c r="J6" s="129"/>
    </row>
    <row r="7" spans="1:17" customHeight="1" ht="48">
      <c r="B7" s="1"/>
      <c r="C7" s="29"/>
      <c r="D7" s="29"/>
      <c r="E7" s="29"/>
      <c r="F7" s="1"/>
      <c r="G7" s="130" t="str">
        <f>M37</f>
        <v>-</v>
      </c>
      <c r="H7" s="131"/>
      <c r="I7" s="131"/>
      <c r="J7" s="132"/>
      <c r="K7" s="37"/>
      <c r="M7" t="s">
        <v>12</v>
      </c>
      <c r="O7" t="e">
        <f>VLOOKUP(M37,Data!$C$10:$N$9626,1,TRUE)</f>
        <v>#N/A</v>
      </c>
    </row>
    <row r="8" spans="1:17" customHeight="1" ht="6">
      <c r="B8" s="1"/>
      <c r="C8" s="29"/>
      <c r="D8" s="29"/>
      <c r="E8" s="29"/>
      <c r="F8" s="1"/>
      <c r="G8" s="140"/>
      <c r="H8" s="140"/>
      <c r="I8" s="140"/>
      <c r="J8" s="140"/>
    </row>
    <row r="9" spans="1:17" customHeight="1" ht="68.25">
      <c r="B9" s="1"/>
      <c r="C9" s="29"/>
      <c r="D9" s="29"/>
      <c r="E9" s="29" t="s">
        <v>60</v>
      </c>
      <c r="F9" s="1"/>
      <c r="G9" s="133" t="e">
        <f>O9</f>
        <v>#N/A</v>
      </c>
      <c r="H9" s="133"/>
      <c r="I9" s="133"/>
      <c r="J9" s="133"/>
      <c r="M9" t="s">
        <v>61</v>
      </c>
      <c r="O9" t="e">
        <f>VLOOKUP(M37,Data!$C$10:$N$9626,3,TRUE)</f>
        <v>#N/A</v>
      </c>
    </row>
    <row r="10" spans="1:17" customHeight="1" ht="52.5">
      <c r="B10" s="1"/>
      <c r="C10" s="29"/>
      <c r="D10" s="29"/>
      <c r="E10" s="29"/>
      <c r="F10" s="1"/>
      <c r="G10" s="134" t="e">
        <f>O10</f>
        <v>#N/A</v>
      </c>
      <c r="H10" s="134"/>
      <c r="I10" s="134"/>
      <c r="J10" s="134"/>
      <c r="M10" t="s">
        <v>15</v>
      </c>
      <c r="O10" t="e">
        <f>VLOOKUP(M37,Data!$C$10:$N$9626,4,TRUE)</f>
        <v>#N/A</v>
      </c>
    </row>
    <row r="11" spans="1:17" customHeight="1" ht="3.75">
      <c r="B11" s="1"/>
      <c r="C11" s="29"/>
      <c r="D11" s="29"/>
      <c r="E11" s="29"/>
      <c r="F11" s="1"/>
      <c r="G11" s="113"/>
      <c r="H11" s="113"/>
      <c r="I11" s="113"/>
      <c r="J11" s="113"/>
    </row>
    <row r="12" spans="1:17" customHeight="1" ht="7.5">
      <c r="B12" s="1"/>
      <c r="C12" s="29"/>
      <c r="D12" s="29" t="s">
        <v>5</v>
      </c>
      <c r="E12" s="29"/>
      <c r="F12" s="1"/>
      <c r="G12" s="141"/>
      <c r="H12" s="141"/>
      <c r="I12" s="141"/>
      <c r="J12" s="141"/>
    </row>
    <row r="13" spans="1:17" customHeight="1" ht="66.75">
      <c r="B13" s="33"/>
      <c r="C13" s="109" t="s">
        <v>5</v>
      </c>
      <c r="D13" s="29" t="s">
        <v>5</v>
      </c>
      <c r="E13" s="29"/>
      <c r="F13" s="33"/>
      <c r="G13" s="135" t="e">
        <f>O13</f>
        <v>#N/A</v>
      </c>
      <c r="H13" s="135"/>
      <c r="I13" s="135"/>
      <c r="J13" s="135"/>
      <c r="M13" t="s">
        <v>16</v>
      </c>
      <c r="O13" t="e">
        <f>VLOOKUP(M37,Data!$C$10:$N$9626,5,TRUE)</f>
        <v>#N/A</v>
      </c>
    </row>
    <row r="14" spans="1:17" customHeight="1" ht="46.5">
      <c r="B14" s="33"/>
      <c r="C14" s="29"/>
      <c r="D14" s="29"/>
      <c r="E14" s="29"/>
      <c r="F14" s="33"/>
      <c r="G14" s="136" t="e">
        <f>O14</f>
        <v>#N/A</v>
      </c>
      <c r="H14" s="136"/>
      <c r="I14" s="136"/>
      <c r="J14" s="136"/>
      <c r="M14" t="s">
        <v>17</v>
      </c>
      <c r="O14" t="e">
        <f>VLOOKUP(M37,Data!$C$10:$N$9626,6,TRUE)</f>
        <v>#N/A</v>
      </c>
    </row>
    <row r="15" spans="1:17" customHeight="1" ht="6">
      <c r="B15" s="1"/>
      <c r="C15" s="30"/>
      <c r="D15" s="30"/>
      <c r="E15" s="30"/>
      <c r="F15" s="1"/>
      <c r="G15" s="126"/>
      <c r="H15" s="126"/>
      <c r="I15" s="126"/>
      <c r="J15" s="126"/>
    </row>
    <row r="16" spans="1:17" customHeight="1" ht="36.75">
      <c r="B16" s="1"/>
      <c r="C16" s="29"/>
      <c r="D16" s="29"/>
      <c r="E16" s="29"/>
      <c r="F16" s="1"/>
      <c r="G16" s="24"/>
      <c r="H16" s="24"/>
      <c r="I16" s="24"/>
      <c r="J16" s="24"/>
    </row>
    <row r="17" spans="1:17" customHeight="1" ht="6">
      <c r="B17" s="1"/>
      <c r="C17" s="30"/>
      <c r="D17" s="30"/>
      <c r="E17" s="30"/>
      <c r="F17" s="1"/>
      <c r="G17" s="142"/>
      <c r="H17" s="142"/>
      <c r="I17" s="142"/>
      <c r="J17" s="142"/>
    </row>
    <row r="18" spans="1:17" customHeight="1" ht="52.5">
      <c r="B18" s="1"/>
      <c r="C18" s="29"/>
      <c r="D18" s="29"/>
      <c r="E18" s="29"/>
      <c r="F18" s="1"/>
      <c r="G18" s="137" t="e">
        <f>O18</f>
        <v>#N/A</v>
      </c>
      <c r="H18" s="137"/>
      <c r="I18" s="137"/>
      <c r="J18" s="137"/>
      <c r="M18" t="s">
        <v>18</v>
      </c>
      <c r="O18" t="e">
        <f>VLOOKUP(M37,Data!$C$10:$N$9626,7,TRUE)</f>
        <v>#N/A</v>
      </c>
    </row>
    <row r="19" spans="1:17" customHeight="1" ht="52.5" s="23" customFormat="1">
      <c r="B19" s="22"/>
      <c r="C19" s="29"/>
      <c r="D19" s="29"/>
      <c r="E19" s="29"/>
      <c r="F19" s="22"/>
      <c r="G19" s="138" t="e">
        <f>O19</f>
        <v>#N/A</v>
      </c>
      <c r="H19" s="138"/>
      <c r="I19" s="138"/>
      <c r="J19" s="138"/>
      <c r="M19" s="23" t="s">
        <v>19</v>
      </c>
      <c r="O19" s="23" t="e">
        <f>VLOOKUP(M37,Data!$C$10:$N$9626,8,TRUE)</f>
        <v>#N/A</v>
      </c>
    </row>
    <row r="20" spans="1:17" customHeight="1" ht="28.5">
      <c r="B20" s="1"/>
      <c r="C20" s="29"/>
      <c r="D20" s="29"/>
      <c r="E20" s="29"/>
      <c r="F20" s="1"/>
      <c r="G20" s="139" t="e">
        <f>O20</f>
        <v>#N/A</v>
      </c>
      <c r="H20" s="139"/>
      <c r="I20" s="139"/>
      <c r="J20" s="139"/>
      <c r="M20" s="16" t="s">
        <v>20</v>
      </c>
      <c r="O20" t="e">
        <f>VLOOKUP(M37,Data!$C$10:$N$9626,9,TRUE)</f>
        <v>#N/A</v>
      </c>
    </row>
    <row r="21" spans="1:17" customHeight="1" ht="7.5">
      <c r="B21" s="1"/>
      <c r="C21" s="29"/>
      <c r="D21" s="29"/>
      <c r="E21" s="29"/>
      <c r="F21" s="1"/>
      <c r="G21" s="126"/>
      <c r="H21" s="126"/>
      <c r="I21" s="126"/>
      <c r="J21" s="126"/>
    </row>
    <row r="22" spans="1:17" customHeight="1" ht="10.5">
      <c r="B22" s="1"/>
      <c r="C22" s="29"/>
      <c r="D22" s="29"/>
      <c r="E22" s="29"/>
      <c r="F22" s="1"/>
      <c r="G22" s="1"/>
      <c r="H22" s="1"/>
      <c r="I22" s="1"/>
      <c r="J22" s="1"/>
    </row>
    <row r="23" spans="1:17" customHeight="1" ht="28.5">
      <c r="A23" s="1"/>
      <c r="B23" s="1"/>
      <c r="C23" s="29"/>
      <c r="D23" s="29"/>
      <c r="E23" s="29"/>
      <c r="F23" s="1"/>
      <c r="G23" s="25"/>
      <c r="H23" s="35" t="s">
        <v>62</v>
      </c>
      <c r="I23" s="40" t="e">
        <f>O23</f>
        <v>#N/A</v>
      </c>
      <c r="J23" s="34"/>
      <c r="M23" t="s">
        <v>63</v>
      </c>
      <c r="O23" s="16" t="e">
        <f>VLOOKUP(M37,Data!$C$10:$N$9626,10,TRUE)</f>
        <v>#N/A</v>
      </c>
    </row>
    <row r="24" spans="1:17" customHeight="1" ht="13.5" hidden="true">
      <c r="A24" s="1"/>
      <c r="B24" s="1"/>
      <c r="C24" s="29"/>
      <c r="D24" s="29"/>
      <c r="E24" s="29"/>
      <c r="F24" s="1"/>
      <c r="G24" s="25"/>
      <c r="H24" s="35"/>
      <c r="I24" s="35"/>
      <c r="J24" s="1"/>
    </row>
    <row r="25" spans="1:17" customHeight="1" ht="39.75">
      <c r="A25" s="1"/>
      <c r="B25" s="1"/>
      <c r="C25" s="29"/>
      <c r="D25" s="29"/>
      <c r="E25" s="29"/>
      <c r="F25" s="1"/>
      <c r="G25" s="25"/>
      <c r="H25" s="36" t="s">
        <v>64</v>
      </c>
      <c r="I25" s="38" t="e">
        <f>O25</f>
        <v>#N/A</v>
      </c>
      <c r="J25" s="34"/>
      <c r="M25" t="s">
        <v>22</v>
      </c>
      <c r="O25" t="e">
        <f>VLOOKUP(M37,Data!$C$10:$N$9626,11,TRUE)</f>
        <v>#N/A</v>
      </c>
    </row>
    <row r="26" spans="1:17" customHeight="1" ht="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7" customHeight="1" ht="15.75" hidden="true">
      <c r="A27" t="s">
        <v>55</v>
      </c>
      <c r="B27" s="26"/>
      <c r="C27" s="27"/>
      <c r="D27" s="27"/>
      <c r="E27" s="27"/>
      <c r="F27" s="27"/>
      <c r="G27" s="27"/>
      <c r="H27" s="27"/>
      <c r="I27" s="27"/>
      <c r="J27" s="28"/>
      <c r="K27" t="s">
        <v>55</v>
      </c>
      <c r="M27" t="s">
        <v>23</v>
      </c>
      <c r="O27" s="39" t="e">
        <f>VLOOKUP(M37,Data!$C$10:$N$9626,12,TRUE)</f>
        <v>#N/A</v>
      </c>
    </row>
    <row r="28" spans="1:17">
      <c r="C28" t="s">
        <v>55</v>
      </c>
      <c r="D28" s="1"/>
      <c r="E28" s="1"/>
      <c r="J28" t="s">
        <v>55</v>
      </c>
    </row>
    <row r="36" spans="1:17" customHeight="1" ht="15.75"/>
    <row r="37" spans="1:17" customHeight="1" ht="39">
      <c r="L37" s="17" t="s">
        <v>65</v>
      </c>
      <c r="M37" s="95" t="s">
        <v>10</v>
      </c>
    </row>
    <row r="38" spans="1:17" customHeight="1" ht="39.75">
      <c r="L38" s="18" t="s">
        <v>66</v>
      </c>
      <c r="M38" s="110" t="e">
        <f>VLOOKUP(M37,Data!$C$10:$N$9626,11,TRUE)</f>
        <v>#N/A</v>
      </c>
    </row>
  </sheetData>
  <sheetProtection algorithmName="SHA-512" hashValue="b9NHkZIH440dWtYnG1hJw6n8D778P47ChMkMWlCqT/+QrsqXAFQ/szM6g89pqDG55kxHd0LMFpRac4Zi4QpLEA==" saltValue="v7+z6nT3ZyvsR2O/r2/Jwg==" spinCount="100000" sheet="true" objects="fals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1:J21"/>
    <mergeCell ref="G6:J6"/>
    <mergeCell ref="G7:J7"/>
    <mergeCell ref="G9:J9"/>
    <mergeCell ref="G10:J10"/>
    <mergeCell ref="G13:J13"/>
    <mergeCell ref="G14:J14"/>
    <mergeCell ref="G18:J18"/>
    <mergeCell ref="G19:J19"/>
    <mergeCell ref="G20:J20"/>
    <mergeCell ref="G8:J8"/>
    <mergeCell ref="G12:J12"/>
    <mergeCell ref="G17:J17"/>
    <mergeCell ref="G15:J15"/>
  </mergeCells>
  <conditionalFormatting sqref="J25">
    <cfRule type="expression" dxfId="2" priority="1">
      <formula>$M$38="ALL"</formula>
    </cfRule>
    <cfRule type="expression" dxfId="3" priority="2">
      <formula>$M$38="NON"</formula>
    </cfRule>
    <cfRule type="expression" dxfId="4" priority="3">
      <formula>$M$38=1</formula>
    </cfRule>
    <cfRule type="expression" dxfId="5" priority="4">
      <formula>$M$38="2A"</formula>
    </cfRule>
    <cfRule type="expression" dxfId="6" priority="5">
      <formula>$M$38=3</formula>
    </cfRule>
    <cfRule type="expression" dxfId="7" priority="6">
      <formula>$M$38="3A2"</formula>
    </cfRule>
    <cfRule type="expression" dxfId="8" priority="7">
      <formula>$M$38="3A1"</formula>
    </cfRule>
    <cfRule type="expression" dxfId="9" priority="8">
      <formula>$M$38="4A"</formula>
    </cfRule>
    <cfRule type="expression" dxfId="10" priority="9">
      <formula>$M$38="A"</formula>
    </cfRule>
    <cfRule type="expression" dxfId="11" priority="10">
      <formula>$M$38="5A"</formula>
    </cfRule>
  </conditionalFormatting>
  <conditionalFormatting sqref="B6:F8">
    <cfRule type="expression" dxfId="2" priority="11">
      <formula>$M$38="ALL"</formula>
    </cfRule>
    <cfRule type="expression" dxfId="3" priority="12">
      <formula>$M$38="NON"</formula>
    </cfRule>
    <cfRule type="expression" dxfId="4" priority="13">
      <formula>$M$38=1</formula>
    </cfRule>
    <cfRule type="expression" dxfId="5" priority="14">
      <formula>$M$38="2A"</formula>
    </cfRule>
    <cfRule type="expression" dxfId="6" priority="15">
      <formula>$M$38=3</formula>
    </cfRule>
    <cfRule type="expression" dxfId="7" priority="16">
      <formula>$M$38="3A2"</formula>
    </cfRule>
    <cfRule type="expression" dxfId="8" priority="17">
      <formula>$M$38="3A1"</formula>
    </cfRule>
    <cfRule type="expression" dxfId="9" priority="18">
      <formula>$M$38="4A"</formula>
    </cfRule>
    <cfRule type="expression" dxfId="10" priority="19">
      <formula>$M$38="A"</formula>
    </cfRule>
    <cfRule type="expression" dxfId="11" priority="20">
      <formula>$M$38="5A"</formula>
    </cfRule>
  </conditionalFormatting>
  <conditionalFormatting sqref="F11:J11">
    <cfRule type="expression" dxfId="2" priority="21">
      <formula>$M$38="ALL"</formula>
    </cfRule>
    <cfRule type="expression" dxfId="3" priority="22">
      <formula>$M$38="NON"</formula>
    </cfRule>
    <cfRule type="expression" dxfId="4" priority="23">
      <formula>$M$38=1</formula>
    </cfRule>
    <cfRule type="expression" dxfId="5" priority="24">
      <formula>$M$38="2A"</formula>
    </cfRule>
    <cfRule type="expression" dxfId="6" priority="25">
      <formula>$M$38=3</formula>
    </cfRule>
    <cfRule type="expression" dxfId="7" priority="26">
      <formula>$M$38="3A2"</formula>
    </cfRule>
    <cfRule type="expression" dxfId="8" priority="27">
      <formula>$M$38="3A1"</formula>
    </cfRule>
    <cfRule type="expression" dxfId="9" priority="28">
      <formula>$M$38="4A"</formula>
    </cfRule>
    <cfRule type="expression" dxfId="10" priority="29">
      <formula>$M$38="A"</formula>
    </cfRule>
    <cfRule type="expression" dxfId="11" priority="30">
      <formula>$M$38="5A"</formula>
    </cfRule>
  </conditionalFormatting>
  <conditionalFormatting sqref="F9:G9">
    <cfRule type="expression" dxfId="2" priority="31">
      <formula>$M$38="ALL"</formula>
    </cfRule>
    <cfRule type="expression" dxfId="3" priority="32">
      <formula>$M$38="NON"</formula>
    </cfRule>
    <cfRule type="expression" dxfId="4" priority="33">
      <formula>$M$38=1</formula>
    </cfRule>
    <cfRule type="expression" dxfId="5" priority="34">
      <formula>$M$38="2A"</formula>
    </cfRule>
    <cfRule type="expression" dxfId="6" priority="35">
      <formula>$M$38=3</formula>
    </cfRule>
    <cfRule type="expression" dxfId="7" priority="36">
      <formula>$M$38="3A2"</formula>
    </cfRule>
    <cfRule type="expression" dxfId="8" priority="37">
      <formula>$M$38="3A1"</formula>
    </cfRule>
    <cfRule type="expression" dxfId="9" priority="38">
      <formula>$M$38="4A"</formula>
    </cfRule>
    <cfRule type="expression" dxfId="10" priority="39">
      <formula>$M$38="A"</formula>
    </cfRule>
    <cfRule type="expression" dxfId="11" priority="40">
      <formula>$M$38="5A"</formula>
    </cfRule>
  </conditionalFormatting>
  <conditionalFormatting sqref="F10">
    <cfRule type="expression" dxfId="2" priority="41">
      <formula>$M$38="ALL"</formula>
    </cfRule>
    <cfRule type="expression" dxfId="3" priority="42">
      <formula>$M$38="NON"</formula>
    </cfRule>
    <cfRule type="expression" dxfId="4" priority="43">
      <formula>$M$38=1</formula>
    </cfRule>
    <cfRule type="expression" dxfId="5" priority="44">
      <formula>$M$38="2A"</formula>
    </cfRule>
    <cfRule type="expression" dxfId="6" priority="45">
      <formula>$M$38=3</formula>
    </cfRule>
    <cfRule type="expression" dxfId="7" priority="46">
      <formula>$M$38="3A2"</formula>
    </cfRule>
    <cfRule type="expression" dxfId="8" priority="47">
      <formula>$M$38="3A1"</formula>
    </cfRule>
    <cfRule type="expression" dxfId="9" priority="48">
      <formula>$M$38="4A"</formula>
    </cfRule>
    <cfRule type="expression" dxfId="10" priority="49">
      <formula>$M$38="A"</formula>
    </cfRule>
    <cfRule type="expression" dxfId="11" priority="50">
      <formula>$M$38="5A"</formula>
    </cfRule>
  </conditionalFormatting>
  <conditionalFormatting sqref="F16:J16">
    <cfRule type="expression" dxfId="2" priority="51">
      <formula>$M$38="ALL"</formula>
    </cfRule>
    <cfRule type="expression" dxfId="3" priority="52">
      <formula>$M$38="NON"</formula>
    </cfRule>
    <cfRule type="expression" dxfId="4" priority="53">
      <formula>$M$38=1</formula>
    </cfRule>
    <cfRule type="expression" dxfId="5" priority="54">
      <formula>$M$38="2A"</formula>
    </cfRule>
    <cfRule type="expression" dxfId="6" priority="55">
      <formula>$M$38=3</formula>
    </cfRule>
    <cfRule type="expression" dxfId="7" priority="56">
      <formula>$M$38="3A2"</formula>
    </cfRule>
    <cfRule type="expression" dxfId="8" priority="57">
      <formula>$M$38="3A1"</formula>
    </cfRule>
    <cfRule type="expression" dxfId="9" priority="58">
      <formula>$M$38="4A"</formula>
    </cfRule>
    <cfRule type="expression" dxfId="10" priority="59">
      <formula>$M$38="A"</formula>
    </cfRule>
    <cfRule type="expression" dxfId="11" priority="60">
      <formula>$M$38="5A"</formula>
    </cfRule>
  </conditionalFormatting>
  <conditionalFormatting sqref="F18:G20">
    <cfRule type="expression" dxfId="2" priority="61">
      <formula>$M$38="ALL"</formula>
    </cfRule>
    <cfRule type="expression" dxfId="3" priority="62">
      <formula>$M$38="NON"</formula>
    </cfRule>
    <cfRule type="expression" dxfId="4" priority="63">
      <formula>$M$38=1</formula>
    </cfRule>
    <cfRule type="expression" dxfId="5" priority="64">
      <formula>$M$38="2A"</formula>
    </cfRule>
    <cfRule type="expression" dxfId="6" priority="65">
      <formula>$M$38=3</formula>
    </cfRule>
    <cfRule type="expression" dxfId="7" priority="66">
      <formula>$M$38="3A2"</formula>
    </cfRule>
    <cfRule type="expression" dxfId="8" priority="67">
      <formula>$M$38="3A1"</formula>
    </cfRule>
    <cfRule type="expression" dxfId="9" priority="68">
      <formula>$M$38="4A"</formula>
    </cfRule>
    <cfRule type="expression" dxfId="10" priority="69">
      <formula>$M$38="A"</formula>
    </cfRule>
    <cfRule type="expression" dxfId="11" priority="70">
      <formula>$M$38="5A"</formula>
    </cfRule>
  </conditionalFormatting>
  <conditionalFormatting sqref="F26:J27">
    <cfRule type="expression" dxfId="2" priority="71">
      <formula>$M$38="ALL"</formula>
    </cfRule>
    <cfRule type="expression" dxfId="3" priority="72">
      <formula>$M$38="NON"</formula>
    </cfRule>
    <cfRule type="expression" dxfId="4" priority="73">
      <formula>$M$38=1</formula>
    </cfRule>
    <cfRule type="expression" dxfId="5" priority="74">
      <formula>$M$38="2A"</formula>
    </cfRule>
    <cfRule type="expression" dxfId="6" priority="75">
      <formula>$M$38=3</formula>
    </cfRule>
    <cfRule type="expression" dxfId="7" priority="76">
      <formula>$M$38="3A2"</formula>
    </cfRule>
    <cfRule type="expression" dxfId="8" priority="77">
      <formula>$M$38="3A1"</formula>
    </cfRule>
    <cfRule type="expression" dxfId="9" priority="78">
      <formula>$M$38="4A"</formula>
    </cfRule>
    <cfRule type="expression" dxfId="10" priority="79">
      <formula>$M$38="A"</formula>
    </cfRule>
    <cfRule type="expression" dxfId="11" priority="80">
      <formula>$M$38="5A"</formula>
    </cfRule>
  </conditionalFormatting>
  <conditionalFormatting sqref="F12">
    <cfRule type="expression" dxfId="2" priority="81">
      <formula>$M$38="ALL"</formula>
    </cfRule>
    <cfRule type="expression" dxfId="3" priority="82">
      <formula>$M$38="NON"</formula>
    </cfRule>
    <cfRule type="expression" dxfId="4" priority="83">
      <formula>$M$38=1</formula>
    </cfRule>
    <cfRule type="expression" dxfId="5" priority="84">
      <formula>$M$38="2A"</formula>
    </cfRule>
    <cfRule type="expression" dxfId="6" priority="85">
      <formula>$M$38=3</formula>
    </cfRule>
    <cfRule type="expression" dxfId="7" priority="86">
      <formula>$M$38="3A2"</formula>
    </cfRule>
    <cfRule type="expression" dxfId="8" priority="87">
      <formula>$M$38="3A1"</formula>
    </cfRule>
    <cfRule type="expression" dxfId="9" priority="88">
      <formula>$M$38="4A"</formula>
    </cfRule>
    <cfRule type="expression" dxfId="10" priority="89">
      <formula>$M$38="A"</formula>
    </cfRule>
    <cfRule type="expression" dxfId="11" priority="90">
      <formula>$M$38="5A"</formula>
    </cfRule>
  </conditionalFormatting>
  <conditionalFormatting sqref="F17">
    <cfRule type="expression" dxfId="2" priority="91">
      <formula>$M$38="ALL"</formula>
    </cfRule>
    <cfRule type="expression" dxfId="3" priority="92">
      <formula>$M$38="NON"</formula>
    </cfRule>
    <cfRule type="expression" dxfId="4" priority="93">
      <formula>$M$38=1</formula>
    </cfRule>
    <cfRule type="expression" dxfId="5" priority="94">
      <formula>$M$38="2A"</formula>
    </cfRule>
    <cfRule type="expression" dxfId="6" priority="95">
      <formula>$M$38=3</formula>
    </cfRule>
    <cfRule type="expression" dxfId="7" priority="96">
      <formula>$M$38="3A2"</formula>
    </cfRule>
    <cfRule type="expression" dxfId="8" priority="97">
      <formula>$M$38="3A1"</formula>
    </cfRule>
    <cfRule type="expression" dxfId="9" priority="98">
      <formula>$M$38="4A"</formula>
    </cfRule>
    <cfRule type="expression" dxfId="10" priority="99">
      <formula>$M$38="A"</formula>
    </cfRule>
    <cfRule type="expression" dxfId="11" priority="100">
      <formula>$M$38="5A"</formula>
    </cfRule>
  </conditionalFormatting>
  <conditionalFormatting sqref="F21">
    <cfRule type="expression" dxfId="2" priority="101">
      <formula>$M$38="ALL"</formula>
    </cfRule>
    <cfRule type="expression" dxfId="3" priority="102">
      <formula>$M$38="NON"</formula>
    </cfRule>
    <cfRule type="expression" dxfId="4" priority="103">
      <formula>$M$38=1</formula>
    </cfRule>
    <cfRule type="expression" dxfId="5" priority="104">
      <formula>$M$38="2A"</formula>
    </cfRule>
    <cfRule type="expression" dxfId="6" priority="105">
      <formula>$M$38=3</formula>
    </cfRule>
    <cfRule type="expression" dxfId="7" priority="106">
      <formula>$M$38="3A2"</formula>
    </cfRule>
    <cfRule type="expression" dxfId="8" priority="107">
      <formula>$M$38="3A1"</formula>
    </cfRule>
    <cfRule type="expression" dxfId="9" priority="108">
      <formula>$M$38="4A"</formula>
    </cfRule>
    <cfRule type="expression" dxfId="10" priority="109">
      <formula>$M$38="A"</formula>
    </cfRule>
    <cfRule type="expression" dxfId="11" priority="110">
      <formula>$M$38="5A"</formula>
    </cfRule>
  </conditionalFormatting>
  <conditionalFormatting sqref="C7:E12">
    <cfRule type="expression" dxfId="2" priority="111">
      <formula>$M$38="ALL"</formula>
    </cfRule>
    <cfRule type="expression" dxfId="3" priority="112">
      <formula>$M$38="NON"</formula>
    </cfRule>
    <cfRule type="expression" dxfId="4" priority="113">
      <formula>$M$38=1</formula>
    </cfRule>
    <cfRule type="expression" dxfId="5" priority="114">
      <formula>$M$38="2A"</formula>
    </cfRule>
    <cfRule type="expression" dxfId="6" priority="115">
      <formula>$M$38=3</formula>
    </cfRule>
    <cfRule type="expression" dxfId="7" priority="116">
      <formula>$M$38="3A2"</formula>
    </cfRule>
    <cfRule type="expression" dxfId="8" priority="117">
      <formula>$M$38="3A1"</formula>
    </cfRule>
    <cfRule type="expression" dxfId="9" priority="118">
      <formula>$M$38="4A"</formula>
    </cfRule>
    <cfRule type="expression" dxfId="10" priority="119">
      <formula>$M$38="A"</formula>
    </cfRule>
    <cfRule type="expression" dxfId="11" priority="120">
      <formula>$M$38="5A"</formula>
    </cfRule>
  </conditionalFormatting>
  <conditionalFormatting sqref="B4:J5">
    <cfRule type="expression" dxfId="2" priority="121">
      <formula>$M$38="ALL"</formula>
    </cfRule>
    <cfRule type="expression" dxfId="3" priority="122">
      <formula>$M$38="NON"</formula>
    </cfRule>
    <cfRule type="expression" dxfId="4" priority="123">
      <formula>$M$38=1</formula>
    </cfRule>
    <cfRule type="expression" dxfId="5" priority="124">
      <formula>$M$38="2A"</formula>
    </cfRule>
    <cfRule type="expression" dxfId="6" priority="125">
      <formula>$M$38=3</formula>
    </cfRule>
    <cfRule type="expression" dxfId="7" priority="126">
      <formula>$M$38="3A2"</formula>
    </cfRule>
    <cfRule type="expression" dxfId="8" priority="127">
      <formula>$M$38="3A1"</formula>
    </cfRule>
    <cfRule type="expression" dxfId="9" priority="128">
      <formula>$M$38="4A"</formula>
    </cfRule>
    <cfRule type="expression" dxfId="10" priority="129">
      <formula>$M$38="A"</formula>
    </cfRule>
    <cfRule type="expression" dxfId="11" priority="130">
      <formula>$M$38="5A"</formula>
    </cfRule>
  </conditionalFormatting>
  <conditionalFormatting sqref="B2:F3">
    <cfRule type="expression" dxfId="2" priority="131">
      <formula>$M$38="ALL"</formula>
    </cfRule>
    <cfRule type="expression" dxfId="3" priority="132">
      <formula>$M$38="NON"</formula>
    </cfRule>
    <cfRule type="expression" dxfId="4" priority="133">
      <formula>$M$38=1</formula>
    </cfRule>
    <cfRule type="expression" dxfId="5" priority="134">
      <formula>$M$38="2A"</formula>
    </cfRule>
    <cfRule type="expression" dxfId="6" priority="135">
      <formula>$M$38=3</formula>
    </cfRule>
    <cfRule type="expression" dxfId="7" priority="136">
      <formula>$M$38="3A2"</formula>
    </cfRule>
    <cfRule type="expression" dxfId="8" priority="137">
      <formula>$M$38="3A1"</formula>
    </cfRule>
    <cfRule type="expression" dxfId="9" priority="138">
      <formula>$M$38="4A"</formula>
    </cfRule>
    <cfRule type="expression" dxfId="10" priority="139">
      <formula>$M$38="A"</formula>
    </cfRule>
    <cfRule type="expression" dxfId="11" priority="140">
      <formula>$M$38="5A"</formula>
    </cfRule>
  </conditionalFormatting>
  <conditionalFormatting sqref="F22:J24">
    <cfRule type="expression" dxfId="2" priority="141">
      <formula>$M$38="ALL"</formula>
    </cfRule>
    <cfRule type="expression" dxfId="3" priority="142">
      <formula>$M$38="NON"</formula>
    </cfRule>
    <cfRule type="expression" dxfId="4" priority="143">
      <formula>$M$38=1</formula>
    </cfRule>
    <cfRule type="expression" dxfId="5" priority="144">
      <formula>$M$38="2A"</formula>
    </cfRule>
    <cfRule type="expression" dxfId="6" priority="145">
      <formula>$M$38=3</formula>
    </cfRule>
    <cfRule type="expression" dxfId="7" priority="146">
      <formula>$M$38="3A2"</formula>
    </cfRule>
    <cfRule type="expression" dxfId="8" priority="147">
      <formula>$M$38="3A1"</formula>
    </cfRule>
    <cfRule type="expression" dxfId="9" priority="148">
      <formula>$M$38="4A"</formula>
    </cfRule>
    <cfRule type="expression" dxfId="10" priority="149">
      <formula>$M$38="A"</formula>
    </cfRule>
    <cfRule type="expression" dxfId="11" priority="150">
      <formula>$M$38="5A"</formula>
    </cfRule>
  </conditionalFormatting>
  <conditionalFormatting sqref="F25:H25">
    <cfRule type="expression" dxfId="2" priority="151">
      <formula>$M$38="ALL"</formula>
    </cfRule>
    <cfRule type="expression" dxfId="3" priority="152">
      <formula>$M$38="NON"</formula>
    </cfRule>
    <cfRule type="expression" dxfId="4" priority="153">
      <formula>$M$38=1</formula>
    </cfRule>
    <cfRule type="expression" dxfId="5" priority="154">
      <formula>$M$38="2A"</formula>
    </cfRule>
    <cfRule type="expression" dxfId="6" priority="155">
      <formula>$M$38=3</formula>
    </cfRule>
    <cfRule type="expression" dxfId="7" priority="156">
      <formula>$M$38="3A2"</formula>
    </cfRule>
    <cfRule type="expression" dxfId="8" priority="157">
      <formula>$M$38="3A1"</formula>
    </cfRule>
    <cfRule type="expression" dxfId="9" priority="158">
      <formula>$M$38="4A"</formula>
    </cfRule>
    <cfRule type="expression" dxfId="10" priority="159">
      <formula>$M$38="A"</formula>
    </cfRule>
    <cfRule type="expression" dxfId="11" priority="160">
      <formula>$M$38="5A"</formula>
    </cfRule>
  </conditionalFormatting>
  <conditionalFormatting sqref="H2:J3">
    <cfRule type="expression" dxfId="2" priority="161">
      <formula>$M$38="ALL"</formula>
    </cfRule>
    <cfRule type="expression" dxfId="3" priority="162">
      <formula>$M$38="NON"</formula>
    </cfRule>
    <cfRule type="expression" dxfId="4" priority="163">
      <formula>$M$38=1</formula>
    </cfRule>
    <cfRule type="expression" dxfId="5" priority="164">
      <formula>$M$38="2A"</formula>
    </cfRule>
    <cfRule type="expression" dxfId="6" priority="165">
      <formula>$M$38=3</formula>
    </cfRule>
    <cfRule type="expression" dxfId="7" priority="166">
      <formula>$M$38="3A2"</formula>
    </cfRule>
    <cfRule type="expression" dxfId="8" priority="167">
      <formula>$M$38="3A1"</formula>
    </cfRule>
    <cfRule type="expression" dxfId="9" priority="168">
      <formula>$M$38="4A"</formula>
    </cfRule>
    <cfRule type="expression" dxfId="10" priority="169">
      <formula>$M$38="A"</formula>
    </cfRule>
    <cfRule type="expression" dxfId="11" priority="170">
      <formula>$M$38="5A"</formula>
    </cfRule>
  </conditionalFormatting>
  <conditionalFormatting sqref="B16:E27">
    <cfRule type="expression" dxfId="2" priority="171">
      <formula>$M$38="ALL"</formula>
    </cfRule>
    <cfRule type="expression" dxfId="3" priority="172">
      <formula>$M$38="NON"</formula>
    </cfRule>
    <cfRule type="expression" dxfId="4" priority="173">
      <formula>$M$38=1</formula>
    </cfRule>
    <cfRule type="expression" dxfId="5" priority="174">
      <formula>$M$38="2A"</formula>
    </cfRule>
    <cfRule type="expression" dxfId="6" priority="175">
      <formula>$M$38=3</formula>
    </cfRule>
    <cfRule type="expression" dxfId="7" priority="176">
      <formula>$M$38="3A2"</formula>
    </cfRule>
    <cfRule type="expression" dxfId="8" priority="177">
      <formula>$M$38="3A1"</formula>
    </cfRule>
    <cfRule type="expression" dxfId="9" priority="178">
      <formula>$M$38="4A"</formula>
    </cfRule>
    <cfRule type="expression" dxfId="10" priority="179">
      <formula>$M$38="A"</formula>
    </cfRule>
    <cfRule type="expression" dxfId="11" priority="180">
      <formula>$M$38="5A"</formula>
    </cfRule>
  </conditionalFormatting>
  <conditionalFormatting sqref="B9:B12">
    <cfRule type="expression" dxfId="2" priority="181">
      <formula>$M$38="ALL"</formula>
    </cfRule>
    <cfRule type="expression" dxfId="3" priority="182">
      <formula>$M$38="NON"</formula>
    </cfRule>
    <cfRule type="expression" dxfId="4" priority="183">
      <formula>$M$38=1</formula>
    </cfRule>
    <cfRule type="expression" dxfId="5" priority="184">
      <formula>$M$38="2A"</formula>
    </cfRule>
    <cfRule type="expression" dxfId="6" priority="185">
      <formula>$M$38=3</formula>
    </cfRule>
    <cfRule type="expression" dxfId="7" priority="186">
      <formula>$M$38="3A2"</formula>
    </cfRule>
    <cfRule type="expression" dxfId="8" priority="187">
      <formula>$M$38="3A1"</formula>
    </cfRule>
    <cfRule type="expression" dxfId="9" priority="188">
      <formula>$M$38="4A"</formula>
    </cfRule>
    <cfRule type="expression" dxfId="10" priority="189">
      <formula>$M$38="A"</formula>
    </cfRule>
    <cfRule type="expression" dxfId="11" priority="190">
      <formula>$M$38="5A"</formula>
    </cfRule>
  </conditionalFormatting>
  <conditionalFormatting sqref="H25">
    <cfRule type="expression" dxfId="11" priority="191">
      <formula>$M$38="5A"</formula>
    </cfRule>
  </conditionalFormatting>
  <conditionalFormatting sqref="G6:J7">
    <cfRule type="expression" dxfId="12" priority="192">
      <formula>$O$27="Green Field"</formula>
    </cfRule>
    <cfRule type="expression" dxfId="13" priority="193">
      <formula>$O$27="Brown Field"</formula>
    </cfRule>
  </conditionalFormatting>
  <conditionalFormatting sqref="B13:G13">
    <cfRule type="expression" dxfId="2" priority="194">
      <formula>$M$38="ALL"</formula>
    </cfRule>
    <cfRule type="expression" dxfId="3" priority="195">
      <formula>$M$38="NON"</formula>
    </cfRule>
    <cfRule type="expression" dxfId="4" priority="196">
      <formula>$M$38=1</formula>
    </cfRule>
    <cfRule type="expression" dxfId="5" priority="197">
      <formula>$M$38="2A"</formula>
    </cfRule>
    <cfRule type="expression" dxfId="6" priority="198">
      <formula>$M$38=3</formula>
    </cfRule>
    <cfRule type="expression" dxfId="7" priority="199">
      <formula>$M$38="3A2"</formula>
    </cfRule>
    <cfRule type="expression" dxfId="8" priority="200">
      <formula>$M$38="3A1"</formula>
    </cfRule>
    <cfRule type="expression" dxfId="9" priority="201">
      <formula>$M$38="4A"</formula>
    </cfRule>
    <cfRule type="expression" dxfId="10" priority="202">
      <formula>$M$38="A"</formula>
    </cfRule>
    <cfRule type="expression" dxfId="11" priority="203">
      <formula>$M$38="5A"</formula>
    </cfRule>
  </conditionalFormatting>
  <conditionalFormatting sqref="B14:F14">
    <cfRule type="expression" dxfId="2" priority="204">
      <formula>$M$38="ALL"</formula>
    </cfRule>
    <cfRule type="expression" dxfId="3" priority="205">
      <formula>$M$38="NON"</formula>
    </cfRule>
    <cfRule type="expression" dxfId="4" priority="206">
      <formula>$M$38=1</formula>
    </cfRule>
    <cfRule type="expression" dxfId="5" priority="207">
      <formula>$M$38="2A"</formula>
    </cfRule>
    <cfRule type="expression" dxfId="6" priority="208">
      <formula>$M$38=3</formula>
    </cfRule>
    <cfRule type="expression" dxfId="7" priority="209">
      <formula>$M$38="3A2"</formula>
    </cfRule>
    <cfRule type="expression" dxfId="8" priority="210">
      <formula>$M$38="3A1"</formula>
    </cfRule>
    <cfRule type="expression" dxfId="9" priority="211">
      <formula>$M$38="4A"</formula>
    </cfRule>
    <cfRule type="expression" dxfId="10" priority="212">
      <formula>$M$38="A"</formula>
    </cfRule>
    <cfRule type="expression" dxfId="11" priority="213">
      <formula>$M$38="5A"</formula>
    </cfRule>
  </conditionalFormatting>
  <conditionalFormatting sqref="I25">
    <cfRule type="expression" dxfId="2" priority="214">
      <formula>$M$38="ALL"</formula>
    </cfRule>
    <cfRule type="expression" dxfId="3" priority="215">
      <formula>$M$38="NON"</formula>
    </cfRule>
    <cfRule type="expression" dxfId="4" priority="216">
      <formula>$M$38=1</formula>
    </cfRule>
    <cfRule type="expression" dxfId="5" priority="217">
      <formula>$M$38="2A"</formula>
    </cfRule>
    <cfRule type="expression" dxfId="6" priority="218">
      <formula>$M$38=3</formula>
    </cfRule>
    <cfRule type="expression" dxfId="7" priority="219">
      <formula>$M$38="3A2"</formula>
    </cfRule>
    <cfRule type="expression" dxfId="8" priority="220">
      <formula>$M$38="3A1"</formula>
    </cfRule>
    <cfRule type="expression" dxfId="9" priority="221">
      <formula>$M$38="4A"</formula>
    </cfRule>
    <cfRule type="expression" dxfId="10" priority="222">
      <formula>$M$38="A"</formula>
    </cfRule>
    <cfRule type="expression" dxfId="11" priority="223">
      <formula>$M$38="5A"</formula>
    </cfRule>
  </conditionalFormatting>
  <conditionalFormatting sqref="G10">
    <cfRule type="expression" dxfId="2" priority="224">
      <formula>$M$38="ALL"</formula>
    </cfRule>
    <cfRule type="expression" dxfId="3" priority="225">
      <formula>$M$38="NON"</formula>
    </cfRule>
    <cfRule type="expression" dxfId="4" priority="226">
      <formula>$M$38=1</formula>
    </cfRule>
    <cfRule type="expression" dxfId="5" priority="227">
      <formula>$M$38="2A"</formula>
    </cfRule>
    <cfRule type="expression" dxfId="6" priority="228">
      <formula>$M$38=3</formula>
    </cfRule>
    <cfRule type="expression" dxfId="7" priority="229">
      <formula>$M$38="3A2"</formula>
    </cfRule>
    <cfRule type="expression" dxfId="8" priority="230">
      <formula>$M$38="3A1"</formula>
    </cfRule>
    <cfRule type="expression" dxfId="9" priority="231">
      <formula>$M$38="4A"</formula>
    </cfRule>
    <cfRule type="expression" dxfId="10" priority="232">
      <formula>$M$38="A"</formula>
    </cfRule>
    <cfRule type="expression" dxfId="11" priority="233">
      <formula>$M$38="5A"</formula>
    </cfRule>
  </conditionalFormatting>
  <conditionalFormatting sqref="G14">
    <cfRule type="expression" dxfId="2" priority="234">
      <formula>$M$38="ALL"</formula>
    </cfRule>
    <cfRule type="expression" dxfId="3" priority="235">
      <formula>$M$38="NON"</formula>
    </cfRule>
    <cfRule type="expression" dxfId="4" priority="236">
      <formula>$M$38=1</formula>
    </cfRule>
    <cfRule type="expression" dxfId="5" priority="237">
      <formula>$M$38="2A"</formula>
    </cfRule>
    <cfRule type="expression" dxfId="6" priority="238">
      <formula>$M$38=3</formula>
    </cfRule>
    <cfRule type="expression" dxfId="7" priority="239">
      <formula>$M$38="3A2"</formula>
    </cfRule>
    <cfRule type="expression" dxfId="8" priority="240">
      <formula>$M$38="3A1"</formula>
    </cfRule>
    <cfRule type="expression" dxfId="9" priority="241">
      <formula>$M$38="4A"</formula>
    </cfRule>
    <cfRule type="expression" dxfId="10" priority="242">
      <formula>$M$38="A"</formula>
    </cfRule>
    <cfRule type="expression" dxfId="11" priority="243">
      <formula>$M$38="5A"</formula>
    </cfRule>
  </conditionalFormatting>
  <conditionalFormatting sqref="G2:G3">
    <cfRule type="expression" dxfId="2" priority="244">
      <formula>$M$38="ALL"</formula>
    </cfRule>
    <cfRule type="expression" dxfId="3" priority="245">
      <formula>$M$38="NON"</formula>
    </cfRule>
    <cfRule type="expression" dxfId="4" priority="246">
      <formula>$M$38=1</formula>
    </cfRule>
    <cfRule type="expression" dxfId="5" priority="247">
      <formula>$M$38="2A"</formula>
    </cfRule>
    <cfRule type="expression" dxfId="6" priority="248">
      <formula>$M$38=3</formula>
    </cfRule>
    <cfRule type="expression" dxfId="7" priority="249">
      <formula>$M$38="3A2"</formula>
    </cfRule>
    <cfRule type="expression" dxfId="8" priority="250">
      <formula>$M$38="3A1"</formula>
    </cfRule>
    <cfRule type="expression" dxfId="9" priority="251">
      <formula>$M$38="4A"</formula>
    </cfRule>
    <cfRule type="expression" dxfId="10" priority="252">
      <formula>$M$38="A"</formula>
    </cfRule>
    <cfRule type="expression" dxfId="11" priority="253">
      <formula>$M$38="5A"</formula>
    </cfRule>
  </conditionalFormatting>
  <conditionalFormatting sqref="B15:F15">
    <cfRule type="expression" dxfId="2" priority="254">
      <formula>$M$38="ALL"</formula>
    </cfRule>
    <cfRule type="expression" dxfId="3" priority="255">
      <formula>$M$38="NON"</formula>
    </cfRule>
    <cfRule type="expression" dxfId="4" priority="256">
      <formula>$M$38=1</formula>
    </cfRule>
    <cfRule type="expression" dxfId="5" priority="257">
      <formula>$M$38="2A"</formula>
    </cfRule>
    <cfRule type="expression" dxfId="6" priority="258">
      <formula>$M$38=3</formula>
    </cfRule>
    <cfRule type="expression" dxfId="7" priority="259">
      <formula>$M$38="3A2"</formula>
    </cfRule>
    <cfRule type="expression" dxfId="8" priority="260">
      <formula>$M$38="3A1"</formula>
    </cfRule>
    <cfRule type="expression" dxfId="9" priority="261">
      <formula>$M$38="4A"</formula>
    </cfRule>
    <cfRule type="expression" dxfId="10" priority="262">
      <formula>$M$38="A"</formula>
    </cfRule>
    <cfRule type="expression" dxfId="11" priority="263">
      <formula>$M$38="5A"</formula>
    </cfRule>
  </conditionalFormatting>
  <dataValidations count="1">
    <dataValidation type="list" allowBlank="1" showDropDown="1" showInputMessage="1" showErrorMessage="0" sqref="M37">
      <formula1>Data!$C$11:$C$6353</formula1>
    </dataValidation>
  </dataValidations>
  <printOptions gridLines="false" gridLinesSet="true"/>
  <pageMargins left="0" right="0" top="0" bottom="0" header="0" footer="0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L1"/>
  <sheetViews>
    <sheetView tabSelected="0" workbookViewId="0" zoomScale="172" view="pageBreakPreview" showGridLines="true" showRowColHeaders="1">
      <selection activeCell="AK18" sqref="AK18"/>
    </sheetView>
  </sheetViews>
  <sheetFormatPr customHeight="true" defaultRowHeight="7.5" defaultColWidth="2" outlineLevelRow="0" outlineLevelCol="0"/>
  <sheetData>
    <row r="1" spans="1:38" customHeight="1" ht="7.5">
      <c r="AL1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 verticalCentered="true"/>
  <pageMargins left="0" right="0" top="0" bottom="0" header="0" footer="0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159"/>
  <sheetViews>
    <sheetView tabSelected="0" workbookViewId="0" zoomScale="60" view="pageBreakPreview" showGridLines="true" showRowColHeaders="1" topLeftCell="A16">
      <selection activeCell="AN10" sqref="AN10"/>
    </sheetView>
  </sheetViews>
  <sheetFormatPr defaultRowHeight="14.4" outlineLevelRow="0" outlineLevelCol="0"/>
  <cols>
    <col min="3" max="3" width="16.5703125" customWidth="true" style="0"/>
    <col min="10" max="10" width="11.7109375" customWidth="true" style="0"/>
    <col min="13" max="13" width="4.7109375" customWidth="true" style="0"/>
    <col min="20" max="20" width="4.7109375" customWidth="true" style="0"/>
    <col min="22" max="22" width="4.42578125" hidden="true" customWidth="true" style="64"/>
    <col min="23" max="23" width="6.7109375" hidden="true" customWidth="true" style="64"/>
    <col min="24" max="24" width="17.7109375" hidden="true" customWidth="true" style="64"/>
    <col min="25" max="25" width="17.7109375" hidden="true" customWidth="true" style="64"/>
    <col min="26" max="26" width="21" hidden="true" customWidth="true" style="64"/>
    <col min="27" max="27" width="11.140625" hidden="true" customWidth="true" style="64"/>
    <col min="28" max="28" width="0" hidden="true" customWidth="true" style="37"/>
    <col min="29" max="29" width="4" customWidth="true" style="37"/>
    <col min="30" max="30" width="6.140625" customWidth="true" style="37"/>
    <col min="31" max="31" width="15.85546875" customWidth="true" style="37"/>
    <col min="32" max="32" width="7.7109375" customWidth="true" style="37"/>
    <col min="33" max="33" width="22" customWidth="true" style="37"/>
    <col min="34" max="34" width="8.7109375" customWidth="true" style="37"/>
    <col min="35" max="35" width="2.42578125" customWidth="true" style="37"/>
    <col min="36" max="36" width="4" customWidth="true" style="37"/>
    <col min="37" max="37" width="6.140625" customWidth="true" style="37"/>
    <col min="38" max="38" width="15.85546875" customWidth="true" style="37"/>
    <col min="39" max="39" width="7.7109375" customWidth="true" style="37"/>
    <col min="40" max="40" width="22" customWidth="true" style="37"/>
    <col min="41" max="41" width="8.7109375" customWidth="true" style="37"/>
  </cols>
  <sheetData>
    <row r="1" spans="1:41" customHeight="1" ht="26.25">
      <c r="V1" s="150" t="s">
        <v>68</v>
      </c>
      <c r="W1" s="150"/>
      <c r="X1" s="150"/>
      <c r="Y1" s="150"/>
      <c r="Z1" s="150"/>
      <c r="AA1" s="150"/>
      <c r="AC1" s="147" t="s">
        <v>69</v>
      </c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</row>
    <row r="2" spans="1:41">
      <c r="AA2" s="65">
        <f>TODAY()</f>
        <v>44769</v>
      </c>
      <c r="AN2" s="148">
        <f>TODAY()</f>
        <v>44769</v>
      </c>
      <c r="AO2" s="149"/>
    </row>
    <row r="3" spans="1:41" customHeight="1" ht="19.5">
      <c r="V3" s="143" t="s">
        <v>70</v>
      </c>
      <c r="W3" s="145" t="s">
        <v>71</v>
      </c>
      <c r="X3" s="146"/>
      <c r="Y3" s="143" t="s">
        <v>72</v>
      </c>
      <c r="Z3" s="143" t="s">
        <v>73</v>
      </c>
      <c r="AA3" s="143" t="s">
        <v>74</v>
      </c>
      <c r="AC3" s="62" t="s">
        <v>75</v>
      </c>
      <c r="AD3" s="62"/>
      <c r="AE3" s="62"/>
      <c r="AF3" s="62"/>
      <c r="AG3" s="62"/>
      <c r="AH3" s="62"/>
      <c r="AJ3" s="66" t="s">
        <v>76</v>
      </c>
      <c r="AK3" s="66"/>
      <c r="AL3" s="66"/>
      <c r="AM3" s="66"/>
      <c r="AN3" s="66"/>
      <c r="AO3" s="67"/>
    </row>
    <row r="4" spans="1:41">
      <c r="B4" s="3" t="s">
        <v>66</v>
      </c>
      <c r="C4" s="4" t="s">
        <v>77</v>
      </c>
      <c r="D4" s="4" t="s">
        <v>78</v>
      </c>
      <c r="E4" s="4" t="s">
        <v>79</v>
      </c>
      <c r="F4" s="4" t="s">
        <v>80</v>
      </c>
      <c r="G4" s="5" t="s">
        <v>81</v>
      </c>
      <c r="J4" s="19" t="s">
        <v>23</v>
      </c>
      <c r="N4" t="s">
        <v>82</v>
      </c>
      <c r="U4" t="s">
        <v>83</v>
      </c>
      <c r="V4" s="144"/>
      <c r="W4" s="63" t="s">
        <v>84</v>
      </c>
      <c r="X4" s="63" t="s">
        <v>85</v>
      </c>
      <c r="Y4" s="144"/>
      <c r="Z4" s="144"/>
      <c r="AA4" s="144"/>
      <c r="AC4" s="143" t="s">
        <v>70</v>
      </c>
      <c r="AD4" s="145" t="s">
        <v>71</v>
      </c>
      <c r="AE4" s="146"/>
      <c r="AF4" s="143" t="s">
        <v>72</v>
      </c>
      <c r="AG4" s="143" t="s">
        <v>73</v>
      </c>
      <c r="AH4" s="143" t="s">
        <v>74</v>
      </c>
      <c r="AJ4" s="143" t="s">
        <v>70</v>
      </c>
      <c r="AK4" s="145" t="s">
        <v>71</v>
      </c>
      <c r="AL4" s="146"/>
      <c r="AM4" s="143" t="s">
        <v>72</v>
      </c>
      <c r="AN4" s="143" t="s">
        <v>73</v>
      </c>
      <c r="AO4" s="143" t="s">
        <v>74</v>
      </c>
    </row>
    <row r="5" spans="1:41" customHeight="1" ht="18.75">
      <c r="B5" s="31" t="s">
        <v>86</v>
      </c>
      <c r="C5" s="2" t="s">
        <v>87</v>
      </c>
      <c r="D5" s="2">
        <v>252</v>
      </c>
      <c r="E5" s="2">
        <v>232</v>
      </c>
      <c r="F5" s="2">
        <v>233</v>
      </c>
      <c r="G5" s="6"/>
      <c r="J5" s="20" t="s">
        <v>88</v>
      </c>
      <c r="N5" s="62" t="s">
        <v>89</v>
      </c>
      <c r="O5" s="62"/>
      <c r="P5" s="62"/>
      <c r="Q5" s="62"/>
      <c r="R5" s="62"/>
      <c r="S5" s="62"/>
      <c r="V5" s="55">
        <v>1</v>
      </c>
      <c r="W5" s="55" t="s">
        <v>90</v>
      </c>
      <c r="X5" s="55" t="s">
        <v>91</v>
      </c>
      <c r="Y5" s="55" t="s">
        <v>92</v>
      </c>
      <c r="Z5" s="55" t="s">
        <v>93</v>
      </c>
      <c r="AA5" s="55"/>
      <c r="AC5" s="144"/>
      <c r="AD5" s="63" t="s">
        <v>84</v>
      </c>
      <c r="AE5" s="63" t="s">
        <v>94</v>
      </c>
      <c r="AF5" s="144"/>
      <c r="AG5" s="144"/>
      <c r="AH5" s="144"/>
      <c r="AJ5" s="144"/>
      <c r="AK5" s="63" t="s">
        <v>84</v>
      </c>
      <c r="AL5" s="63" t="s">
        <v>94</v>
      </c>
      <c r="AM5" s="144"/>
      <c r="AN5" s="144"/>
      <c r="AO5" s="144"/>
    </row>
    <row r="6" spans="1:41" customHeight="1" ht="15.75">
      <c r="B6" s="31" t="s">
        <v>52</v>
      </c>
      <c r="C6" s="2" t="s">
        <v>95</v>
      </c>
      <c r="D6" s="2">
        <v>102</v>
      </c>
      <c r="E6" s="2">
        <v>240</v>
      </c>
      <c r="F6" s="2">
        <v>240</v>
      </c>
      <c r="G6" s="7"/>
      <c r="J6" s="21" t="s">
        <v>96</v>
      </c>
      <c r="N6" s="143" t="s">
        <v>70</v>
      </c>
      <c r="O6" s="145" t="s">
        <v>71</v>
      </c>
      <c r="P6" s="146"/>
      <c r="Q6" s="143" t="s">
        <v>72</v>
      </c>
      <c r="R6" s="143" t="s">
        <v>73</v>
      </c>
      <c r="S6" s="143" t="s">
        <v>74</v>
      </c>
      <c r="V6" s="55">
        <v>5</v>
      </c>
      <c r="W6" s="55" t="s">
        <v>90</v>
      </c>
      <c r="X6" s="55" t="s">
        <v>91</v>
      </c>
      <c r="Y6" s="55" t="s">
        <v>97</v>
      </c>
      <c r="Z6" s="55" t="s">
        <v>98</v>
      </c>
      <c r="AA6" s="55"/>
      <c r="AC6" s="55">
        <v>1</v>
      </c>
      <c r="AD6" s="55" t="s">
        <v>99</v>
      </c>
      <c r="AE6" s="55" t="s">
        <v>100</v>
      </c>
      <c r="AF6" s="55" t="s">
        <v>97</v>
      </c>
      <c r="AG6" s="55" t="s">
        <v>101</v>
      </c>
      <c r="AH6" s="55"/>
      <c r="AJ6" s="55">
        <v>1</v>
      </c>
      <c r="AK6" s="55" t="s">
        <v>102</v>
      </c>
      <c r="AL6" s="55" t="s">
        <v>103</v>
      </c>
      <c r="AM6" s="55" t="s">
        <v>97</v>
      </c>
      <c r="AN6" s="55" t="s">
        <v>101</v>
      </c>
      <c r="AO6" s="55"/>
    </row>
    <row r="7" spans="1:41">
      <c r="B7" s="31" t="s">
        <v>104</v>
      </c>
      <c r="C7" s="2" t="s">
        <v>105</v>
      </c>
      <c r="D7" s="2">
        <v>255</v>
      </c>
      <c r="E7" s="2">
        <v>175</v>
      </c>
      <c r="F7" s="2">
        <v>215</v>
      </c>
      <c r="G7" s="8"/>
      <c r="N7" s="144"/>
      <c r="O7" s="63" t="s">
        <v>84</v>
      </c>
      <c r="P7" s="63" t="s">
        <v>94</v>
      </c>
      <c r="Q7" s="144"/>
      <c r="R7" s="144"/>
      <c r="S7" s="144"/>
      <c r="V7" s="55">
        <v>6</v>
      </c>
      <c r="W7" s="55" t="s">
        <v>90</v>
      </c>
      <c r="X7" s="55" t="s">
        <v>91</v>
      </c>
      <c r="Y7" s="55" t="s">
        <v>97</v>
      </c>
      <c r="Z7" s="55" t="s">
        <v>106</v>
      </c>
      <c r="AA7" s="55"/>
      <c r="AC7" s="55">
        <v>2</v>
      </c>
      <c r="AD7" s="55" t="s">
        <v>99</v>
      </c>
      <c r="AE7" s="55" t="s">
        <v>100</v>
      </c>
      <c r="AF7" s="55" t="s">
        <v>97</v>
      </c>
      <c r="AG7" s="55" t="s">
        <v>107</v>
      </c>
      <c r="AH7" s="55"/>
      <c r="AJ7" s="55">
        <v>2</v>
      </c>
      <c r="AK7" s="55" t="s">
        <v>102</v>
      </c>
      <c r="AL7" s="55" t="s">
        <v>103</v>
      </c>
      <c r="AM7" s="55" t="s">
        <v>97</v>
      </c>
      <c r="AN7" s="55" t="s">
        <v>108</v>
      </c>
      <c r="AO7" s="55"/>
    </row>
    <row r="8" spans="1:41" customHeight="1" ht="15.75">
      <c r="B8" s="31" t="s">
        <v>109</v>
      </c>
      <c r="C8" s="2" t="s">
        <v>110</v>
      </c>
      <c r="D8" s="2">
        <v>197</v>
      </c>
      <c r="E8" s="2">
        <v>224</v>
      </c>
      <c r="F8" s="2">
        <v>180</v>
      </c>
      <c r="G8" s="9"/>
      <c r="N8" s="55">
        <v>1</v>
      </c>
      <c r="O8" s="55" t="s">
        <v>111</v>
      </c>
      <c r="P8" s="55" t="s">
        <v>112</v>
      </c>
      <c r="Q8" s="55" t="s">
        <v>92</v>
      </c>
      <c r="R8" s="55" t="s">
        <v>93</v>
      </c>
      <c r="S8" s="55"/>
      <c r="V8" s="55">
        <v>7</v>
      </c>
      <c r="W8" s="55" t="s">
        <v>90</v>
      </c>
      <c r="X8" s="55" t="s">
        <v>91</v>
      </c>
      <c r="Y8" s="55" t="s">
        <v>97</v>
      </c>
      <c r="Z8" s="55" t="s">
        <v>113</v>
      </c>
      <c r="AA8" s="55"/>
      <c r="AC8" s="55">
        <v>3</v>
      </c>
      <c r="AD8" s="55" t="s">
        <v>99</v>
      </c>
      <c r="AE8" s="55" t="s">
        <v>100</v>
      </c>
      <c r="AF8" s="55" t="s">
        <v>97</v>
      </c>
      <c r="AG8" s="55" t="s">
        <v>114</v>
      </c>
      <c r="AH8" s="55"/>
      <c r="AJ8" s="55">
        <v>3</v>
      </c>
      <c r="AK8" s="55" t="s">
        <v>102</v>
      </c>
      <c r="AL8" s="55" t="s">
        <v>103</v>
      </c>
      <c r="AM8" s="55" t="s">
        <v>97</v>
      </c>
      <c r="AN8" s="55" t="s">
        <v>115</v>
      </c>
      <c r="AO8" s="55"/>
    </row>
    <row r="9" spans="1:41">
      <c r="B9" s="31" t="s">
        <v>116</v>
      </c>
      <c r="C9" s="2" t="s">
        <v>110</v>
      </c>
      <c r="D9" s="2">
        <v>197</v>
      </c>
      <c r="E9" s="2">
        <v>224</v>
      </c>
      <c r="F9" s="2">
        <v>180</v>
      </c>
      <c r="G9" s="9"/>
      <c r="J9" s="19" t="s">
        <v>117</v>
      </c>
      <c r="N9" s="55">
        <v>2</v>
      </c>
      <c r="O9" s="55" t="s">
        <v>111</v>
      </c>
      <c r="P9" s="55" t="s">
        <v>112</v>
      </c>
      <c r="Q9" s="55" t="s">
        <v>92</v>
      </c>
      <c r="R9" s="55" t="s">
        <v>118</v>
      </c>
      <c r="S9" s="55"/>
      <c r="V9" s="55">
        <v>8</v>
      </c>
      <c r="W9" s="55" t="s">
        <v>99</v>
      </c>
      <c r="X9" s="55" t="s">
        <v>100</v>
      </c>
      <c r="Y9" s="55" t="s">
        <v>92</v>
      </c>
      <c r="Z9" s="55" t="s">
        <v>93</v>
      </c>
      <c r="AA9" s="55"/>
      <c r="AC9" s="55">
        <v>4</v>
      </c>
      <c r="AD9" s="55" t="s">
        <v>99</v>
      </c>
      <c r="AE9" s="55" t="s">
        <v>100</v>
      </c>
      <c r="AF9" s="55" t="s">
        <v>97</v>
      </c>
      <c r="AG9" s="55" t="s">
        <v>119</v>
      </c>
      <c r="AH9" s="55"/>
      <c r="AJ9" s="55">
        <v>4</v>
      </c>
      <c r="AK9" s="55" t="s">
        <v>102</v>
      </c>
      <c r="AL9" s="55" t="s">
        <v>103</v>
      </c>
      <c r="AM9" s="55" t="s">
        <v>97</v>
      </c>
      <c r="AN9" s="55" t="s">
        <v>120</v>
      </c>
      <c r="AO9" s="55"/>
    </row>
    <row r="10" spans="1:41">
      <c r="B10" s="31">
        <v>3</v>
      </c>
      <c r="C10" s="2" t="s">
        <v>121</v>
      </c>
      <c r="D10" s="2">
        <v>164</v>
      </c>
      <c r="E10" s="2">
        <v>217</v>
      </c>
      <c r="F10" s="2">
        <v>249</v>
      </c>
      <c r="G10" s="10"/>
      <c r="J10" s="20" t="s">
        <v>122</v>
      </c>
      <c r="N10" s="55">
        <v>3</v>
      </c>
      <c r="O10" s="55" t="s">
        <v>111</v>
      </c>
      <c r="P10" s="55" t="s">
        <v>112</v>
      </c>
      <c r="Q10" s="55" t="s">
        <v>92</v>
      </c>
      <c r="R10" s="55" t="s">
        <v>113</v>
      </c>
      <c r="S10" s="55"/>
      <c r="V10" s="55">
        <v>9</v>
      </c>
      <c r="W10" s="55" t="s">
        <v>99</v>
      </c>
      <c r="X10" s="55" t="s">
        <v>100</v>
      </c>
      <c r="Y10" s="55" t="s">
        <v>92</v>
      </c>
      <c r="Z10" s="55" t="s">
        <v>118</v>
      </c>
      <c r="AA10" s="55"/>
      <c r="AC10" s="55">
        <v>5</v>
      </c>
      <c r="AD10" s="55" t="s">
        <v>99</v>
      </c>
      <c r="AE10" s="55" t="s">
        <v>100</v>
      </c>
      <c r="AF10" s="55" t="s">
        <v>97</v>
      </c>
      <c r="AG10" s="55" t="s">
        <v>123</v>
      </c>
      <c r="AH10" s="55"/>
      <c r="AJ10" s="55">
        <v>5</v>
      </c>
      <c r="AK10" s="55" t="s">
        <v>102</v>
      </c>
      <c r="AL10" s="55" t="s">
        <v>103</v>
      </c>
      <c r="AM10" s="55" t="s">
        <v>97</v>
      </c>
      <c r="AN10" s="55" t="s">
        <v>124</v>
      </c>
      <c r="AO10" s="55"/>
    </row>
    <row r="11" spans="1:41">
      <c r="B11" s="31" t="s">
        <v>125</v>
      </c>
      <c r="C11" s="2" t="s">
        <v>126</v>
      </c>
      <c r="D11" s="2">
        <v>255</v>
      </c>
      <c r="E11" s="2">
        <v>255</v>
      </c>
      <c r="F11" s="2">
        <v>102</v>
      </c>
      <c r="G11" s="11"/>
      <c r="J11" s="48" t="s">
        <v>127</v>
      </c>
      <c r="N11" s="86">
        <v>4</v>
      </c>
      <c r="O11" s="86" t="s">
        <v>111</v>
      </c>
      <c r="P11" s="86" t="s">
        <v>112</v>
      </c>
      <c r="Q11" s="86" t="s">
        <v>92</v>
      </c>
      <c r="R11" s="86" t="s">
        <v>128</v>
      </c>
      <c r="S11" s="2"/>
      <c r="V11" s="55">
        <v>10</v>
      </c>
      <c r="W11" s="55" t="s">
        <v>99</v>
      </c>
      <c r="X11" s="55" t="s">
        <v>100</v>
      </c>
      <c r="Y11" s="55" t="s">
        <v>92</v>
      </c>
      <c r="Z11" s="55" t="s">
        <v>113</v>
      </c>
      <c r="AA11" s="55"/>
      <c r="AC11" s="55">
        <v>6</v>
      </c>
      <c r="AD11" s="55" t="s">
        <v>99</v>
      </c>
      <c r="AE11" s="55" t="s">
        <v>100</v>
      </c>
      <c r="AF11" s="55" t="s">
        <v>97</v>
      </c>
      <c r="AG11" s="55" t="s">
        <v>129</v>
      </c>
      <c r="AH11" s="55"/>
      <c r="AJ11" s="55">
        <v>6</v>
      </c>
      <c r="AK11" s="55" t="s">
        <v>102</v>
      </c>
      <c r="AL11" s="55" t="s">
        <v>103</v>
      </c>
      <c r="AM11" s="55" t="s">
        <v>97</v>
      </c>
      <c r="AN11" s="55" t="s">
        <v>130</v>
      </c>
      <c r="AO11" s="55"/>
    </row>
    <row r="12" spans="1:41" customHeight="1" ht="15.75">
      <c r="B12" s="31">
        <v>1</v>
      </c>
      <c r="C12" s="2" t="s">
        <v>131</v>
      </c>
      <c r="D12" s="2">
        <v>255</v>
      </c>
      <c r="E12" s="2">
        <v>198</v>
      </c>
      <c r="F12" s="2">
        <v>23</v>
      </c>
      <c r="G12" s="12"/>
      <c r="J12" s="21" t="s">
        <v>132</v>
      </c>
      <c r="N12" s="86">
        <v>5</v>
      </c>
      <c r="O12" s="86" t="s">
        <v>111</v>
      </c>
      <c r="P12" s="86" t="s">
        <v>112</v>
      </c>
      <c r="Q12" s="86" t="s">
        <v>92</v>
      </c>
      <c r="R12" s="86" t="s">
        <v>133</v>
      </c>
      <c r="S12" s="2"/>
      <c r="V12" s="55">
        <v>11</v>
      </c>
      <c r="W12" s="55" t="s">
        <v>99</v>
      </c>
      <c r="X12" s="55" t="s">
        <v>100</v>
      </c>
      <c r="Y12" s="55" t="s">
        <v>97</v>
      </c>
      <c r="Z12" s="55" t="s">
        <v>101</v>
      </c>
      <c r="AA12" s="55"/>
      <c r="AC12" s="55">
        <v>7</v>
      </c>
      <c r="AD12" s="55" t="s">
        <v>99</v>
      </c>
      <c r="AE12" s="55" t="s">
        <v>100</v>
      </c>
      <c r="AF12" s="55" t="s">
        <v>97</v>
      </c>
      <c r="AG12" s="55" t="s">
        <v>130</v>
      </c>
      <c r="AH12" s="55"/>
      <c r="AJ12" s="55">
        <v>7</v>
      </c>
      <c r="AK12" s="55" t="s">
        <v>102</v>
      </c>
      <c r="AL12" s="55" t="s">
        <v>103</v>
      </c>
      <c r="AM12" s="55" t="s">
        <v>97</v>
      </c>
      <c r="AN12" s="55" t="s">
        <v>134</v>
      </c>
      <c r="AO12" s="55"/>
    </row>
    <row r="13" spans="1:41">
      <c r="B13" s="31" t="s">
        <v>54</v>
      </c>
      <c r="C13" s="2" t="s">
        <v>135</v>
      </c>
      <c r="D13" s="2">
        <v>255</v>
      </c>
      <c r="E13" s="2">
        <v>255</v>
      </c>
      <c r="F13" s="2">
        <v>255</v>
      </c>
      <c r="G13" s="13"/>
      <c r="N13" s="85"/>
      <c r="O13" s="86"/>
      <c r="P13" s="86"/>
      <c r="Q13" s="86"/>
      <c r="R13" s="86"/>
      <c r="S13" s="2"/>
      <c r="V13" s="55">
        <v>12</v>
      </c>
      <c r="W13" s="55" t="s">
        <v>99</v>
      </c>
      <c r="X13" s="55" t="s">
        <v>100</v>
      </c>
      <c r="Y13" s="55" t="s">
        <v>97</v>
      </c>
      <c r="Z13" s="55" t="s">
        <v>107</v>
      </c>
      <c r="AA13" s="55"/>
      <c r="AC13" s="55">
        <v>8</v>
      </c>
      <c r="AD13" s="55" t="s">
        <v>99</v>
      </c>
      <c r="AE13" s="55" t="s">
        <v>100</v>
      </c>
      <c r="AF13" s="55" t="s">
        <v>97</v>
      </c>
      <c r="AG13" s="55" t="s">
        <v>136</v>
      </c>
      <c r="AH13" s="55"/>
      <c r="AJ13" s="55">
        <v>8</v>
      </c>
      <c r="AK13" s="55" t="s">
        <v>102</v>
      </c>
      <c r="AL13" s="55" t="s">
        <v>103</v>
      </c>
      <c r="AM13" s="55" t="s">
        <v>97</v>
      </c>
      <c r="AN13" s="55" t="s">
        <v>137</v>
      </c>
      <c r="AO13" s="55"/>
    </row>
    <row r="14" spans="1:41" customHeight="1" ht="15.75">
      <c r="B14" s="32" t="s">
        <v>138</v>
      </c>
      <c r="C14" s="14" t="s">
        <v>139</v>
      </c>
      <c r="D14" s="14">
        <v>208</v>
      </c>
      <c r="E14" s="14">
        <v>206</v>
      </c>
      <c r="F14" s="14">
        <v>206</v>
      </c>
      <c r="G14" s="15"/>
      <c r="N14" s="86"/>
      <c r="O14" s="86"/>
      <c r="P14" s="86"/>
      <c r="Q14" s="86"/>
      <c r="R14" s="86"/>
      <c r="S14" s="2"/>
      <c r="V14" s="55">
        <v>13</v>
      </c>
      <c r="W14" s="55" t="s">
        <v>99</v>
      </c>
      <c r="X14" s="55" t="s">
        <v>100</v>
      </c>
      <c r="Y14" s="55" t="s">
        <v>97</v>
      </c>
      <c r="Z14" s="55" t="s">
        <v>114</v>
      </c>
      <c r="AA14" s="55"/>
      <c r="AC14" s="55">
        <v>9</v>
      </c>
      <c r="AD14" s="55" t="s">
        <v>99</v>
      </c>
      <c r="AE14" s="55" t="s">
        <v>100</v>
      </c>
      <c r="AF14" s="55" t="s">
        <v>97</v>
      </c>
      <c r="AG14" s="55" t="s">
        <v>140</v>
      </c>
      <c r="AH14" s="55"/>
      <c r="AJ14" s="55">
        <v>9</v>
      </c>
      <c r="AK14" s="55" t="s">
        <v>102</v>
      </c>
      <c r="AL14" s="55" t="s">
        <v>103</v>
      </c>
      <c r="AM14" s="55" t="s">
        <v>97</v>
      </c>
      <c r="AN14" s="55" t="s">
        <v>141</v>
      </c>
      <c r="AO14" s="55"/>
    </row>
    <row r="15" spans="1:41">
      <c r="V15" s="55">
        <v>14</v>
      </c>
      <c r="W15" s="55" t="s">
        <v>99</v>
      </c>
      <c r="X15" s="55" t="s">
        <v>100</v>
      </c>
      <c r="Y15" s="55" t="s">
        <v>97</v>
      </c>
      <c r="Z15" s="55" t="s">
        <v>119</v>
      </c>
      <c r="AA15" s="55"/>
      <c r="AC15" s="55">
        <v>10</v>
      </c>
      <c r="AD15" s="55" t="s">
        <v>99</v>
      </c>
      <c r="AE15" s="55" t="s">
        <v>100</v>
      </c>
      <c r="AF15" s="55" t="s">
        <v>97</v>
      </c>
      <c r="AG15" s="55" t="s">
        <v>142</v>
      </c>
      <c r="AH15" s="55"/>
      <c r="AJ15" s="55">
        <v>10</v>
      </c>
      <c r="AK15" s="55" t="s">
        <v>102</v>
      </c>
      <c r="AL15" s="55" t="s">
        <v>103</v>
      </c>
      <c r="AM15" s="55" t="s">
        <v>97</v>
      </c>
      <c r="AN15" s="55" t="s">
        <v>143</v>
      </c>
      <c r="AO15" s="55"/>
    </row>
    <row r="16" spans="1:41" customHeight="1" ht="15.75">
      <c r="V16" s="55">
        <v>15</v>
      </c>
      <c r="W16" s="55" t="s">
        <v>99</v>
      </c>
      <c r="X16" s="55" t="s">
        <v>100</v>
      </c>
      <c r="Y16" s="55" t="s">
        <v>97</v>
      </c>
      <c r="Z16" s="55" t="s">
        <v>123</v>
      </c>
      <c r="AA16" s="55"/>
      <c r="AC16" s="55">
        <v>11</v>
      </c>
      <c r="AD16" s="55" t="s">
        <v>99</v>
      </c>
      <c r="AE16" s="55" t="s">
        <v>100</v>
      </c>
      <c r="AF16" s="55" t="s">
        <v>97</v>
      </c>
      <c r="AG16" s="55" t="s">
        <v>134</v>
      </c>
      <c r="AH16" s="55"/>
      <c r="AJ16" s="55">
        <v>11</v>
      </c>
      <c r="AK16" s="55" t="s">
        <v>102</v>
      </c>
      <c r="AL16" s="55" t="s">
        <v>103</v>
      </c>
      <c r="AM16" s="55" t="s">
        <v>97</v>
      </c>
      <c r="AN16" s="55" t="s">
        <v>144</v>
      </c>
      <c r="AO16" s="55"/>
    </row>
    <row r="17" spans="1:41" customHeight="1" ht="15.75">
      <c r="J17" s="82"/>
      <c r="V17" s="55">
        <v>16</v>
      </c>
      <c r="W17" s="55" t="s">
        <v>99</v>
      </c>
      <c r="X17" s="55" t="s">
        <v>100</v>
      </c>
      <c r="Y17" s="55" t="s">
        <v>97</v>
      </c>
      <c r="Z17" s="55" t="s">
        <v>129</v>
      </c>
      <c r="AA17" s="55"/>
      <c r="AC17" s="55">
        <v>12</v>
      </c>
      <c r="AD17" s="55" t="s">
        <v>99</v>
      </c>
      <c r="AE17" s="55" t="s">
        <v>100</v>
      </c>
      <c r="AF17" s="55" t="s">
        <v>97</v>
      </c>
      <c r="AG17" s="55" t="s">
        <v>118</v>
      </c>
      <c r="AH17" s="55"/>
    </row>
    <row r="18" spans="1:41">
      <c r="J18" s="83" t="str">
        <f>P8</f>
        <v>Common</v>
      </c>
      <c r="V18" s="55">
        <v>17</v>
      </c>
      <c r="W18" s="55" t="s">
        <v>99</v>
      </c>
      <c r="X18" s="55" t="s">
        <v>100</v>
      </c>
      <c r="Y18" s="55" t="s">
        <v>97</v>
      </c>
      <c r="Z18" s="55" t="s">
        <v>130</v>
      </c>
      <c r="AA18" s="55"/>
      <c r="AC18" s="55">
        <v>13</v>
      </c>
      <c r="AD18" s="55" t="s">
        <v>99</v>
      </c>
      <c r="AE18" s="55" t="s">
        <v>100</v>
      </c>
      <c r="AF18" s="55" t="s">
        <v>97</v>
      </c>
      <c r="AG18" s="55" t="s">
        <v>145</v>
      </c>
      <c r="AH18" s="55"/>
    </row>
    <row r="19" spans="1:41" customHeight="1" ht="18.75">
      <c r="J19" s="83" t="str">
        <f>AE6</f>
        <v>Civil</v>
      </c>
      <c r="V19" s="55">
        <v>18</v>
      </c>
      <c r="W19" s="55" t="s">
        <v>99</v>
      </c>
      <c r="X19" s="55" t="s">
        <v>100</v>
      </c>
      <c r="Y19" s="55" t="s">
        <v>97</v>
      </c>
      <c r="Z19" s="55" t="s">
        <v>136</v>
      </c>
      <c r="AA19" s="55"/>
      <c r="AC19" s="55">
        <v>14</v>
      </c>
      <c r="AD19" s="55" t="s">
        <v>99</v>
      </c>
      <c r="AE19" s="55" t="s">
        <v>100</v>
      </c>
      <c r="AF19" s="55" t="s">
        <v>97</v>
      </c>
      <c r="AG19" s="55" t="s">
        <v>146</v>
      </c>
      <c r="AH19" s="55"/>
      <c r="AJ19" s="66" t="s">
        <v>147</v>
      </c>
      <c r="AK19" s="66"/>
      <c r="AL19" s="66"/>
      <c r="AM19" s="66"/>
      <c r="AN19" s="66"/>
    </row>
    <row r="20" spans="1:41">
      <c r="J20" s="83" t="str">
        <f>AL6</f>
        <v>HVAC</v>
      </c>
      <c r="V20" s="55">
        <v>19</v>
      </c>
      <c r="W20" s="55" t="s">
        <v>99</v>
      </c>
      <c r="X20" s="55" t="s">
        <v>100</v>
      </c>
      <c r="Y20" s="55" t="s">
        <v>97</v>
      </c>
      <c r="Z20" s="55" t="s">
        <v>140</v>
      </c>
      <c r="AA20" s="55"/>
      <c r="AC20" s="55">
        <v>15</v>
      </c>
      <c r="AD20" s="55" t="s">
        <v>99</v>
      </c>
      <c r="AE20" s="55" t="s">
        <v>100</v>
      </c>
      <c r="AF20" s="55" t="s">
        <v>97</v>
      </c>
      <c r="AG20" s="55" t="s">
        <v>144</v>
      </c>
      <c r="AH20" s="55"/>
      <c r="AJ20" s="143" t="s">
        <v>70</v>
      </c>
      <c r="AK20" s="145" t="s">
        <v>71</v>
      </c>
      <c r="AL20" s="146"/>
      <c r="AM20" s="143" t="s">
        <v>72</v>
      </c>
      <c r="AN20" s="143" t="s">
        <v>73</v>
      </c>
      <c r="AO20" s="143" t="s">
        <v>74</v>
      </c>
    </row>
    <row r="21" spans="1:41">
      <c r="J21" s="83" t="str">
        <f>AE26</f>
        <v>Architecture</v>
      </c>
      <c r="V21" s="55">
        <v>20</v>
      </c>
      <c r="W21" s="55" t="s">
        <v>99</v>
      </c>
      <c r="X21" s="55" t="s">
        <v>100</v>
      </c>
      <c r="Y21" s="55" t="s">
        <v>97</v>
      </c>
      <c r="Z21" s="55" t="s">
        <v>142</v>
      </c>
      <c r="AA21" s="55"/>
      <c r="AC21" s="68"/>
      <c r="AD21" s="68"/>
      <c r="AE21" s="68"/>
      <c r="AF21" s="68"/>
      <c r="AG21" s="68"/>
      <c r="AH21" s="68"/>
      <c r="AJ21" s="144"/>
      <c r="AK21" s="63" t="s">
        <v>84</v>
      </c>
      <c r="AL21" s="63" t="s">
        <v>94</v>
      </c>
      <c r="AM21" s="144"/>
      <c r="AN21" s="144"/>
      <c r="AO21" s="144"/>
    </row>
    <row r="22" spans="1:41">
      <c r="J22" s="83" t="str">
        <f>AL22</f>
        <v>Steel Structure</v>
      </c>
      <c r="V22" s="55">
        <v>21</v>
      </c>
      <c r="W22" s="55" t="s">
        <v>99</v>
      </c>
      <c r="X22" s="55" t="s">
        <v>100</v>
      </c>
      <c r="Y22" s="55" t="s">
        <v>97</v>
      </c>
      <c r="Z22" s="55" t="s">
        <v>134</v>
      </c>
      <c r="AA22" s="55"/>
      <c r="AJ22" s="55">
        <v>1</v>
      </c>
      <c r="AK22" s="55" t="s">
        <v>148</v>
      </c>
      <c r="AL22" s="55" t="s">
        <v>149</v>
      </c>
      <c r="AM22" s="55" t="s">
        <v>97</v>
      </c>
      <c r="AN22" s="55" t="s">
        <v>101</v>
      </c>
      <c r="AO22" s="55"/>
    </row>
    <row r="23" spans="1:41" customHeight="1" ht="18.75">
      <c r="J23" s="83" t="str">
        <f>AL35</f>
        <v>Tank</v>
      </c>
      <c r="V23" s="55">
        <v>22</v>
      </c>
      <c r="W23" s="55" t="s">
        <v>99</v>
      </c>
      <c r="X23" s="55" t="s">
        <v>100</v>
      </c>
      <c r="Y23" s="55" t="s">
        <v>97</v>
      </c>
      <c r="Z23" s="55" t="s">
        <v>118</v>
      </c>
      <c r="AA23" s="55"/>
      <c r="AC23" s="66" t="s">
        <v>150</v>
      </c>
      <c r="AD23" s="66"/>
      <c r="AE23" s="66"/>
      <c r="AF23" s="66"/>
      <c r="AG23" s="66"/>
      <c r="AH23" s="66"/>
      <c r="AJ23" s="55">
        <v>2</v>
      </c>
      <c r="AK23" s="55" t="s">
        <v>148</v>
      </c>
      <c r="AL23" s="55" t="s">
        <v>149</v>
      </c>
      <c r="AM23" s="55" t="s">
        <v>97</v>
      </c>
      <c r="AN23" s="55" t="s">
        <v>146</v>
      </c>
      <c r="AO23" s="55"/>
    </row>
    <row r="24" spans="1:41">
      <c r="J24" s="83" t="str">
        <f>AE46</f>
        <v>Temporary Facility</v>
      </c>
      <c r="V24" s="55">
        <v>23</v>
      </c>
      <c r="W24" s="55" t="s">
        <v>99</v>
      </c>
      <c r="X24" s="55" t="s">
        <v>100</v>
      </c>
      <c r="Y24" s="55" t="s">
        <v>97</v>
      </c>
      <c r="Z24" s="55" t="s">
        <v>145</v>
      </c>
      <c r="AA24" s="55"/>
      <c r="AC24" s="143" t="s">
        <v>70</v>
      </c>
      <c r="AD24" s="145" t="s">
        <v>71</v>
      </c>
      <c r="AE24" s="146"/>
      <c r="AF24" s="143" t="s">
        <v>72</v>
      </c>
      <c r="AG24" s="143" t="s">
        <v>73</v>
      </c>
      <c r="AH24" s="143" t="s">
        <v>74</v>
      </c>
      <c r="AJ24" s="55">
        <v>3</v>
      </c>
      <c r="AK24" s="55" t="s">
        <v>148</v>
      </c>
      <c r="AL24" s="55" t="s">
        <v>149</v>
      </c>
      <c r="AM24" s="55" t="s">
        <v>97</v>
      </c>
      <c r="AN24" s="55" t="s">
        <v>151</v>
      </c>
      <c r="AO24" s="55"/>
    </row>
    <row r="25" spans="1:41">
      <c r="J25" s="83" t="str">
        <f>AE52</f>
        <v>Mechanical</v>
      </c>
      <c r="V25" s="55">
        <v>24</v>
      </c>
      <c r="W25" s="55" t="s">
        <v>99</v>
      </c>
      <c r="X25" s="55" t="s">
        <v>100</v>
      </c>
      <c r="Y25" s="55" t="s">
        <v>97</v>
      </c>
      <c r="Z25" s="55" t="s">
        <v>146</v>
      </c>
      <c r="AA25" s="55"/>
      <c r="AC25" s="144"/>
      <c r="AD25" s="63" t="s">
        <v>84</v>
      </c>
      <c r="AE25" s="63" t="s">
        <v>94</v>
      </c>
      <c r="AF25" s="144"/>
      <c r="AG25" s="144"/>
      <c r="AH25" s="144"/>
      <c r="AJ25" s="55">
        <v>4</v>
      </c>
      <c r="AK25" s="55" t="s">
        <v>148</v>
      </c>
      <c r="AL25" s="55" t="s">
        <v>149</v>
      </c>
      <c r="AM25" s="55" t="s">
        <v>97</v>
      </c>
      <c r="AN25" s="55" t="s">
        <v>136</v>
      </c>
      <c r="AO25" s="55"/>
    </row>
    <row r="26" spans="1:41">
      <c r="J26" s="83" t="str">
        <f>AL52</f>
        <v>Fireproofing</v>
      </c>
      <c r="V26" s="55">
        <v>28</v>
      </c>
      <c r="W26" s="55" t="s">
        <v>152</v>
      </c>
      <c r="X26" s="55" t="s">
        <v>153</v>
      </c>
      <c r="Y26" s="55" t="s">
        <v>92</v>
      </c>
      <c r="Z26" s="55" t="s">
        <v>118</v>
      </c>
      <c r="AA26" s="55"/>
      <c r="AC26" s="55">
        <v>1</v>
      </c>
      <c r="AD26" s="55" t="s">
        <v>152</v>
      </c>
      <c r="AE26" s="55" t="s">
        <v>153</v>
      </c>
      <c r="AF26" s="55" t="s">
        <v>97</v>
      </c>
      <c r="AG26" s="55" t="s">
        <v>101</v>
      </c>
      <c r="AH26" s="55"/>
      <c r="AJ26" s="55">
        <v>5</v>
      </c>
      <c r="AK26" s="55" t="s">
        <v>148</v>
      </c>
      <c r="AL26" s="55" t="s">
        <v>149</v>
      </c>
      <c r="AM26" s="55" t="s">
        <v>97</v>
      </c>
      <c r="AN26" s="55" t="s">
        <v>130</v>
      </c>
      <c r="AO26" s="55"/>
    </row>
    <row r="27" spans="1:41">
      <c r="J27" s="83" t="str">
        <f>AE64</f>
        <v>Electrical</v>
      </c>
      <c r="V27" s="55">
        <v>29</v>
      </c>
      <c r="W27" s="55" t="s">
        <v>152</v>
      </c>
      <c r="X27" s="55" t="s">
        <v>153</v>
      </c>
      <c r="Y27" s="55" t="s">
        <v>92</v>
      </c>
      <c r="Z27" s="55" t="s">
        <v>113</v>
      </c>
      <c r="AA27" s="55"/>
      <c r="AC27" s="55">
        <v>2</v>
      </c>
      <c r="AD27" s="55" t="s">
        <v>152</v>
      </c>
      <c r="AE27" s="55" t="s">
        <v>153</v>
      </c>
      <c r="AF27" s="55" t="s">
        <v>97</v>
      </c>
      <c r="AG27" s="55" t="s">
        <v>154</v>
      </c>
      <c r="AH27" s="55"/>
      <c r="AJ27" s="55">
        <v>6</v>
      </c>
      <c r="AK27" s="55" t="s">
        <v>148</v>
      </c>
      <c r="AL27" s="55" t="s">
        <v>149</v>
      </c>
      <c r="AM27" s="55" t="s">
        <v>97</v>
      </c>
      <c r="AN27" s="55" t="s">
        <v>134</v>
      </c>
      <c r="AO27" s="55"/>
    </row>
    <row r="28" spans="1:41">
      <c r="J28" s="83" t="str">
        <f>AL65</f>
        <v>Piping</v>
      </c>
      <c r="V28" s="55">
        <v>30</v>
      </c>
      <c r="W28" s="55" t="s">
        <v>152</v>
      </c>
      <c r="X28" s="55" t="s">
        <v>153</v>
      </c>
      <c r="Y28" s="55" t="s">
        <v>97</v>
      </c>
      <c r="Z28" s="55" t="s">
        <v>101</v>
      </c>
      <c r="AA28" s="55"/>
      <c r="AC28" s="55">
        <v>3</v>
      </c>
      <c r="AD28" s="55" t="s">
        <v>152</v>
      </c>
      <c r="AE28" s="55" t="s">
        <v>153</v>
      </c>
      <c r="AF28" s="55" t="s">
        <v>97</v>
      </c>
      <c r="AG28" s="55" t="s">
        <v>129</v>
      </c>
      <c r="AH28" s="55"/>
      <c r="AJ28" s="55">
        <v>7</v>
      </c>
      <c r="AK28" s="55" t="s">
        <v>148</v>
      </c>
      <c r="AL28" s="55" t="s">
        <v>149</v>
      </c>
      <c r="AM28" s="55" t="s">
        <v>97</v>
      </c>
      <c r="AN28" s="55" t="s">
        <v>129</v>
      </c>
      <c r="AO28" s="55"/>
    </row>
    <row r="29" spans="1:41">
      <c r="J29" s="83" t="str">
        <f>AE76</f>
        <v>Instrument</v>
      </c>
      <c r="V29" s="55">
        <v>31</v>
      </c>
      <c r="W29" s="55" t="s">
        <v>152</v>
      </c>
      <c r="X29" s="55" t="s">
        <v>153</v>
      </c>
      <c r="Y29" s="55" t="s">
        <v>97</v>
      </c>
      <c r="Z29" s="55" t="s">
        <v>154</v>
      </c>
      <c r="AA29" s="55"/>
      <c r="AC29" s="55">
        <v>4</v>
      </c>
      <c r="AD29" s="55" t="s">
        <v>152</v>
      </c>
      <c r="AE29" s="55" t="s">
        <v>153</v>
      </c>
      <c r="AF29" s="55" t="s">
        <v>97</v>
      </c>
      <c r="AG29" s="55" t="s">
        <v>155</v>
      </c>
      <c r="AH29" s="55"/>
      <c r="AJ29" s="55">
        <v>8</v>
      </c>
      <c r="AK29" s="55" t="s">
        <v>148</v>
      </c>
      <c r="AL29" s="55" t="s">
        <v>149</v>
      </c>
      <c r="AM29" s="55" t="s">
        <v>97</v>
      </c>
      <c r="AN29" s="55" t="s">
        <v>144</v>
      </c>
      <c r="AO29" s="55"/>
    </row>
    <row r="30" spans="1:41">
      <c r="J30" s="83" t="str">
        <f>AE88</f>
        <v>Painting</v>
      </c>
      <c r="V30" s="55">
        <v>32</v>
      </c>
      <c r="W30" s="55" t="s">
        <v>152</v>
      </c>
      <c r="X30" s="55" t="s">
        <v>153</v>
      </c>
      <c r="Y30" s="55" t="s">
        <v>97</v>
      </c>
      <c r="Z30" s="55" t="s">
        <v>129</v>
      </c>
      <c r="AA30" s="55"/>
      <c r="AC30" s="55">
        <v>5</v>
      </c>
      <c r="AD30" s="55" t="s">
        <v>152</v>
      </c>
      <c r="AE30" s="55" t="s">
        <v>153</v>
      </c>
      <c r="AF30" s="55" t="s">
        <v>97</v>
      </c>
      <c r="AG30" s="55" t="s">
        <v>156</v>
      </c>
      <c r="AH30" s="55"/>
    </row>
    <row r="31" spans="1:41" customHeight="1" ht="15.75">
      <c r="J31" s="84" t="str">
        <f>AL87</f>
        <v>Insulation</v>
      </c>
      <c r="V31" s="55">
        <v>33</v>
      </c>
      <c r="W31" s="55" t="s">
        <v>152</v>
      </c>
      <c r="X31" s="55" t="s">
        <v>153</v>
      </c>
      <c r="Y31" s="55" t="s">
        <v>97</v>
      </c>
      <c r="Z31" s="55" t="s">
        <v>155</v>
      </c>
      <c r="AA31" s="55"/>
      <c r="AC31" s="55">
        <v>6</v>
      </c>
      <c r="AD31" s="55" t="s">
        <v>152</v>
      </c>
      <c r="AE31" s="55" t="s">
        <v>153</v>
      </c>
      <c r="AF31" s="55" t="s">
        <v>97</v>
      </c>
      <c r="AG31" s="55" t="s">
        <v>107</v>
      </c>
      <c r="AH31" s="55"/>
    </row>
    <row r="32" spans="1:41" customHeight="1" ht="19.5">
      <c r="V32" s="55">
        <v>34</v>
      </c>
      <c r="W32" s="55" t="s">
        <v>152</v>
      </c>
      <c r="X32" s="55" t="s">
        <v>153</v>
      </c>
      <c r="Y32" s="55" t="s">
        <v>97</v>
      </c>
      <c r="Z32" s="55" t="s">
        <v>156</v>
      </c>
      <c r="AA32" s="55"/>
      <c r="AC32" s="55">
        <v>7</v>
      </c>
      <c r="AD32" s="55" t="s">
        <v>152</v>
      </c>
      <c r="AE32" s="55" t="s">
        <v>153</v>
      </c>
      <c r="AF32" s="55" t="s">
        <v>97</v>
      </c>
      <c r="AG32" s="55" t="s">
        <v>157</v>
      </c>
      <c r="AH32" s="55"/>
      <c r="AJ32" s="66" t="s">
        <v>158</v>
      </c>
    </row>
    <row r="33" spans="1:41">
      <c r="V33" s="55">
        <v>35</v>
      </c>
      <c r="W33" s="55" t="s">
        <v>152</v>
      </c>
      <c r="X33" s="55" t="s">
        <v>153</v>
      </c>
      <c r="Y33" s="55" t="s">
        <v>97</v>
      </c>
      <c r="Z33" s="55" t="s">
        <v>107</v>
      </c>
      <c r="AA33" s="55"/>
      <c r="AC33" s="55">
        <v>8</v>
      </c>
      <c r="AD33" s="55" t="s">
        <v>152</v>
      </c>
      <c r="AE33" s="55" t="s">
        <v>153</v>
      </c>
      <c r="AF33" s="55" t="s">
        <v>97</v>
      </c>
      <c r="AG33" s="55" t="s">
        <v>159</v>
      </c>
      <c r="AH33" s="55"/>
      <c r="AJ33" s="143" t="s">
        <v>70</v>
      </c>
      <c r="AK33" s="145" t="s">
        <v>71</v>
      </c>
      <c r="AL33" s="146"/>
      <c r="AM33" s="143" t="s">
        <v>72</v>
      </c>
      <c r="AN33" s="143" t="s">
        <v>73</v>
      </c>
      <c r="AO33" s="143" t="s">
        <v>74</v>
      </c>
    </row>
    <row r="34" spans="1:41">
      <c r="V34" s="55">
        <v>36</v>
      </c>
      <c r="W34" s="55" t="s">
        <v>152</v>
      </c>
      <c r="X34" s="55" t="s">
        <v>153</v>
      </c>
      <c r="Y34" s="55" t="s">
        <v>97</v>
      </c>
      <c r="Z34" s="55" t="s">
        <v>157</v>
      </c>
      <c r="AA34" s="55"/>
      <c r="AC34" s="55">
        <v>9</v>
      </c>
      <c r="AD34" s="55" t="s">
        <v>152</v>
      </c>
      <c r="AE34" s="55" t="s">
        <v>153</v>
      </c>
      <c r="AF34" s="55" t="s">
        <v>97</v>
      </c>
      <c r="AG34" s="55" t="s">
        <v>160</v>
      </c>
      <c r="AH34" s="55"/>
      <c r="AJ34" s="144"/>
      <c r="AK34" s="63" t="s">
        <v>84</v>
      </c>
      <c r="AL34" s="63" t="s">
        <v>94</v>
      </c>
      <c r="AM34" s="144"/>
      <c r="AN34" s="144"/>
      <c r="AO34" s="144"/>
    </row>
    <row r="35" spans="1:41">
      <c r="V35" s="55">
        <v>37</v>
      </c>
      <c r="W35" s="55" t="s">
        <v>152</v>
      </c>
      <c r="X35" s="55" t="s">
        <v>153</v>
      </c>
      <c r="Y35" s="55" t="s">
        <v>97</v>
      </c>
      <c r="Z35" s="55" t="s">
        <v>159</v>
      </c>
      <c r="AA35" s="55"/>
      <c r="AC35" s="55">
        <v>10</v>
      </c>
      <c r="AD35" s="55" t="s">
        <v>152</v>
      </c>
      <c r="AE35" s="55" t="s">
        <v>153</v>
      </c>
      <c r="AF35" s="55" t="s">
        <v>97</v>
      </c>
      <c r="AG35" s="55" t="s">
        <v>161</v>
      </c>
      <c r="AH35" s="55"/>
      <c r="AJ35" s="55">
        <v>1</v>
      </c>
      <c r="AK35" s="55" t="s">
        <v>162</v>
      </c>
      <c r="AL35" s="55" t="s">
        <v>163</v>
      </c>
      <c r="AM35" s="55" t="s">
        <v>97</v>
      </c>
      <c r="AN35" s="55" t="s">
        <v>101</v>
      </c>
      <c r="AO35" s="55"/>
    </row>
    <row r="36" spans="1:41">
      <c r="V36" s="55">
        <v>38</v>
      </c>
      <c r="W36" s="55" t="s">
        <v>152</v>
      </c>
      <c r="X36" s="55" t="s">
        <v>153</v>
      </c>
      <c r="Y36" s="55" t="s">
        <v>97</v>
      </c>
      <c r="Z36" s="55" t="s">
        <v>160</v>
      </c>
      <c r="AA36" s="55"/>
      <c r="AC36" s="55">
        <v>11</v>
      </c>
      <c r="AD36" s="55" t="s">
        <v>152</v>
      </c>
      <c r="AE36" s="55" t="s">
        <v>153</v>
      </c>
      <c r="AF36" s="55" t="s">
        <v>97</v>
      </c>
      <c r="AG36" s="55" t="s">
        <v>164</v>
      </c>
      <c r="AH36" s="55"/>
      <c r="AJ36" s="55">
        <v>2</v>
      </c>
      <c r="AK36" s="55" t="s">
        <v>162</v>
      </c>
      <c r="AL36" s="55" t="s">
        <v>163</v>
      </c>
      <c r="AM36" s="55" t="s">
        <v>97</v>
      </c>
      <c r="AN36" s="55" t="s">
        <v>165</v>
      </c>
      <c r="AO36" s="55"/>
    </row>
    <row r="37" spans="1:41">
      <c r="V37" s="55">
        <v>39</v>
      </c>
      <c r="W37" s="55" t="s">
        <v>152</v>
      </c>
      <c r="X37" s="55" t="s">
        <v>153</v>
      </c>
      <c r="Y37" s="55" t="s">
        <v>97</v>
      </c>
      <c r="Z37" s="55" t="s">
        <v>161</v>
      </c>
      <c r="AA37" s="55"/>
      <c r="AC37" s="55">
        <v>12</v>
      </c>
      <c r="AD37" s="55" t="s">
        <v>152</v>
      </c>
      <c r="AE37" s="55" t="s">
        <v>153</v>
      </c>
      <c r="AF37" s="55" t="s">
        <v>97</v>
      </c>
      <c r="AG37" s="55" t="s">
        <v>130</v>
      </c>
      <c r="AH37" s="55"/>
      <c r="AJ37" s="55">
        <v>3</v>
      </c>
      <c r="AK37" s="55" t="s">
        <v>162</v>
      </c>
      <c r="AL37" s="55" t="s">
        <v>163</v>
      </c>
      <c r="AM37" s="55" t="s">
        <v>97</v>
      </c>
      <c r="AN37" s="55" t="s">
        <v>166</v>
      </c>
      <c r="AO37" s="55"/>
    </row>
    <row r="38" spans="1:41">
      <c r="V38" s="55">
        <v>40</v>
      </c>
      <c r="W38" s="55" t="s">
        <v>152</v>
      </c>
      <c r="X38" s="55" t="s">
        <v>153</v>
      </c>
      <c r="Y38" s="55" t="s">
        <v>97</v>
      </c>
      <c r="Z38" s="55" t="s">
        <v>164</v>
      </c>
      <c r="AA38" s="55"/>
      <c r="AC38" s="55">
        <v>13</v>
      </c>
      <c r="AD38" s="55" t="s">
        <v>152</v>
      </c>
      <c r="AE38" s="55" t="s">
        <v>153</v>
      </c>
      <c r="AF38" s="55" t="s">
        <v>97</v>
      </c>
      <c r="AG38" s="55" t="s">
        <v>167</v>
      </c>
      <c r="AH38" s="55"/>
      <c r="AJ38" s="55">
        <v>4</v>
      </c>
      <c r="AK38" s="55" t="s">
        <v>162</v>
      </c>
      <c r="AL38" s="55" t="s">
        <v>163</v>
      </c>
      <c r="AM38" s="55" t="s">
        <v>97</v>
      </c>
      <c r="AN38" s="55" t="s">
        <v>151</v>
      </c>
      <c r="AO38" s="55"/>
    </row>
    <row r="39" spans="1:41">
      <c r="V39" s="55">
        <v>41</v>
      </c>
      <c r="W39" s="55" t="s">
        <v>152</v>
      </c>
      <c r="X39" s="55" t="s">
        <v>153</v>
      </c>
      <c r="Y39" s="55" t="s">
        <v>97</v>
      </c>
      <c r="Z39" s="55" t="s">
        <v>130</v>
      </c>
      <c r="AA39" s="55"/>
      <c r="AC39" s="55">
        <v>14</v>
      </c>
      <c r="AD39" s="55" t="s">
        <v>152</v>
      </c>
      <c r="AE39" s="55" t="s">
        <v>153</v>
      </c>
      <c r="AF39" s="55" t="s">
        <v>97</v>
      </c>
      <c r="AG39" s="55" t="s">
        <v>168</v>
      </c>
      <c r="AH39" s="55"/>
      <c r="AJ39" s="55">
        <v>5</v>
      </c>
      <c r="AK39" s="55" t="s">
        <v>162</v>
      </c>
      <c r="AL39" s="55" t="s">
        <v>163</v>
      </c>
      <c r="AM39" s="55" t="s">
        <v>97</v>
      </c>
      <c r="AN39" s="55" t="s">
        <v>134</v>
      </c>
      <c r="AO39" s="55"/>
    </row>
    <row r="40" spans="1:41">
      <c r="V40" s="55">
        <v>42</v>
      </c>
      <c r="W40" s="55" t="s">
        <v>152</v>
      </c>
      <c r="X40" s="55" t="s">
        <v>153</v>
      </c>
      <c r="Y40" s="55" t="s">
        <v>97</v>
      </c>
      <c r="Z40" s="55" t="s">
        <v>167</v>
      </c>
      <c r="AA40" s="55"/>
      <c r="AC40" s="55">
        <v>15</v>
      </c>
      <c r="AD40" s="55" t="s">
        <v>152</v>
      </c>
      <c r="AE40" s="55" t="s">
        <v>153</v>
      </c>
      <c r="AF40" s="55" t="s">
        <v>97</v>
      </c>
      <c r="AG40" s="55" t="s">
        <v>144</v>
      </c>
      <c r="AH40" s="55"/>
      <c r="AJ40" s="55">
        <v>6</v>
      </c>
      <c r="AK40" s="55" t="s">
        <v>162</v>
      </c>
      <c r="AL40" s="55" t="s">
        <v>163</v>
      </c>
      <c r="AM40" s="55" t="s">
        <v>97</v>
      </c>
      <c r="AN40" s="55" t="s">
        <v>169</v>
      </c>
      <c r="AO40" s="55"/>
    </row>
    <row r="41" spans="1:41">
      <c r="V41" s="55">
        <v>43</v>
      </c>
      <c r="W41" s="55" t="s">
        <v>152</v>
      </c>
      <c r="X41" s="55" t="s">
        <v>153</v>
      </c>
      <c r="Y41" s="55" t="s">
        <v>97</v>
      </c>
      <c r="Z41" s="55" t="s">
        <v>168</v>
      </c>
      <c r="AA41" s="55"/>
      <c r="AC41" s="68"/>
      <c r="AD41" s="68"/>
      <c r="AE41" s="68"/>
      <c r="AF41" s="68"/>
      <c r="AG41" s="68"/>
      <c r="AH41" s="68"/>
      <c r="AJ41" s="55">
        <v>7</v>
      </c>
      <c r="AK41" s="55" t="s">
        <v>162</v>
      </c>
      <c r="AL41" s="55" t="s">
        <v>163</v>
      </c>
      <c r="AM41" s="55" t="s">
        <v>97</v>
      </c>
      <c r="AN41" s="55" t="s">
        <v>170</v>
      </c>
      <c r="AO41" s="55"/>
    </row>
    <row r="42" spans="1:41">
      <c r="V42" s="55"/>
      <c r="W42" s="55"/>
      <c r="X42" s="55"/>
      <c r="Y42" s="55"/>
      <c r="Z42" s="55"/>
      <c r="AA42" s="55"/>
      <c r="AC42" s="69"/>
      <c r="AD42" s="69"/>
      <c r="AE42" s="69"/>
      <c r="AF42" s="69"/>
      <c r="AG42" s="69"/>
      <c r="AH42" s="69"/>
      <c r="AJ42" s="55">
        <v>8</v>
      </c>
      <c r="AK42" s="55" t="s">
        <v>162</v>
      </c>
      <c r="AL42" s="55" t="s">
        <v>163</v>
      </c>
      <c r="AM42" s="55" t="s">
        <v>97</v>
      </c>
      <c r="AN42" s="55" t="s">
        <v>171</v>
      </c>
      <c r="AO42" s="55"/>
    </row>
    <row r="43" spans="1:41" customHeight="1" ht="18.75">
      <c r="V43" s="55"/>
      <c r="W43" s="55"/>
      <c r="X43" s="55"/>
      <c r="Y43" s="55"/>
      <c r="Z43" s="55"/>
      <c r="AA43" s="55"/>
      <c r="AC43" s="62" t="s">
        <v>172</v>
      </c>
      <c r="AD43" s="62"/>
      <c r="AE43" s="62"/>
      <c r="AJ43" s="55">
        <v>9</v>
      </c>
      <c r="AK43" s="55" t="s">
        <v>162</v>
      </c>
      <c r="AL43" s="55" t="s">
        <v>163</v>
      </c>
      <c r="AM43" s="55" t="s">
        <v>97</v>
      </c>
      <c r="AN43" s="55" t="s">
        <v>144</v>
      </c>
      <c r="AO43" s="55"/>
    </row>
    <row r="44" spans="1:41">
      <c r="V44" s="55"/>
      <c r="W44" s="55"/>
      <c r="X44" s="55"/>
      <c r="Y44" s="55"/>
      <c r="Z44" s="55"/>
      <c r="AA44" s="55"/>
      <c r="AC44" s="143" t="s">
        <v>70</v>
      </c>
      <c r="AD44" s="145" t="s">
        <v>71</v>
      </c>
      <c r="AE44" s="146"/>
      <c r="AF44" s="143" t="s">
        <v>72</v>
      </c>
      <c r="AG44" s="143" t="s">
        <v>73</v>
      </c>
      <c r="AH44" s="143" t="s">
        <v>74</v>
      </c>
      <c r="AJ44" s="69"/>
      <c r="AK44" s="69"/>
      <c r="AL44" s="69"/>
      <c r="AM44" s="69"/>
      <c r="AN44" s="69"/>
      <c r="AO44" s="69"/>
    </row>
    <row r="45" spans="1:41">
      <c r="V45" s="55"/>
      <c r="W45" s="55"/>
      <c r="X45" s="55"/>
      <c r="Y45" s="55"/>
      <c r="Z45" s="55"/>
      <c r="AA45" s="55"/>
      <c r="AC45" s="144"/>
      <c r="AD45" s="63" t="s">
        <v>84</v>
      </c>
      <c r="AE45" s="63" t="s">
        <v>94</v>
      </c>
      <c r="AF45" s="144"/>
      <c r="AG45" s="144"/>
      <c r="AH45" s="144"/>
      <c r="AJ45" s="69"/>
      <c r="AK45" s="69"/>
      <c r="AL45" s="69"/>
      <c r="AM45" s="69"/>
      <c r="AN45" s="69"/>
      <c r="AO45" s="69"/>
    </row>
    <row r="46" spans="1:41">
      <c r="V46" s="55"/>
      <c r="W46" s="55"/>
      <c r="X46" s="55"/>
      <c r="Y46" s="55"/>
      <c r="Z46" s="55"/>
      <c r="AA46" s="55"/>
      <c r="AC46" s="55">
        <v>1</v>
      </c>
      <c r="AD46" s="55" t="s">
        <v>90</v>
      </c>
      <c r="AE46" s="55" t="s">
        <v>91</v>
      </c>
      <c r="AF46" s="55" t="s">
        <v>97</v>
      </c>
      <c r="AG46" s="55" t="s">
        <v>101</v>
      </c>
      <c r="AH46" s="55"/>
      <c r="AJ46" s="69"/>
      <c r="AK46" s="69"/>
      <c r="AL46" s="69"/>
      <c r="AM46" s="69"/>
      <c r="AN46" s="69"/>
      <c r="AO46" s="69"/>
    </row>
    <row r="47" spans="1:41">
      <c r="V47" s="55"/>
      <c r="W47" s="55"/>
      <c r="X47" s="55"/>
      <c r="Y47" s="55"/>
      <c r="Z47" s="55"/>
      <c r="AA47" s="55"/>
      <c r="AC47" s="55">
        <v>2</v>
      </c>
      <c r="AD47" s="55" t="s">
        <v>90</v>
      </c>
      <c r="AE47" s="55" t="s">
        <v>91</v>
      </c>
      <c r="AF47" s="55" t="s">
        <v>97</v>
      </c>
      <c r="AG47" s="55" t="s">
        <v>98</v>
      </c>
      <c r="AH47" s="55"/>
      <c r="AJ47" s="69"/>
      <c r="AK47" s="69"/>
      <c r="AL47" s="69"/>
      <c r="AM47" s="69"/>
      <c r="AN47" s="69"/>
      <c r="AO47" s="69"/>
    </row>
    <row r="48" spans="1:41">
      <c r="V48" s="55"/>
      <c r="W48" s="55"/>
      <c r="X48" s="55"/>
      <c r="Y48" s="55"/>
      <c r="Z48" s="55"/>
      <c r="AA48" s="55"/>
      <c r="AC48" s="55">
        <v>3</v>
      </c>
      <c r="AD48" s="55" t="s">
        <v>90</v>
      </c>
      <c r="AE48" s="55" t="s">
        <v>91</v>
      </c>
      <c r="AF48" s="55" t="s">
        <v>97</v>
      </c>
      <c r="AG48" s="55" t="s">
        <v>144</v>
      </c>
      <c r="AH48" s="55"/>
      <c r="AJ48" s="69"/>
      <c r="AK48" s="69"/>
      <c r="AL48" s="69"/>
      <c r="AM48" s="69"/>
      <c r="AN48" s="69"/>
      <c r="AO48" s="69"/>
    </row>
    <row r="49" spans="1:41" customHeight="1" ht="18.75">
      <c r="V49" s="55">
        <v>45</v>
      </c>
      <c r="W49" s="55" t="s">
        <v>152</v>
      </c>
      <c r="X49" s="55" t="s">
        <v>153</v>
      </c>
      <c r="Y49" s="55" t="s">
        <v>97</v>
      </c>
      <c r="Z49" s="55" t="s">
        <v>113</v>
      </c>
      <c r="AA49" s="55"/>
      <c r="AC49" s="66" t="s">
        <v>173</v>
      </c>
      <c r="AJ49" s="66" t="s">
        <v>174</v>
      </c>
    </row>
    <row r="50" spans="1:41">
      <c r="V50" s="55">
        <v>46</v>
      </c>
      <c r="W50" s="55" t="s">
        <v>102</v>
      </c>
      <c r="X50" s="55" t="s">
        <v>103</v>
      </c>
      <c r="Y50" s="55" t="s">
        <v>92</v>
      </c>
      <c r="Z50" s="55" t="s">
        <v>93</v>
      </c>
      <c r="AA50" s="55"/>
      <c r="AC50" s="143" t="s">
        <v>70</v>
      </c>
      <c r="AD50" s="145" t="s">
        <v>71</v>
      </c>
      <c r="AE50" s="146"/>
      <c r="AF50" s="143" t="s">
        <v>72</v>
      </c>
      <c r="AG50" s="143" t="s">
        <v>73</v>
      </c>
      <c r="AH50" s="143" t="s">
        <v>74</v>
      </c>
      <c r="AJ50" s="143" t="s">
        <v>70</v>
      </c>
      <c r="AK50" s="145" t="s">
        <v>71</v>
      </c>
      <c r="AL50" s="146"/>
      <c r="AM50" s="143" t="s">
        <v>72</v>
      </c>
      <c r="AN50" s="143" t="s">
        <v>73</v>
      </c>
      <c r="AO50" s="143" t="s">
        <v>74</v>
      </c>
    </row>
    <row r="51" spans="1:41">
      <c r="V51" s="55">
        <v>47</v>
      </c>
      <c r="W51" s="55" t="s">
        <v>102</v>
      </c>
      <c r="X51" s="55" t="s">
        <v>103</v>
      </c>
      <c r="Y51" s="55" t="s">
        <v>92</v>
      </c>
      <c r="Z51" s="55" t="s">
        <v>118</v>
      </c>
      <c r="AA51" s="55"/>
      <c r="AC51" s="144"/>
      <c r="AD51" s="63" t="s">
        <v>84</v>
      </c>
      <c r="AE51" s="63" t="s">
        <v>94</v>
      </c>
      <c r="AF51" s="144"/>
      <c r="AG51" s="144"/>
      <c r="AH51" s="144"/>
      <c r="AJ51" s="144"/>
      <c r="AK51" s="63" t="s">
        <v>84</v>
      </c>
      <c r="AL51" s="63" t="s">
        <v>94</v>
      </c>
      <c r="AM51" s="144"/>
      <c r="AN51" s="144"/>
      <c r="AO51" s="144"/>
    </row>
    <row r="52" spans="1:41">
      <c r="V52" s="55">
        <v>51</v>
      </c>
      <c r="W52" s="55" t="s">
        <v>102</v>
      </c>
      <c r="X52" s="55" t="s">
        <v>103</v>
      </c>
      <c r="Y52" s="55" t="s">
        <v>97</v>
      </c>
      <c r="Z52" s="55" t="s">
        <v>115</v>
      </c>
      <c r="AA52" s="55"/>
      <c r="AC52" s="55">
        <v>1</v>
      </c>
      <c r="AD52" s="55" t="s">
        <v>175</v>
      </c>
      <c r="AE52" s="70" t="s">
        <v>176</v>
      </c>
      <c r="AF52" s="70" t="s">
        <v>97</v>
      </c>
      <c r="AG52" s="70" t="s">
        <v>177</v>
      </c>
      <c r="AH52" s="71"/>
      <c r="AJ52" s="55">
        <v>1</v>
      </c>
      <c r="AK52" s="55" t="s">
        <v>178</v>
      </c>
      <c r="AL52" s="55" t="s">
        <v>179</v>
      </c>
      <c r="AM52" s="55" t="s">
        <v>97</v>
      </c>
      <c r="AN52" s="55" t="s">
        <v>107</v>
      </c>
      <c r="AO52" s="55"/>
    </row>
    <row r="53" spans="1:41">
      <c r="V53" s="55">
        <v>52</v>
      </c>
      <c r="W53" s="55" t="s">
        <v>102</v>
      </c>
      <c r="X53" s="55" t="s">
        <v>103</v>
      </c>
      <c r="Y53" s="55" t="s">
        <v>97</v>
      </c>
      <c r="Z53" s="55" t="s">
        <v>120</v>
      </c>
      <c r="AA53" s="55"/>
      <c r="AC53" s="55">
        <v>2</v>
      </c>
      <c r="AD53" s="55" t="s">
        <v>175</v>
      </c>
      <c r="AE53" s="70" t="s">
        <v>176</v>
      </c>
      <c r="AF53" s="70" t="s">
        <v>97</v>
      </c>
      <c r="AG53" s="70" t="s">
        <v>165</v>
      </c>
      <c r="AH53" s="71"/>
      <c r="AJ53" s="55">
        <v>2</v>
      </c>
      <c r="AK53" s="55" t="s">
        <v>178</v>
      </c>
      <c r="AL53" s="55" t="s">
        <v>179</v>
      </c>
      <c r="AM53" s="55" t="s">
        <v>97</v>
      </c>
      <c r="AN53" s="55" t="s">
        <v>119</v>
      </c>
      <c r="AO53" s="55"/>
    </row>
    <row r="54" spans="1:41">
      <c r="V54" s="55">
        <v>53</v>
      </c>
      <c r="W54" s="55" t="s">
        <v>102</v>
      </c>
      <c r="X54" s="55" t="s">
        <v>103</v>
      </c>
      <c r="Y54" s="55" t="s">
        <v>97</v>
      </c>
      <c r="Z54" s="55" t="s">
        <v>124</v>
      </c>
      <c r="AA54" s="55"/>
      <c r="AC54" s="55">
        <v>3</v>
      </c>
      <c r="AD54" s="55" t="s">
        <v>175</v>
      </c>
      <c r="AE54" s="70" t="s">
        <v>176</v>
      </c>
      <c r="AF54" s="70" t="s">
        <v>97</v>
      </c>
      <c r="AG54" s="70" t="s">
        <v>134</v>
      </c>
      <c r="AH54" s="71"/>
      <c r="AJ54" s="55">
        <v>3</v>
      </c>
      <c r="AK54" s="55" t="s">
        <v>178</v>
      </c>
      <c r="AL54" s="55" t="s">
        <v>179</v>
      </c>
      <c r="AM54" s="55" t="s">
        <v>97</v>
      </c>
      <c r="AN54" s="55" t="s">
        <v>180</v>
      </c>
      <c r="AO54" s="55"/>
    </row>
    <row r="55" spans="1:41">
      <c r="V55" s="55">
        <v>54</v>
      </c>
      <c r="W55" s="55" t="s">
        <v>102</v>
      </c>
      <c r="X55" s="55" t="s">
        <v>103</v>
      </c>
      <c r="Y55" s="55" t="s">
        <v>97</v>
      </c>
      <c r="Z55" s="55" t="s">
        <v>130</v>
      </c>
      <c r="AA55" s="55"/>
      <c r="AC55" s="55">
        <v>4</v>
      </c>
      <c r="AD55" s="55" t="s">
        <v>175</v>
      </c>
      <c r="AE55" s="70" t="s">
        <v>176</v>
      </c>
      <c r="AF55" s="70" t="s">
        <v>97</v>
      </c>
      <c r="AG55" s="70" t="s">
        <v>181</v>
      </c>
      <c r="AH55" s="71"/>
      <c r="AJ55" s="55">
        <v>4</v>
      </c>
      <c r="AK55" s="55" t="s">
        <v>178</v>
      </c>
      <c r="AL55" s="55" t="s">
        <v>179</v>
      </c>
      <c r="AM55" s="55" t="s">
        <v>97</v>
      </c>
      <c r="AN55" s="55" t="s">
        <v>182</v>
      </c>
      <c r="AO55" s="55"/>
    </row>
    <row r="56" spans="1:41">
      <c r="V56" s="55">
        <v>55</v>
      </c>
      <c r="W56" s="55" t="s">
        <v>102</v>
      </c>
      <c r="X56" s="55" t="s">
        <v>103</v>
      </c>
      <c r="Y56" s="55" t="s">
        <v>97</v>
      </c>
      <c r="Z56" s="55" t="s">
        <v>134</v>
      </c>
      <c r="AA56" s="55"/>
      <c r="AC56" s="55">
        <v>5</v>
      </c>
      <c r="AD56" s="55" t="s">
        <v>175</v>
      </c>
      <c r="AE56" s="70" t="s">
        <v>176</v>
      </c>
      <c r="AF56" s="70" t="s">
        <v>97</v>
      </c>
      <c r="AG56" s="70" t="s">
        <v>151</v>
      </c>
      <c r="AH56" s="71"/>
      <c r="AJ56" s="55">
        <v>5</v>
      </c>
      <c r="AK56" s="55" t="s">
        <v>178</v>
      </c>
      <c r="AL56" s="55" t="s">
        <v>179</v>
      </c>
      <c r="AM56" s="55" t="s">
        <v>97</v>
      </c>
      <c r="AN56" s="55" t="s">
        <v>183</v>
      </c>
      <c r="AO56" s="55"/>
    </row>
    <row r="57" spans="1:41">
      <c r="V57" s="55">
        <v>56</v>
      </c>
      <c r="W57" s="55" t="s">
        <v>102</v>
      </c>
      <c r="X57" s="55" t="s">
        <v>103</v>
      </c>
      <c r="Y57" s="55" t="s">
        <v>97</v>
      </c>
      <c r="Z57" s="55" t="s">
        <v>137</v>
      </c>
      <c r="AA57" s="55"/>
      <c r="AC57" s="55">
        <v>6</v>
      </c>
      <c r="AD57" s="55" t="s">
        <v>175</v>
      </c>
      <c r="AE57" s="70" t="s">
        <v>176</v>
      </c>
      <c r="AF57" s="70" t="s">
        <v>97</v>
      </c>
      <c r="AG57" s="70" t="s">
        <v>129</v>
      </c>
      <c r="AH57" s="71"/>
      <c r="AJ57" s="55">
        <v>6</v>
      </c>
      <c r="AK57" s="55" t="s">
        <v>178</v>
      </c>
      <c r="AL57" s="72" t="s">
        <v>179</v>
      </c>
      <c r="AM57" s="72" t="s">
        <v>97</v>
      </c>
      <c r="AN57" s="72" t="s">
        <v>184</v>
      </c>
      <c r="AO57" s="55"/>
    </row>
    <row r="58" spans="1:41">
      <c r="V58" s="55">
        <v>57</v>
      </c>
      <c r="W58" s="55" t="s">
        <v>102</v>
      </c>
      <c r="X58" s="55" t="s">
        <v>103</v>
      </c>
      <c r="Y58" s="55" t="s">
        <v>97</v>
      </c>
      <c r="Z58" s="55" t="s">
        <v>141</v>
      </c>
      <c r="AA58" s="55"/>
      <c r="AC58" s="55">
        <v>7</v>
      </c>
      <c r="AD58" s="55" t="s">
        <v>175</v>
      </c>
      <c r="AE58" s="70" t="s">
        <v>176</v>
      </c>
      <c r="AF58" s="70" t="s">
        <v>97</v>
      </c>
      <c r="AG58" s="70" t="s">
        <v>144</v>
      </c>
      <c r="AH58" s="71"/>
      <c r="AJ58" s="55">
        <v>7</v>
      </c>
      <c r="AK58" s="55" t="s">
        <v>178</v>
      </c>
      <c r="AL58" s="72" t="s">
        <v>179</v>
      </c>
      <c r="AM58" s="72" t="s">
        <v>97</v>
      </c>
      <c r="AN58" s="72" t="s">
        <v>129</v>
      </c>
      <c r="AO58" s="55"/>
    </row>
    <row r="59" spans="1:41">
      <c r="V59" s="55">
        <v>58</v>
      </c>
      <c r="W59" s="55" t="s">
        <v>102</v>
      </c>
      <c r="X59" s="55" t="s">
        <v>103</v>
      </c>
      <c r="Y59" s="55" t="s">
        <v>97</v>
      </c>
      <c r="Z59" s="55" t="s">
        <v>143</v>
      </c>
      <c r="AA59" s="55"/>
      <c r="AC59" s="68"/>
      <c r="AD59" s="68"/>
      <c r="AE59" s="73"/>
      <c r="AF59" s="73"/>
      <c r="AG59" s="73"/>
      <c r="AH59" s="74"/>
      <c r="AJ59" s="55">
        <v>8</v>
      </c>
      <c r="AK59" s="55" t="s">
        <v>178</v>
      </c>
      <c r="AL59" s="72" t="s">
        <v>179</v>
      </c>
      <c r="AM59" s="72" t="s">
        <v>97</v>
      </c>
      <c r="AN59" s="72" t="s">
        <v>144</v>
      </c>
      <c r="AO59" s="55"/>
    </row>
    <row r="60" spans="1:41">
      <c r="V60" s="55">
        <v>59</v>
      </c>
      <c r="W60" s="55" t="s">
        <v>102</v>
      </c>
      <c r="X60" s="55" t="s">
        <v>103</v>
      </c>
      <c r="Y60" s="55" t="s">
        <v>97</v>
      </c>
      <c r="Z60" s="55" t="s">
        <v>106</v>
      </c>
      <c r="AA60" s="55"/>
      <c r="AC60" s="69"/>
      <c r="AD60" s="69"/>
      <c r="AE60" s="75"/>
      <c r="AF60" s="75"/>
      <c r="AG60" s="75"/>
      <c r="AH60" s="76"/>
      <c r="AJ60" s="68"/>
      <c r="AK60" s="68"/>
      <c r="AL60" s="68"/>
      <c r="AM60" s="68"/>
      <c r="AN60" s="68"/>
      <c r="AO60" s="68"/>
    </row>
    <row r="61" spans="1:41" customHeight="1" ht="18.75">
      <c r="V61" s="55">
        <v>60</v>
      </c>
      <c r="W61" s="55" t="s">
        <v>102</v>
      </c>
      <c r="X61" s="55" t="s">
        <v>103</v>
      </c>
      <c r="Y61" s="55" t="s">
        <v>97</v>
      </c>
      <c r="Z61" s="55" t="s">
        <v>113</v>
      </c>
      <c r="AA61" s="55"/>
      <c r="AC61" s="66" t="s">
        <v>185</v>
      </c>
    </row>
    <row r="62" spans="1:41" customHeight="1" ht="18.75">
      <c r="V62" s="55">
        <v>61</v>
      </c>
      <c r="W62" s="55" t="s">
        <v>148</v>
      </c>
      <c r="X62" s="55" t="s">
        <v>149</v>
      </c>
      <c r="Y62" s="55" t="s">
        <v>92</v>
      </c>
      <c r="Z62" s="55" t="s">
        <v>93</v>
      </c>
      <c r="AA62" s="55"/>
      <c r="AC62" s="143" t="s">
        <v>70</v>
      </c>
      <c r="AD62" s="145" t="s">
        <v>71</v>
      </c>
      <c r="AE62" s="146"/>
      <c r="AF62" s="143" t="s">
        <v>72</v>
      </c>
      <c r="AG62" s="143" t="s">
        <v>73</v>
      </c>
      <c r="AH62" s="143" t="s">
        <v>74</v>
      </c>
      <c r="AJ62" s="66" t="s">
        <v>186</v>
      </c>
    </row>
    <row r="63" spans="1:41">
      <c r="V63" s="55">
        <v>62</v>
      </c>
      <c r="W63" s="55" t="s">
        <v>148</v>
      </c>
      <c r="X63" s="55" t="s">
        <v>149</v>
      </c>
      <c r="Y63" s="55" t="s">
        <v>92</v>
      </c>
      <c r="Z63" s="55" t="s">
        <v>118</v>
      </c>
      <c r="AA63" s="55"/>
      <c r="AC63" s="144"/>
      <c r="AD63" s="63" t="s">
        <v>84</v>
      </c>
      <c r="AE63" s="63" t="s">
        <v>94</v>
      </c>
      <c r="AF63" s="144"/>
      <c r="AG63" s="144"/>
      <c r="AH63" s="144"/>
      <c r="AJ63" s="143" t="s">
        <v>70</v>
      </c>
      <c r="AK63" s="145" t="s">
        <v>71</v>
      </c>
      <c r="AL63" s="146"/>
      <c r="AM63" s="143" t="s">
        <v>72</v>
      </c>
      <c r="AN63" s="143" t="s">
        <v>73</v>
      </c>
      <c r="AO63" s="143" t="s">
        <v>74</v>
      </c>
    </row>
    <row r="64" spans="1:41">
      <c r="V64" s="55">
        <v>63</v>
      </c>
      <c r="W64" s="55" t="s">
        <v>148</v>
      </c>
      <c r="X64" s="55" t="s">
        <v>149</v>
      </c>
      <c r="Y64" s="55" t="s">
        <v>92</v>
      </c>
      <c r="Z64" s="55" t="s">
        <v>113</v>
      </c>
      <c r="AA64" s="55"/>
      <c r="AC64" s="55">
        <v>1</v>
      </c>
      <c r="AD64" s="55" t="s">
        <v>187</v>
      </c>
      <c r="AE64" s="55" t="s">
        <v>188</v>
      </c>
      <c r="AF64" s="55" t="s">
        <v>97</v>
      </c>
      <c r="AG64" s="55" t="s">
        <v>101</v>
      </c>
      <c r="AH64" s="55"/>
      <c r="AJ64" s="144"/>
      <c r="AK64" s="63" t="s">
        <v>84</v>
      </c>
      <c r="AL64" s="63" t="s">
        <v>94</v>
      </c>
      <c r="AM64" s="144"/>
      <c r="AN64" s="144"/>
      <c r="AO64" s="144"/>
    </row>
    <row r="65" spans="1:41">
      <c r="V65" s="55">
        <v>64</v>
      </c>
      <c r="W65" s="55" t="s">
        <v>148</v>
      </c>
      <c r="X65" s="55" t="s">
        <v>149</v>
      </c>
      <c r="Y65" s="55" t="s">
        <v>97</v>
      </c>
      <c r="Z65" s="55" t="s">
        <v>101</v>
      </c>
      <c r="AA65" s="55"/>
      <c r="AC65" s="55">
        <v>2</v>
      </c>
      <c r="AD65" s="55" t="s">
        <v>187</v>
      </c>
      <c r="AE65" s="55" t="s">
        <v>188</v>
      </c>
      <c r="AF65" s="55" t="s">
        <v>97</v>
      </c>
      <c r="AG65" s="55" t="s">
        <v>140</v>
      </c>
      <c r="AH65" s="55"/>
      <c r="AJ65" s="55">
        <v>1</v>
      </c>
      <c r="AK65" s="55" t="s">
        <v>189</v>
      </c>
      <c r="AL65" s="55" t="s">
        <v>190</v>
      </c>
      <c r="AM65" s="55" t="s">
        <v>97</v>
      </c>
      <c r="AN65" s="55" t="s">
        <v>101</v>
      </c>
      <c r="AO65" s="55"/>
    </row>
    <row r="66" spans="1:41">
      <c r="V66" s="55">
        <v>65</v>
      </c>
      <c r="W66" s="55" t="s">
        <v>148</v>
      </c>
      <c r="X66" s="55" t="s">
        <v>149</v>
      </c>
      <c r="Y66" s="55" t="s">
        <v>97</v>
      </c>
      <c r="Z66" s="55" t="s">
        <v>146</v>
      </c>
      <c r="AA66" s="55"/>
      <c r="AC66" s="55">
        <v>3</v>
      </c>
      <c r="AD66" s="55" t="s">
        <v>187</v>
      </c>
      <c r="AE66" s="55" t="s">
        <v>188</v>
      </c>
      <c r="AF66" s="55" t="s">
        <v>97</v>
      </c>
      <c r="AG66" s="55" t="s">
        <v>191</v>
      </c>
      <c r="AH66" s="55"/>
      <c r="AJ66" s="55">
        <v>2</v>
      </c>
      <c r="AK66" s="55" t="s">
        <v>189</v>
      </c>
      <c r="AL66" s="55" t="s">
        <v>190</v>
      </c>
      <c r="AM66" s="55" t="s">
        <v>97</v>
      </c>
      <c r="AN66" s="55" t="s">
        <v>120</v>
      </c>
      <c r="AO66" s="55"/>
    </row>
    <row r="67" spans="1:41">
      <c r="V67" s="55">
        <v>66</v>
      </c>
      <c r="W67" s="55" t="s">
        <v>148</v>
      </c>
      <c r="X67" s="55" t="s">
        <v>149</v>
      </c>
      <c r="Y67" s="55" t="s">
        <v>97</v>
      </c>
      <c r="Z67" s="55" t="s">
        <v>151</v>
      </c>
      <c r="AA67" s="55"/>
      <c r="AC67" s="55">
        <v>4</v>
      </c>
      <c r="AD67" s="55" t="s">
        <v>187</v>
      </c>
      <c r="AE67" s="55" t="s">
        <v>188</v>
      </c>
      <c r="AF67" s="55" t="s">
        <v>97</v>
      </c>
      <c r="AG67" s="55" t="s">
        <v>192</v>
      </c>
      <c r="AH67" s="55"/>
      <c r="AJ67" s="55">
        <v>3</v>
      </c>
      <c r="AK67" s="55" t="s">
        <v>189</v>
      </c>
      <c r="AL67" s="55" t="s">
        <v>190</v>
      </c>
      <c r="AM67" s="55" t="s">
        <v>97</v>
      </c>
      <c r="AN67" s="55" t="s">
        <v>193</v>
      </c>
      <c r="AO67" s="55"/>
    </row>
    <row r="68" spans="1:41">
      <c r="V68" s="55">
        <v>67</v>
      </c>
      <c r="W68" s="55" t="s">
        <v>148</v>
      </c>
      <c r="X68" s="55" t="s">
        <v>149</v>
      </c>
      <c r="Y68" s="55" t="s">
        <v>97</v>
      </c>
      <c r="Z68" s="55" t="s">
        <v>136</v>
      </c>
      <c r="AA68" s="55"/>
      <c r="AC68" s="55">
        <v>5</v>
      </c>
      <c r="AD68" s="55" t="s">
        <v>187</v>
      </c>
      <c r="AE68" s="55" t="s">
        <v>188</v>
      </c>
      <c r="AF68" s="55" t="s">
        <v>97</v>
      </c>
      <c r="AG68" s="55" t="s">
        <v>143</v>
      </c>
      <c r="AH68" s="55"/>
      <c r="AJ68" s="55">
        <v>4</v>
      </c>
      <c r="AK68" s="55" t="s">
        <v>189</v>
      </c>
      <c r="AL68" s="55" t="s">
        <v>190</v>
      </c>
      <c r="AM68" s="55" t="s">
        <v>97</v>
      </c>
      <c r="AN68" s="55" t="s">
        <v>194</v>
      </c>
      <c r="AO68" s="55"/>
    </row>
    <row r="69" spans="1:41">
      <c r="V69" s="55">
        <v>68</v>
      </c>
      <c r="W69" s="55" t="s">
        <v>148</v>
      </c>
      <c r="X69" s="55" t="s">
        <v>149</v>
      </c>
      <c r="Y69" s="55" t="s">
        <v>97</v>
      </c>
      <c r="Z69" s="55" t="s">
        <v>130</v>
      </c>
      <c r="AA69" s="55"/>
      <c r="AC69" s="55">
        <v>6</v>
      </c>
      <c r="AD69" s="55" t="s">
        <v>187</v>
      </c>
      <c r="AE69" s="55" t="s">
        <v>188</v>
      </c>
      <c r="AF69" s="55" t="s">
        <v>97</v>
      </c>
      <c r="AG69" s="55" t="s">
        <v>171</v>
      </c>
      <c r="AH69" s="55"/>
      <c r="AJ69" s="55">
        <v>5</v>
      </c>
      <c r="AK69" s="55" t="s">
        <v>189</v>
      </c>
      <c r="AL69" s="55" t="s">
        <v>190</v>
      </c>
      <c r="AM69" s="55" t="s">
        <v>97</v>
      </c>
      <c r="AN69" s="55" t="s">
        <v>195</v>
      </c>
      <c r="AO69" s="55"/>
    </row>
    <row r="70" spans="1:41">
      <c r="V70" s="55">
        <v>69</v>
      </c>
      <c r="W70" s="55" t="s">
        <v>148</v>
      </c>
      <c r="X70" s="55" t="s">
        <v>149</v>
      </c>
      <c r="Y70" s="55" t="s">
        <v>97</v>
      </c>
      <c r="Z70" s="55" t="s">
        <v>134</v>
      </c>
      <c r="AA70" s="55"/>
      <c r="AC70" s="55">
        <v>7</v>
      </c>
      <c r="AD70" s="55" t="s">
        <v>187</v>
      </c>
      <c r="AE70" s="55" t="s">
        <v>188</v>
      </c>
      <c r="AF70" s="55" t="s">
        <v>97</v>
      </c>
      <c r="AG70" s="55" t="s">
        <v>144</v>
      </c>
      <c r="AH70" s="55"/>
      <c r="AJ70" s="55">
        <v>6</v>
      </c>
      <c r="AK70" s="55" t="s">
        <v>189</v>
      </c>
      <c r="AL70" s="55" t="s">
        <v>190</v>
      </c>
      <c r="AM70" s="55" t="s">
        <v>97</v>
      </c>
      <c r="AN70" s="55" t="s">
        <v>196</v>
      </c>
      <c r="AO70" s="55"/>
    </row>
    <row r="71" spans="1:41">
      <c r="V71" s="55">
        <v>70</v>
      </c>
      <c r="W71" s="55" t="s">
        <v>148</v>
      </c>
      <c r="X71" s="55" t="s">
        <v>149</v>
      </c>
      <c r="Y71" s="55" t="s">
        <v>97</v>
      </c>
      <c r="Z71" s="55" t="s">
        <v>129</v>
      </c>
      <c r="AA71" s="55"/>
      <c r="AJ71" s="55">
        <v>7</v>
      </c>
      <c r="AK71" s="55" t="s">
        <v>189</v>
      </c>
      <c r="AL71" s="55" t="s">
        <v>190</v>
      </c>
      <c r="AM71" s="55" t="s">
        <v>97</v>
      </c>
      <c r="AN71" s="55" t="s">
        <v>197</v>
      </c>
      <c r="AO71" s="55"/>
    </row>
    <row r="72" spans="1:41">
      <c r="V72" s="55">
        <v>71</v>
      </c>
      <c r="W72" s="55" t="s">
        <v>148</v>
      </c>
      <c r="X72" s="55" t="s">
        <v>149</v>
      </c>
      <c r="Y72" s="55" t="s">
        <v>97</v>
      </c>
      <c r="Z72" s="55" t="s">
        <v>106</v>
      </c>
      <c r="AA72" s="55"/>
      <c r="AJ72" s="55">
        <v>8</v>
      </c>
      <c r="AK72" s="55" t="s">
        <v>189</v>
      </c>
      <c r="AL72" s="55" t="s">
        <v>190</v>
      </c>
      <c r="AM72" s="55" t="s">
        <v>97</v>
      </c>
      <c r="AN72" s="55" t="s">
        <v>198</v>
      </c>
      <c r="AO72" s="55"/>
    </row>
    <row r="73" spans="1:41" customHeight="1" ht="18.75">
      <c r="V73" s="55">
        <v>72</v>
      </c>
      <c r="W73" s="55" t="s">
        <v>148</v>
      </c>
      <c r="X73" s="55" t="s">
        <v>149</v>
      </c>
      <c r="Y73" s="55" t="s">
        <v>97</v>
      </c>
      <c r="Z73" s="55" t="s">
        <v>113</v>
      </c>
      <c r="AA73" s="55"/>
      <c r="AC73" s="66" t="s">
        <v>199</v>
      </c>
      <c r="AJ73" s="55">
        <v>9</v>
      </c>
      <c r="AK73" s="55" t="s">
        <v>189</v>
      </c>
      <c r="AL73" s="55" t="s">
        <v>190</v>
      </c>
      <c r="AM73" s="55" t="s">
        <v>97</v>
      </c>
      <c r="AN73" s="55" t="s">
        <v>144</v>
      </c>
      <c r="AO73" s="55"/>
    </row>
    <row r="74" spans="1:41">
      <c r="V74" s="55">
        <v>73</v>
      </c>
      <c r="W74" s="55" t="s">
        <v>178</v>
      </c>
      <c r="X74" s="55" t="s">
        <v>179</v>
      </c>
      <c r="Y74" s="55" t="s">
        <v>92</v>
      </c>
      <c r="Z74" s="55" t="s">
        <v>93</v>
      </c>
      <c r="AA74" s="55"/>
      <c r="AC74" s="143" t="s">
        <v>70</v>
      </c>
      <c r="AD74" s="145" t="s">
        <v>71</v>
      </c>
      <c r="AE74" s="146"/>
      <c r="AF74" s="143" t="s">
        <v>72</v>
      </c>
      <c r="AG74" s="143" t="s">
        <v>73</v>
      </c>
      <c r="AH74" s="143" t="s">
        <v>74</v>
      </c>
      <c r="AJ74" s="55">
        <v>10</v>
      </c>
      <c r="AK74" s="55" t="s">
        <v>189</v>
      </c>
      <c r="AL74" s="55" t="s">
        <v>190</v>
      </c>
      <c r="AM74" s="55" t="s">
        <v>97</v>
      </c>
      <c r="AN74" s="55" t="s">
        <v>200</v>
      </c>
      <c r="AO74" s="56"/>
    </row>
    <row r="75" spans="1:41">
      <c r="V75" s="55">
        <v>74</v>
      </c>
      <c r="W75" s="55" t="s">
        <v>178</v>
      </c>
      <c r="X75" s="55" t="s">
        <v>179</v>
      </c>
      <c r="Y75" s="55" t="s">
        <v>92</v>
      </c>
      <c r="Z75" s="55" t="s">
        <v>118</v>
      </c>
      <c r="AA75" s="55"/>
      <c r="AC75" s="144"/>
      <c r="AD75" s="63" t="s">
        <v>84</v>
      </c>
      <c r="AE75" s="63" t="s">
        <v>94</v>
      </c>
      <c r="AF75" s="144"/>
      <c r="AG75" s="144"/>
      <c r="AH75" s="144"/>
      <c r="AJ75" s="55">
        <v>11</v>
      </c>
      <c r="AK75" s="55" t="s">
        <v>189</v>
      </c>
      <c r="AL75" s="55" t="s">
        <v>190</v>
      </c>
      <c r="AM75" s="55" t="s">
        <v>97</v>
      </c>
      <c r="AN75" s="55" t="s">
        <v>201</v>
      </c>
      <c r="AO75" s="56"/>
    </row>
    <row r="76" spans="1:41">
      <c r="V76" s="55">
        <v>78</v>
      </c>
      <c r="W76" s="55" t="s">
        <v>178</v>
      </c>
      <c r="X76" s="55" t="s">
        <v>179</v>
      </c>
      <c r="Y76" s="55" t="s">
        <v>97</v>
      </c>
      <c r="Z76" s="55" t="s">
        <v>180</v>
      </c>
      <c r="AA76" s="55"/>
      <c r="AC76" s="55">
        <v>1</v>
      </c>
      <c r="AD76" s="55" t="s">
        <v>202</v>
      </c>
      <c r="AE76" s="55" t="s">
        <v>203</v>
      </c>
      <c r="AF76" s="55" t="s">
        <v>97</v>
      </c>
      <c r="AG76" s="55" t="s">
        <v>204</v>
      </c>
      <c r="AH76" s="55"/>
      <c r="AJ76" s="55">
        <v>12</v>
      </c>
      <c r="AK76" s="55" t="s">
        <v>189</v>
      </c>
      <c r="AL76" s="55" t="s">
        <v>190</v>
      </c>
      <c r="AM76" s="55" t="s">
        <v>97</v>
      </c>
      <c r="AN76" s="55" t="s">
        <v>205</v>
      </c>
      <c r="AO76" s="56"/>
    </row>
    <row r="77" spans="1:41">
      <c r="V77" s="55">
        <v>79</v>
      </c>
      <c r="W77" s="55" t="s">
        <v>178</v>
      </c>
      <c r="X77" s="55" t="s">
        <v>179</v>
      </c>
      <c r="Y77" s="55" t="s">
        <v>97</v>
      </c>
      <c r="Z77" s="55" t="s">
        <v>182</v>
      </c>
      <c r="AA77" s="55"/>
      <c r="AC77" s="55">
        <v>2</v>
      </c>
      <c r="AD77" s="55" t="s">
        <v>202</v>
      </c>
      <c r="AE77" s="55" t="s">
        <v>203</v>
      </c>
      <c r="AF77" s="55" t="s">
        <v>97</v>
      </c>
      <c r="AG77" s="55" t="s">
        <v>206</v>
      </c>
      <c r="AH77" s="55"/>
      <c r="AJ77" s="55">
        <v>13</v>
      </c>
      <c r="AK77" s="55" t="s">
        <v>189</v>
      </c>
      <c r="AL77" s="55" t="s">
        <v>190</v>
      </c>
      <c r="AM77" s="55" t="s">
        <v>97</v>
      </c>
      <c r="AN77" s="55" t="s">
        <v>207</v>
      </c>
      <c r="AO77" s="77"/>
    </row>
    <row r="78" spans="1:41">
      <c r="V78" s="55">
        <v>80</v>
      </c>
      <c r="W78" s="55" t="s">
        <v>178</v>
      </c>
      <c r="X78" s="55" t="s">
        <v>179</v>
      </c>
      <c r="Y78" s="55" t="s">
        <v>97</v>
      </c>
      <c r="Z78" s="55" t="s">
        <v>183</v>
      </c>
      <c r="AA78" s="55"/>
      <c r="AC78" s="55">
        <v>3</v>
      </c>
      <c r="AD78" s="55" t="s">
        <v>202</v>
      </c>
      <c r="AE78" s="55" t="s">
        <v>203</v>
      </c>
      <c r="AF78" s="55" t="s">
        <v>97</v>
      </c>
      <c r="AG78" s="55" t="s">
        <v>208</v>
      </c>
      <c r="AH78" s="55"/>
      <c r="AJ78" s="55">
        <v>14</v>
      </c>
      <c r="AK78" s="55" t="s">
        <v>189</v>
      </c>
      <c r="AL78" s="55" t="s">
        <v>190</v>
      </c>
      <c r="AM78" s="55" t="s">
        <v>97</v>
      </c>
      <c r="AN78" s="55" t="s">
        <v>209</v>
      </c>
      <c r="AO78" s="77"/>
    </row>
    <row r="79" spans="1:41">
      <c r="V79" s="55">
        <v>81</v>
      </c>
      <c r="W79" s="55" t="s">
        <v>178</v>
      </c>
      <c r="X79" s="72" t="s">
        <v>179</v>
      </c>
      <c r="Y79" s="72" t="s">
        <v>97</v>
      </c>
      <c r="Z79" s="72" t="s">
        <v>184</v>
      </c>
      <c r="AA79" s="55"/>
      <c r="AC79" s="55">
        <v>4</v>
      </c>
      <c r="AD79" s="55" t="s">
        <v>202</v>
      </c>
      <c r="AE79" s="55" t="s">
        <v>203</v>
      </c>
      <c r="AF79" s="55" t="s">
        <v>97</v>
      </c>
      <c r="AG79" s="55" t="s">
        <v>136</v>
      </c>
      <c r="AH79" s="55"/>
      <c r="AJ79" s="55">
        <v>15</v>
      </c>
      <c r="AK79" s="55" t="s">
        <v>189</v>
      </c>
      <c r="AL79" s="55" t="s">
        <v>190</v>
      </c>
      <c r="AM79" s="55" t="s">
        <v>97</v>
      </c>
      <c r="AN79" s="55" t="s">
        <v>210</v>
      </c>
      <c r="AO79" s="55"/>
    </row>
    <row r="80" spans="1:41">
      <c r="V80" s="55">
        <v>82</v>
      </c>
      <c r="W80" s="55" t="s">
        <v>178</v>
      </c>
      <c r="X80" s="72" t="s">
        <v>179</v>
      </c>
      <c r="Y80" s="72" t="s">
        <v>97</v>
      </c>
      <c r="Z80" s="72" t="s">
        <v>129</v>
      </c>
      <c r="AA80" s="55"/>
      <c r="AC80" s="55">
        <v>5</v>
      </c>
      <c r="AD80" s="55" t="s">
        <v>202</v>
      </c>
      <c r="AE80" s="55" t="s">
        <v>203</v>
      </c>
      <c r="AF80" s="55" t="s">
        <v>97</v>
      </c>
      <c r="AG80" s="55" t="s">
        <v>129</v>
      </c>
      <c r="AH80" s="55"/>
      <c r="AJ80" s="55">
        <v>16</v>
      </c>
      <c r="AK80" s="55" t="s">
        <v>189</v>
      </c>
      <c r="AL80" s="55" t="s">
        <v>190</v>
      </c>
      <c r="AM80" s="55" t="s">
        <v>97</v>
      </c>
      <c r="AN80" s="55" t="s">
        <v>144</v>
      </c>
      <c r="AO80" s="55"/>
    </row>
    <row r="81" spans="1:41">
      <c r="V81" s="55">
        <v>83</v>
      </c>
      <c r="W81" s="55" t="s">
        <v>178</v>
      </c>
      <c r="X81" s="72" t="s">
        <v>179</v>
      </c>
      <c r="Y81" s="72" t="s">
        <v>97</v>
      </c>
      <c r="Z81" s="72" t="s">
        <v>106</v>
      </c>
      <c r="AA81" s="55"/>
      <c r="AC81" s="55">
        <v>6</v>
      </c>
      <c r="AD81" s="55" t="s">
        <v>202</v>
      </c>
      <c r="AE81" s="55" t="s">
        <v>203</v>
      </c>
      <c r="AF81" s="55" t="s">
        <v>97</v>
      </c>
      <c r="AG81" s="55" t="s">
        <v>144</v>
      </c>
      <c r="AH81" s="55"/>
      <c r="AJ81" s="55"/>
      <c r="AK81" s="55"/>
      <c r="AL81" s="55"/>
      <c r="AM81" s="55"/>
      <c r="AN81" s="55"/>
      <c r="AO81" s="55"/>
    </row>
    <row r="82" spans="1:41">
      <c r="V82" s="55">
        <v>84</v>
      </c>
      <c r="W82" s="55" t="s">
        <v>178</v>
      </c>
      <c r="X82" s="72" t="s">
        <v>179</v>
      </c>
      <c r="Y82" s="72" t="s">
        <v>97</v>
      </c>
      <c r="Z82" s="55" t="s">
        <v>113</v>
      </c>
      <c r="AA82" s="55"/>
      <c r="AC82" s="55"/>
      <c r="AD82" s="55"/>
      <c r="AE82" s="55"/>
      <c r="AF82" s="55"/>
      <c r="AG82" s="55"/>
      <c r="AH82" s="55"/>
      <c r="AJ82" s="68"/>
      <c r="AK82" s="68"/>
      <c r="AL82" s="68"/>
      <c r="AM82" s="68"/>
      <c r="AN82" s="78"/>
      <c r="AO82" s="68"/>
    </row>
    <row r="83" spans="1:41">
      <c r="V83" s="55">
        <v>85</v>
      </c>
      <c r="W83" s="55" t="s">
        <v>175</v>
      </c>
      <c r="X83" s="70" t="s">
        <v>176</v>
      </c>
      <c r="Y83" s="70" t="s">
        <v>92</v>
      </c>
      <c r="Z83" s="70" t="s">
        <v>93</v>
      </c>
      <c r="AA83" s="71"/>
      <c r="AJ83" s="69"/>
      <c r="AK83" s="69"/>
      <c r="AL83" s="69"/>
      <c r="AM83" s="69"/>
      <c r="AN83" s="78"/>
      <c r="AO83" s="69"/>
    </row>
    <row r="84" spans="1:41" customHeight="1" ht="18.75">
      <c r="V84" s="55">
        <v>86</v>
      </c>
      <c r="W84" s="55" t="s">
        <v>175</v>
      </c>
      <c r="X84" s="70" t="s">
        <v>176</v>
      </c>
      <c r="Y84" s="70" t="s">
        <v>92</v>
      </c>
      <c r="Z84" s="70" t="s">
        <v>118</v>
      </c>
      <c r="AA84" s="71"/>
      <c r="AJ84" s="66" t="s">
        <v>211</v>
      </c>
    </row>
    <row r="85" spans="1:41" customHeight="1" ht="18.75">
      <c r="V85" s="55">
        <v>87</v>
      </c>
      <c r="W85" s="55" t="s">
        <v>175</v>
      </c>
      <c r="X85" s="70" t="s">
        <v>176</v>
      </c>
      <c r="Y85" s="70" t="s">
        <v>92</v>
      </c>
      <c r="Z85" s="55" t="s">
        <v>113</v>
      </c>
      <c r="AA85" s="71"/>
      <c r="AC85" s="66" t="s">
        <v>212</v>
      </c>
      <c r="AJ85" s="143" t="s">
        <v>70</v>
      </c>
      <c r="AK85" s="145" t="s">
        <v>71</v>
      </c>
      <c r="AL85" s="146"/>
      <c r="AM85" s="143" t="s">
        <v>72</v>
      </c>
      <c r="AN85" s="143" t="s">
        <v>73</v>
      </c>
      <c r="AO85" s="143" t="s">
        <v>74</v>
      </c>
    </row>
    <row r="86" spans="1:41">
      <c r="V86" s="55">
        <v>88</v>
      </c>
      <c r="W86" s="55" t="s">
        <v>175</v>
      </c>
      <c r="X86" s="70" t="s">
        <v>176</v>
      </c>
      <c r="Y86" s="70" t="s">
        <v>97</v>
      </c>
      <c r="Z86" s="70" t="s">
        <v>177</v>
      </c>
      <c r="AA86" s="71"/>
      <c r="AC86" s="143" t="s">
        <v>70</v>
      </c>
      <c r="AD86" s="145" t="s">
        <v>71</v>
      </c>
      <c r="AE86" s="146"/>
      <c r="AF86" s="143" t="s">
        <v>72</v>
      </c>
      <c r="AG86" s="143" t="s">
        <v>73</v>
      </c>
      <c r="AH86" s="143" t="s">
        <v>74</v>
      </c>
      <c r="AJ86" s="144"/>
      <c r="AK86" s="63" t="s">
        <v>84</v>
      </c>
      <c r="AL86" s="63" t="s">
        <v>94</v>
      </c>
      <c r="AM86" s="144"/>
      <c r="AN86" s="144"/>
      <c r="AO86" s="144"/>
    </row>
    <row r="87" spans="1:41">
      <c r="V87" s="55">
        <v>89</v>
      </c>
      <c r="W87" s="55" t="s">
        <v>175</v>
      </c>
      <c r="X87" s="70" t="s">
        <v>176</v>
      </c>
      <c r="Y87" s="70" t="s">
        <v>97</v>
      </c>
      <c r="Z87" s="70" t="s">
        <v>213</v>
      </c>
      <c r="AA87" s="71"/>
      <c r="AC87" s="144"/>
      <c r="AD87" s="63" t="s">
        <v>84</v>
      </c>
      <c r="AE87" s="63" t="s">
        <v>94</v>
      </c>
      <c r="AF87" s="144"/>
      <c r="AG87" s="144"/>
      <c r="AH87" s="144"/>
      <c r="AJ87" s="55">
        <v>1</v>
      </c>
      <c r="AK87" s="55" t="s">
        <v>214</v>
      </c>
      <c r="AL87" s="55" t="s">
        <v>215</v>
      </c>
      <c r="AM87" s="55" t="s">
        <v>97</v>
      </c>
      <c r="AN87" s="55" t="s">
        <v>101</v>
      </c>
      <c r="AO87" s="55"/>
    </row>
    <row r="88" spans="1:41">
      <c r="V88" s="55">
        <v>93</v>
      </c>
      <c r="W88" s="55" t="s">
        <v>175</v>
      </c>
      <c r="X88" s="70" t="s">
        <v>176</v>
      </c>
      <c r="Y88" s="70" t="s">
        <v>97</v>
      </c>
      <c r="Z88" s="70" t="s">
        <v>129</v>
      </c>
      <c r="AA88" s="71"/>
      <c r="AC88" s="55">
        <v>1</v>
      </c>
      <c r="AD88" s="55" t="s">
        <v>216</v>
      </c>
      <c r="AE88" s="55" t="s">
        <v>217</v>
      </c>
      <c r="AF88" s="55" t="s">
        <v>97</v>
      </c>
      <c r="AG88" s="55" t="s">
        <v>101</v>
      </c>
      <c r="AH88" s="55"/>
      <c r="AJ88" s="55">
        <v>2</v>
      </c>
      <c r="AK88" s="55" t="s">
        <v>214</v>
      </c>
      <c r="AL88" s="55" t="s">
        <v>215</v>
      </c>
      <c r="AM88" s="55" t="s">
        <v>97</v>
      </c>
      <c r="AN88" s="55" t="s">
        <v>218</v>
      </c>
      <c r="AO88" s="55"/>
    </row>
    <row r="89" spans="1:41">
      <c r="V89" s="55">
        <v>94</v>
      </c>
      <c r="W89" s="55" t="s">
        <v>175</v>
      </c>
      <c r="X89" s="70" t="s">
        <v>176</v>
      </c>
      <c r="Y89" s="70" t="s">
        <v>97</v>
      </c>
      <c r="Z89" s="70" t="s">
        <v>101</v>
      </c>
      <c r="AA89" s="71"/>
      <c r="AC89" s="55">
        <v>2</v>
      </c>
      <c r="AD89" s="55" t="s">
        <v>216</v>
      </c>
      <c r="AE89" s="55" t="s">
        <v>217</v>
      </c>
      <c r="AF89" s="55" t="s">
        <v>97</v>
      </c>
      <c r="AG89" s="55" t="s">
        <v>130</v>
      </c>
      <c r="AH89" s="55"/>
      <c r="AJ89" s="55">
        <v>3</v>
      </c>
      <c r="AK89" s="55" t="s">
        <v>214</v>
      </c>
      <c r="AL89" s="55" t="s">
        <v>215</v>
      </c>
      <c r="AM89" s="55" t="s">
        <v>97</v>
      </c>
      <c r="AN89" s="55" t="s">
        <v>219</v>
      </c>
      <c r="AO89" s="55"/>
    </row>
    <row r="90" spans="1:41">
      <c r="V90" s="55">
        <v>95</v>
      </c>
      <c r="W90" s="55" t="s">
        <v>175</v>
      </c>
      <c r="X90" s="70" t="s">
        <v>176</v>
      </c>
      <c r="Y90" s="70" t="s">
        <v>97</v>
      </c>
      <c r="Z90" s="70" t="s">
        <v>166</v>
      </c>
      <c r="AA90" s="71"/>
      <c r="AC90" s="55">
        <v>3</v>
      </c>
      <c r="AD90" s="55" t="s">
        <v>216</v>
      </c>
      <c r="AE90" s="55" t="s">
        <v>217</v>
      </c>
      <c r="AF90" s="55" t="s">
        <v>97</v>
      </c>
      <c r="AG90" s="55" t="s">
        <v>220</v>
      </c>
      <c r="AH90" s="55"/>
      <c r="AJ90" s="55">
        <v>4</v>
      </c>
      <c r="AK90" s="55" t="s">
        <v>214</v>
      </c>
      <c r="AL90" s="55" t="s">
        <v>215</v>
      </c>
      <c r="AM90" s="55" t="s">
        <v>97</v>
      </c>
      <c r="AN90" s="55" t="s">
        <v>171</v>
      </c>
      <c r="AO90" s="55"/>
    </row>
    <row r="91" spans="1:41">
      <c r="V91" s="55">
        <v>96</v>
      </c>
      <c r="W91" s="55" t="s">
        <v>175</v>
      </c>
      <c r="X91" s="70" t="s">
        <v>176</v>
      </c>
      <c r="Y91" s="70" t="s">
        <v>97</v>
      </c>
      <c r="Z91" s="70" t="s">
        <v>169</v>
      </c>
      <c r="AA91" s="71"/>
      <c r="AC91" s="55">
        <v>4</v>
      </c>
      <c r="AD91" s="55" t="s">
        <v>216</v>
      </c>
      <c r="AE91" s="55" t="s">
        <v>217</v>
      </c>
      <c r="AF91" s="55" t="s">
        <v>97</v>
      </c>
      <c r="AG91" s="55" t="s">
        <v>198</v>
      </c>
      <c r="AH91" s="55"/>
      <c r="AJ91" s="55">
        <v>5</v>
      </c>
      <c r="AK91" s="55" t="s">
        <v>214</v>
      </c>
      <c r="AL91" s="55" t="s">
        <v>215</v>
      </c>
      <c r="AM91" s="55" t="s">
        <v>97</v>
      </c>
      <c r="AN91" s="55" t="s">
        <v>144</v>
      </c>
      <c r="AO91" s="55"/>
    </row>
    <row r="92" spans="1:41">
      <c r="V92" s="55">
        <v>100</v>
      </c>
      <c r="W92" s="55" t="s">
        <v>189</v>
      </c>
      <c r="X92" s="72" t="s">
        <v>190</v>
      </c>
      <c r="Y92" s="72" t="s">
        <v>92</v>
      </c>
      <c r="Z92" s="72" t="s">
        <v>93</v>
      </c>
      <c r="AA92" s="55"/>
      <c r="AC92" s="55">
        <v>5</v>
      </c>
      <c r="AD92" s="55" t="s">
        <v>216</v>
      </c>
      <c r="AE92" s="55" t="s">
        <v>217</v>
      </c>
      <c r="AF92" s="55" t="s">
        <v>97</v>
      </c>
      <c r="AG92" s="55" t="s">
        <v>144</v>
      </c>
      <c r="AH92" s="55"/>
    </row>
    <row r="93" spans="1:41">
      <c r="V93" s="55">
        <v>101</v>
      </c>
      <c r="W93" s="55" t="s">
        <v>189</v>
      </c>
      <c r="X93" s="55" t="s">
        <v>190</v>
      </c>
      <c r="Y93" s="55" t="s">
        <v>92</v>
      </c>
      <c r="Z93" s="55" t="s">
        <v>118</v>
      </c>
      <c r="AA93" s="55"/>
    </row>
    <row r="94" spans="1:41">
      <c r="V94" s="55">
        <v>102</v>
      </c>
      <c r="W94" s="55" t="s">
        <v>189</v>
      </c>
      <c r="X94" s="55" t="s">
        <v>190</v>
      </c>
      <c r="Y94" s="55" t="s">
        <v>92</v>
      </c>
      <c r="Z94" s="55" t="s">
        <v>113</v>
      </c>
      <c r="AA94" s="55"/>
      <c r="AK94" s="78"/>
      <c r="AL94" s="78"/>
      <c r="AM94" s="78"/>
      <c r="AN94" s="78"/>
      <c r="AO94" s="78"/>
    </row>
    <row r="95" spans="1:41">
      <c r="V95" s="55">
        <v>103</v>
      </c>
      <c r="W95" s="55" t="s">
        <v>189</v>
      </c>
      <c r="X95" s="55" t="s">
        <v>190</v>
      </c>
      <c r="Y95" s="55" t="s">
        <v>97</v>
      </c>
      <c r="Z95" s="55" t="s">
        <v>101</v>
      </c>
      <c r="AA95" s="55"/>
      <c r="AI95" s="78"/>
      <c r="AJ95" s="78"/>
      <c r="AK95" s="78"/>
      <c r="AL95" s="78"/>
      <c r="AM95" s="78"/>
      <c r="AN95" s="78"/>
      <c r="AO95" s="78"/>
    </row>
    <row r="96" spans="1:41">
      <c r="V96" s="55">
        <v>104</v>
      </c>
      <c r="W96" s="55" t="s">
        <v>189</v>
      </c>
      <c r="X96" s="55" t="s">
        <v>190</v>
      </c>
      <c r="Y96" s="55" t="s">
        <v>97</v>
      </c>
      <c r="Z96" s="55" t="s">
        <v>120</v>
      </c>
      <c r="AA96" s="55"/>
      <c r="AI96" s="78"/>
      <c r="AJ96" s="78"/>
      <c r="AK96" s="78"/>
      <c r="AL96" s="78"/>
      <c r="AM96" s="78"/>
      <c r="AN96" s="78"/>
      <c r="AO96" s="78"/>
    </row>
    <row r="97" spans="1:41">
      <c r="V97" s="55">
        <v>105</v>
      </c>
      <c r="W97" s="55" t="s">
        <v>189</v>
      </c>
      <c r="X97" s="55" t="s">
        <v>190</v>
      </c>
      <c r="Y97" s="55" t="s">
        <v>97</v>
      </c>
      <c r="Z97" s="55" t="s">
        <v>193</v>
      </c>
      <c r="AA97" s="55"/>
      <c r="AI97" s="78"/>
      <c r="AJ97" s="69"/>
      <c r="AK97" s="69"/>
      <c r="AL97" s="69"/>
      <c r="AM97" s="69"/>
      <c r="AN97" s="69"/>
      <c r="AO97" s="69"/>
    </row>
    <row r="98" spans="1:41">
      <c r="V98" s="55">
        <v>106</v>
      </c>
      <c r="W98" s="55" t="s">
        <v>189</v>
      </c>
      <c r="X98" s="55" t="s">
        <v>190</v>
      </c>
      <c r="Y98" s="55" t="s">
        <v>97</v>
      </c>
      <c r="Z98" s="55" t="s">
        <v>194</v>
      </c>
      <c r="AA98" s="55"/>
      <c r="AI98" s="78"/>
      <c r="AJ98" s="78"/>
      <c r="AK98" s="78"/>
      <c r="AL98" s="78"/>
      <c r="AM98" s="78"/>
      <c r="AN98" s="78"/>
      <c r="AO98" s="78"/>
    </row>
    <row r="99" spans="1:41">
      <c r="V99" s="55">
        <v>107</v>
      </c>
      <c r="W99" s="55" t="s">
        <v>189</v>
      </c>
      <c r="X99" s="55" t="s">
        <v>190</v>
      </c>
      <c r="Y99" s="55" t="s">
        <v>97</v>
      </c>
      <c r="Z99" s="55" t="s">
        <v>195</v>
      </c>
      <c r="AA99" s="55"/>
      <c r="AI99" s="79"/>
      <c r="AJ99" s="78"/>
      <c r="AK99" s="78"/>
      <c r="AL99" s="78"/>
      <c r="AM99" s="78"/>
      <c r="AN99" s="78"/>
      <c r="AO99" s="78"/>
    </row>
    <row r="100" spans="1:41">
      <c r="V100" s="55">
        <v>108</v>
      </c>
      <c r="W100" s="55" t="s">
        <v>189</v>
      </c>
      <c r="X100" s="55" t="s">
        <v>190</v>
      </c>
      <c r="Y100" s="55" t="s">
        <v>97</v>
      </c>
      <c r="Z100" s="55" t="s">
        <v>196</v>
      </c>
      <c r="AA100" s="55"/>
      <c r="AI100" s="79"/>
      <c r="AJ100" s="78"/>
      <c r="AK100" s="78"/>
      <c r="AL100" s="78"/>
      <c r="AM100" s="78"/>
      <c r="AN100" s="78"/>
      <c r="AO100" s="78"/>
    </row>
    <row r="101" spans="1:41">
      <c r="V101" s="55">
        <v>109</v>
      </c>
      <c r="W101" s="55" t="s">
        <v>189</v>
      </c>
      <c r="X101" s="55" t="s">
        <v>190</v>
      </c>
      <c r="Y101" s="55" t="s">
        <v>97</v>
      </c>
      <c r="Z101" s="55" t="s">
        <v>197</v>
      </c>
      <c r="AA101" s="55"/>
      <c r="AI101" s="79"/>
      <c r="AK101" s="78"/>
      <c r="AL101" s="80"/>
      <c r="AM101" s="80"/>
      <c r="AN101" s="80"/>
      <c r="AO101" s="80"/>
    </row>
    <row r="102" spans="1:41">
      <c r="V102" s="55">
        <v>110</v>
      </c>
      <c r="W102" s="55" t="s">
        <v>189</v>
      </c>
      <c r="X102" s="55" t="s">
        <v>190</v>
      </c>
      <c r="Y102" s="55" t="s">
        <v>97</v>
      </c>
      <c r="Z102" s="55" t="s">
        <v>198</v>
      </c>
      <c r="AA102" s="55"/>
      <c r="AI102" s="79"/>
      <c r="AK102" s="78"/>
      <c r="AL102" s="80"/>
      <c r="AM102" s="80"/>
      <c r="AN102" s="80"/>
      <c r="AO102" s="81"/>
    </row>
    <row r="103" spans="1:41">
      <c r="V103" s="55">
        <v>111</v>
      </c>
      <c r="W103" s="55" t="s">
        <v>189</v>
      </c>
      <c r="X103" s="55" t="s">
        <v>190</v>
      </c>
      <c r="Y103" s="55" t="s">
        <v>97</v>
      </c>
      <c r="Z103" s="55" t="s">
        <v>106</v>
      </c>
      <c r="AA103" s="55"/>
      <c r="AI103" s="79"/>
      <c r="AK103" s="78"/>
      <c r="AL103" s="80"/>
      <c r="AM103" s="80"/>
      <c r="AN103" s="80"/>
      <c r="AO103" s="81"/>
    </row>
    <row r="104" spans="1:41">
      <c r="V104" s="55">
        <v>112</v>
      </c>
      <c r="W104" s="55" t="s">
        <v>189</v>
      </c>
      <c r="X104" s="55" t="s">
        <v>190</v>
      </c>
      <c r="Y104" s="55" t="s">
        <v>97</v>
      </c>
      <c r="Z104" s="55" t="s">
        <v>113</v>
      </c>
      <c r="AA104" s="55"/>
      <c r="AI104" s="79"/>
      <c r="AK104" s="78"/>
      <c r="AL104" s="80"/>
      <c r="AM104" s="80"/>
      <c r="AN104" s="80"/>
      <c r="AO104" s="81"/>
    </row>
    <row r="105" spans="1:41">
      <c r="V105" s="55">
        <v>113</v>
      </c>
      <c r="W105" s="55" t="s">
        <v>221</v>
      </c>
      <c r="X105" s="55" t="s">
        <v>222</v>
      </c>
      <c r="Y105" s="55" t="s">
        <v>92</v>
      </c>
      <c r="Z105" s="55" t="s">
        <v>93</v>
      </c>
      <c r="AA105" s="55"/>
      <c r="AI105" s="79"/>
      <c r="AK105" s="78"/>
      <c r="AL105" s="80"/>
      <c r="AM105" s="80"/>
      <c r="AN105" s="80"/>
      <c r="AO105" s="81"/>
    </row>
    <row r="106" spans="1:41">
      <c r="V106" s="55">
        <v>114</v>
      </c>
      <c r="W106" s="55" t="s">
        <v>221</v>
      </c>
      <c r="X106" s="55" t="s">
        <v>222</v>
      </c>
      <c r="Y106" s="55" t="s">
        <v>92</v>
      </c>
      <c r="Z106" s="55" t="s">
        <v>118</v>
      </c>
      <c r="AA106" s="55"/>
      <c r="AI106" s="79"/>
      <c r="AK106" s="78"/>
      <c r="AL106" s="80"/>
      <c r="AM106" s="80"/>
      <c r="AN106" s="80"/>
      <c r="AO106" s="81"/>
    </row>
    <row r="107" spans="1:41">
      <c r="V107" s="55">
        <v>116</v>
      </c>
      <c r="W107" s="55" t="s">
        <v>221</v>
      </c>
      <c r="X107" s="55" t="s">
        <v>222</v>
      </c>
      <c r="Y107" s="55" t="s">
        <v>92</v>
      </c>
      <c r="Z107" s="55" t="s">
        <v>113</v>
      </c>
      <c r="AA107" s="55"/>
      <c r="AI107" s="79"/>
      <c r="AK107" s="78"/>
      <c r="AL107" s="80"/>
      <c r="AM107" s="80"/>
      <c r="AN107" s="80"/>
      <c r="AO107" s="81"/>
    </row>
    <row r="108" spans="1:41">
      <c r="V108" s="55">
        <v>117</v>
      </c>
      <c r="W108" s="55" t="s">
        <v>221</v>
      </c>
      <c r="X108" s="55" t="s">
        <v>222</v>
      </c>
      <c r="Y108" s="55" t="s">
        <v>97</v>
      </c>
      <c r="Z108" s="55" t="s">
        <v>200</v>
      </c>
      <c r="AA108" s="55"/>
      <c r="AI108" s="79"/>
      <c r="AK108" s="78"/>
      <c r="AL108" s="80"/>
      <c r="AM108" s="80"/>
      <c r="AN108" s="80"/>
      <c r="AO108" s="81"/>
    </row>
    <row r="109" spans="1:41">
      <c r="V109" s="55">
        <v>122</v>
      </c>
      <c r="W109" s="55" t="s">
        <v>221</v>
      </c>
      <c r="X109" s="55" t="s">
        <v>222</v>
      </c>
      <c r="Y109" s="55" t="s">
        <v>97</v>
      </c>
      <c r="Z109" s="55" t="s">
        <v>210</v>
      </c>
      <c r="AA109" s="55"/>
      <c r="AK109" s="78"/>
      <c r="AL109" s="78"/>
      <c r="AM109" s="78"/>
      <c r="AN109" s="78"/>
      <c r="AO109" s="78"/>
    </row>
    <row r="110" spans="1:41">
      <c r="V110" s="55">
        <v>123</v>
      </c>
      <c r="W110" s="55" t="s">
        <v>221</v>
      </c>
      <c r="X110" s="55" t="s">
        <v>222</v>
      </c>
      <c r="Y110" s="55" t="s">
        <v>97</v>
      </c>
      <c r="Z110" s="55" t="s">
        <v>144</v>
      </c>
      <c r="AA110" s="55"/>
      <c r="AK110" s="78"/>
      <c r="AL110" s="78"/>
      <c r="AM110" s="78"/>
      <c r="AN110" s="78"/>
      <c r="AO110" s="78"/>
    </row>
    <row r="111" spans="1:41">
      <c r="V111" s="55">
        <v>124</v>
      </c>
      <c r="W111" s="55" t="s">
        <v>221</v>
      </c>
      <c r="X111" s="55" t="s">
        <v>222</v>
      </c>
      <c r="Y111" s="55" t="s">
        <v>97</v>
      </c>
      <c r="Z111" s="55" t="s">
        <v>106</v>
      </c>
      <c r="AA111" s="55"/>
      <c r="AK111" s="78"/>
      <c r="AL111" s="78"/>
      <c r="AM111" s="78"/>
      <c r="AN111" s="78"/>
      <c r="AO111" s="78"/>
    </row>
    <row r="112" spans="1:41">
      <c r="V112" s="55">
        <v>125</v>
      </c>
      <c r="W112" s="55" t="s">
        <v>221</v>
      </c>
      <c r="X112" s="55" t="s">
        <v>222</v>
      </c>
      <c r="Y112" s="55" t="s">
        <v>97</v>
      </c>
      <c r="Z112" s="55" t="s">
        <v>113</v>
      </c>
      <c r="AA112" s="55"/>
    </row>
    <row r="113" spans="1:41">
      <c r="V113" s="55">
        <v>126</v>
      </c>
      <c r="W113" s="55" t="s">
        <v>187</v>
      </c>
      <c r="X113" s="55" t="s">
        <v>188</v>
      </c>
      <c r="Y113" s="55" t="s">
        <v>92</v>
      </c>
      <c r="Z113" s="55" t="s">
        <v>93</v>
      </c>
      <c r="AA113" s="55"/>
    </row>
    <row r="114" spans="1:41">
      <c r="V114" s="55">
        <v>127</v>
      </c>
      <c r="W114" s="55" t="s">
        <v>187</v>
      </c>
      <c r="X114" s="55" t="s">
        <v>188</v>
      </c>
      <c r="Y114" s="55" t="s">
        <v>92</v>
      </c>
      <c r="Z114" s="55" t="s">
        <v>118</v>
      </c>
      <c r="AA114" s="55"/>
    </row>
    <row r="115" spans="1:41">
      <c r="V115" s="55">
        <v>128</v>
      </c>
      <c r="W115" s="55" t="s">
        <v>187</v>
      </c>
      <c r="X115" s="55" t="s">
        <v>188</v>
      </c>
      <c r="Y115" s="55" t="s">
        <v>92</v>
      </c>
      <c r="Z115" s="55" t="s">
        <v>113</v>
      </c>
      <c r="AA115" s="55"/>
    </row>
    <row r="116" spans="1:41">
      <c r="V116" s="55">
        <v>129</v>
      </c>
      <c r="W116" s="55" t="s">
        <v>187</v>
      </c>
      <c r="X116" s="55" t="s">
        <v>188</v>
      </c>
      <c r="Y116" s="55" t="s">
        <v>97</v>
      </c>
      <c r="Z116" s="55" t="s">
        <v>101</v>
      </c>
      <c r="AA116" s="55"/>
    </row>
    <row r="117" spans="1:41">
      <c r="V117" s="55">
        <v>130</v>
      </c>
      <c r="W117" s="55" t="s">
        <v>187</v>
      </c>
      <c r="X117" s="55" t="s">
        <v>188</v>
      </c>
      <c r="Y117" s="55" t="s">
        <v>97</v>
      </c>
      <c r="Z117" s="55" t="s">
        <v>140</v>
      </c>
      <c r="AA117" s="55"/>
    </row>
    <row r="118" spans="1:41">
      <c r="V118" s="55">
        <v>131</v>
      </c>
      <c r="W118" s="55" t="s">
        <v>187</v>
      </c>
      <c r="X118" s="55" t="s">
        <v>188</v>
      </c>
      <c r="Y118" s="55" t="s">
        <v>97</v>
      </c>
      <c r="Z118" s="55" t="s">
        <v>191</v>
      </c>
      <c r="AA118" s="55"/>
    </row>
    <row r="119" spans="1:41">
      <c r="V119" s="55">
        <v>132</v>
      </c>
      <c r="W119" s="55" t="s">
        <v>187</v>
      </c>
      <c r="X119" s="55" t="s">
        <v>188</v>
      </c>
      <c r="Y119" s="55" t="s">
        <v>97</v>
      </c>
      <c r="Z119" s="55" t="s">
        <v>192</v>
      </c>
      <c r="AA119" s="55"/>
    </row>
    <row r="120" spans="1:41">
      <c r="V120" s="55">
        <v>133</v>
      </c>
      <c r="W120" s="55" t="s">
        <v>187</v>
      </c>
      <c r="X120" s="55" t="s">
        <v>188</v>
      </c>
      <c r="Y120" s="55" t="s">
        <v>97</v>
      </c>
      <c r="Z120" s="55" t="s">
        <v>143</v>
      </c>
      <c r="AA120" s="55"/>
    </row>
    <row r="121" spans="1:41">
      <c r="V121" s="55">
        <v>134</v>
      </c>
      <c r="W121" s="55" t="s">
        <v>187</v>
      </c>
      <c r="X121" s="55" t="s">
        <v>188</v>
      </c>
      <c r="Y121" s="55" t="s">
        <v>97</v>
      </c>
      <c r="Z121" s="55" t="s">
        <v>171</v>
      </c>
      <c r="AA121" s="55"/>
    </row>
    <row r="122" spans="1:41">
      <c r="V122" s="55">
        <v>135</v>
      </c>
      <c r="W122" s="55" t="s">
        <v>187</v>
      </c>
      <c r="X122" s="55" t="s">
        <v>188</v>
      </c>
      <c r="Y122" s="55" t="s">
        <v>97</v>
      </c>
      <c r="Z122" s="55" t="s">
        <v>106</v>
      </c>
      <c r="AA122" s="55"/>
    </row>
    <row r="123" spans="1:41">
      <c r="V123" s="55">
        <v>136</v>
      </c>
      <c r="W123" s="55" t="s">
        <v>187</v>
      </c>
      <c r="X123" s="55" t="s">
        <v>188</v>
      </c>
      <c r="Y123" s="55" t="s">
        <v>97</v>
      </c>
      <c r="Z123" s="55" t="s">
        <v>113</v>
      </c>
      <c r="AA123" s="55"/>
    </row>
    <row r="124" spans="1:41">
      <c r="V124" s="55">
        <v>137</v>
      </c>
      <c r="W124" s="55" t="s">
        <v>202</v>
      </c>
      <c r="X124" s="55" t="s">
        <v>203</v>
      </c>
      <c r="Y124" s="55" t="s">
        <v>92</v>
      </c>
      <c r="Z124" s="55" t="s">
        <v>93</v>
      </c>
      <c r="AA124" s="55"/>
    </row>
    <row r="125" spans="1:41">
      <c r="V125" s="55">
        <v>138</v>
      </c>
      <c r="W125" s="55" t="s">
        <v>202</v>
      </c>
      <c r="X125" s="55" t="s">
        <v>203</v>
      </c>
      <c r="Y125" s="55" t="s">
        <v>92</v>
      </c>
      <c r="Z125" s="55" t="s">
        <v>118</v>
      </c>
      <c r="AA125" s="55"/>
    </row>
    <row r="126" spans="1:41">
      <c r="V126" s="55">
        <v>139</v>
      </c>
      <c r="W126" s="55" t="s">
        <v>202</v>
      </c>
      <c r="X126" s="55" t="s">
        <v>203</v>
      </c>
      <c r="Y126" s="55" t="s">
        <v>92</v>
      </c>
      <c r="Z126" s="55" t="s">
        <v>113</v>
      </c>
      <c r="AA126" s="55"/>
    </row>
    <row r="127" spans="1:41">
      <c r="V127" s="55">
        <v>140</v>
      </c>
      <c r="W127" s="55" t="s">
        <v>202</v>
      </c>
      <c r="X127" s="55" t="s">
        <v>203</v>
      </c>
      <c r="Y127" s="55" t="s">
        <v>97</v>
      </c>
      <c r="Z127" s="55" t="s">
        <v>204</v>
      </c>
      <c r="AA127" s="55"/>
    </row>
    <row r="128" spans="1:41">
      <c r="V128" s="55">
        <v>141</v>
      </c>
      <c r="W128" s="55" t="s">
        <v>202</v>
      </c>
      <c r="X128" s="55" t="s">
        <v>203</v>
      </c>
      <c r="Y128" s="55" t="s">
        <v>97</v>
      </c>
      <c r="Z128" s="55" t="s">
        <v>206</v>
      </c>
      <c r="AA128" s="55"/>
    </row>
    <row r="129" spans="1:41">
      <c r="V129" s="55">
        <v>142</v>
      </c>
      <c r="W129" s="55" t="s">
        <v>202</v>
      </c>
      <c r="X129" s="55" t="s">
        <v>203</v>
      </c>
      <c r="Y129" s="55" t="s">
        <v>97</v>
      </c>
      <c r="Z129" s="55" t="s">
        <v>208</v>
      </c>
      <c r="AA129" s="55"/>
    </row>
    <row r="130" spans="1:41">
      <c r="V130" s="55">
        <v>143</v>
      </c>
      <c r="W130" s="55" t="s">
        <v>202</v>
      </c>
      <c r="X130" s="55" t="s">
        <v>203</v>
      </c>
      <c r="Y130" s="55" t="s">
        <v>97</v>
      </c>
      <c r="Z130" s="55" t="s">
        <v>136</v>
      </c>
      <c r="AA130" s="55"/>
    </row>
    <row r="131" spans="1:41">
      <c r="V131" s="55">
        <v>144</v>
      </c>
      <c r="W131" s="55" t="s">
        <v>202</v>
      </c>
      <c r="X131" s="55" t="s">
        <v>203</v>
      </c>
      <c r="Y131" s="55" t="s">
        <v>97</v>
      </c>
      <c r="Z131" s="55" t="s">
        <v>129</v>
      </c>
      <c r="AA131" s="55"/>
    </row>
    <row r="132" spans="1:41">
      <c r="V132" s="55">
        <v>145</v>
      </c>
      <c r="W132" s="55" t="s">
        <v>202</v>
      </c>
      <c r="X132" s="55" t="s">
        <v>203</v>
      </c>
      <c r="Y132" s="55" t="s">
        <v>97</v>
      </c>
      <c r="Z132" s="55" t="s">
        <v>144</v>
      </c>
      <c r="AA132" s="55"/>
    </row>
    <row r="133" spans="1:41">
      <c r="V133" s="55">
        <v>146</v>
      </c>
      <c r="W133" s="55" t="s">
        <v>202</v>
      </c>
      <c r="X133" s="55" t="s">
        <v>203</v>
      </c>
      <c r="Y133" s="55" t="s">
        <v>97</v>
      </c>
      <c r="Z133" s="55" t="s">
        <v>106</v>
      </c>
      <c r="AA133" s="55"/>
    </row>
    <row r="134" spans="1:41">
      <c r="V134" s="55">
        <v>147</v>
      </c>
      <c r="W134" s="55" t="s">
        <v>202</v>
      </c>
      <c r="X134" s="55" t="s">
        <v>203</v>
      </c>
      <c r="Y134" s="55" t="s">
        <v>97</v>
      </c>
      <c r="Z134" s="55" t="s">
        <v>113</v>
      </c>
      <c r="AA134" s="55"/>
    </row>
    <row r="135" spans="1:41">
      <c r="V135" s="55">
        <v>148</v>
      </c>
      <c r="W135" s="55" t="s">
        <v>214</v>
      </c>
      <c r="X135" s="55" t="s">
        <v>215</v>
      </c>
      <c r="Y135" s="55" t="s">
        <v>92</v>
      </c>
      <c r="Z135" s="55" t="s">
        <v>93</v>
      </c>
      <c r="AA135" s="55"/>
    </row>
    <row r="136" spans="1:41">
      <c r="V136" s="55">
        <v>149</v>
      </c>
      <c r="W136" s="55" t="s">
        <v>214</v>
      </c>
      <c r="X136" s="55" t="s">
        <v>215</v>
      </c>
      <c r="Y136" s="55" t="s">
        <v>92</v>
      </c>
      <c r="Z136" s="55" t="s">
        <v>118</v>
      </c>
      <c r="AA136" s="55"/>
    </row>
    <row r="137" spans="1:41">
      <c r="V137" s="55">
        <v>150</v>
      </c>
      <c r="W137" s="55" t="s">
        <v>214</v>
      </c>
      <c r="X137" s="55" t="s">
        <v>215</v>
      </c>
      <c r="Y137" s="55" t="s">
        <v>92</v>
      </c>
      <c r="Z137" s="55" t="s">
        <v>113</v>
      </c>
      <c r="AA137" s="55"/>
    </row>
    <row r="138" spans="1:41">
      <c r="V138" s="55">
        <v>151</v>
      </c>
      <c r="W138" s="55" t="s">
        <v>214</v>
      </c>
      <c r="X138" s="55" t="s">
        <v>215</v>
      </c>
      <c r="Y138" s="55" t="s">
        <v>97</v>
      </c>
      <c r="Z138" s="55" t="s">
        <v>101</v>
      </c>
      <c r="AA138" s="55"/>
    </row>
    <row r="139" spans="1:41">
      <c r="V139" s="55">
        <v>152</v>
      </c>
      <c r="W139" s="55" t="s">
        <v>214</v>
      </c>
      <c r="X139" s="55" t="s">
        <v>215</v>
      </c>
      <c r="Y139" s="55" t="s">
        <v>97</v>
      </c>
      <c r="Z139" s="55" t="s">
        <v>218</v>
      </c>
      <c r="AA139" s="55"/>
    </row>
    <row r="140" spans="1:41">
      <c r="V140" s="55">
        <v>153</v>
      </c>
      <c r="W140" s="55" t="s">
        <v>214</v>
      </c>
      <c r="X140" s="55" t="s">
        <v>215</v>
      </c>
      <c r="Y140" s="55" t="s">
        <v>97</v>
      </c>
      <c r="Z140" s="55" t="s">
        <v>219</v>
      </c>
      <c r="AA140" s="55"/>
    </row>
    <row r="141" spans="1:41">
      <c r="V141" s="55">
        <v>154</v>
      </c>
      <c r="W141" s="55" t="s">
        <v>214</v>
      </c>
      <c r="X141" s="55" t="s">
        <v>215</v>
      </c>
      <c r="Y141" s="55" t="s">
        <v>97</v>
      </c>
      <c r="Z141" s="55" t="s">
        <v>171</v>
      </c>
      <c r="AA141" s="55"/>
    </row>
    <row r="142" spans="1:41">
      <c r="V142" s="55">
        <v>155</v>
      </c>
      <c r="W142" s="55" t="s">
        <v>214</v>
      </c>
      <c r="X142" s="55" t="s">
        <v>215</v>
      </c>
      <c r="Y142" s="55" t="s">
        <v>97</v>
      </c>
      <c r="Z142" s="55" t="s">
        <v>106</v>
      </c>
      <c r="AA142" s="55"/>
    </row>
    <row r="143" spans="1:41">
      <c r="V143" s="55">
        <v>156</v>
      </c>
      <c r="W143" s="55" t="s">
        <v>214</v>
      </c>
      <c r="X143" s="55" t="s">
        <v>215</v>
      </c>
      <c r="Y143" s="55" t="s">
        <v>97</v>
      </c>
      <c r="Z143" s="55" t="s">
        <v>113</v>
      </c>
      <c r="AA143" s="55"/>
    </row>
    <row r="144" spans="1:41">
      <c r="V144" s="55">
        <v>157</v>
      </c>
      <c r="W144" s="55" t="s">
        <v>216</v>
      </c>
      <c r="X144" s="55" t="s">
        <v>217</v>
      </c>
      <c r="Y144" s="55" t="s">
        <v>92</v>
      </c>
      <c r="Z144" s="55" t="s">
        <v>93</v>
      </c>
      <c r="AA144" s="55"/>
    </row>
    <row r="145" spans="1:41">
      <c r="V145" s="55">
        <v>158</v>
      </c>
      <c r="W145" s="55" t="s">
        <v>216</v>
      </c>
      <c r="X145" s="55" t="s">
        <v>217</v>
      </c>
      <c r="Y145" s="55" t="s">
        <v>92</v>
      </c>
      <c r="Z145" s="55" t="s">
        <v>118</v>
      </c>
      <c r="AA145" s="55"/>
    </row>
    <row r="146" spans="1:41">
      <c r="V146" s="55">
        <v>159</v>
      </c>
      <c r="W146" s="55" t="s">
        <v>216</v>
      </c>
      <c r="X146" s="55" t="s">
        <v>217</v>
      </c>
      <c r="Y146" s="55" t="s">
        <v>92</v>
      </c>
      <c r="Z146" s="55" t="s">
        <v>113</v>
      </c>
      <c r="AA146" s="55"/>
    </row>
    <row r="147" spans="1:41">
      <c r="V147" s="55">
        <v>160</v>
      </c>
      <c r="W147" s="55" t="s">
        <v>216</v>
      </c>
      <c r="X147" s="55" t="s">
        <v>217</v>
      </c>
      <c r="Y147" s="55" t="s">
        <v>97</v>
      </c>
      <c r="Z147" s="55" t="s">
        <v>101</v>
      </c>
      <c r="AA147" s="55"/>
    </row>
    <row r="148" spans="1:41">
      <c r="V148" s="55">
        <v>161</v>
      </c>
      <c r="W148" s="55" t="s">
        <v>216</v>
      </c>
      <c r="X148" s="55" t="s">
        <v>217</v>
      </c>
      <c r="Y148" s="55" t="s">
        <v>97</v>
      </c>
      <c r="Z148" s="55" t="s">
        <v>130</v>
      </c>
      <c r="AA148" s="55"/>
    </row>
    <row r="149" spans="1:41">
      <c r="V149" s="55">
        <v>162</v>
      </c>
      <c r="W149" s="55" t="s">
        <v>216</v>
      </c>
      <c r="X149" s="55" t="s">
        <v>217</v>
      </c>
      <c r="Y149" s="55" t="s">
        <v>97</v>
      </c>
      <c r="Z149" s="55" t="s">
        <v>220</v>
      </c>
      <c r="AA149" s="55"/>
    </row>
    <row r="150" spans="1:41">
      <c r="V150" s="55">
        <v>163</v>
      </c>
      <c r="W150" s="55" t="s">
        <v>216</v>
      </c>
      <c r="X150" s="55" t="s">
        <v>217</v>
      </c>
      <c r="Y150" s="55" t="s">
        <v>97</v>
      </c>
      <c r="Z150" s="55" t="s">
        <v>198</v>
      </c>
      <c r="AA150" s="55"/>
    </row>
    <row r="151" spans="1:41">
      <c r="V151" s="55">
        <v>164</v>
      </c>
      <c r="W151" s="55" t="s">
        <v>216</v>
      </c>
      <c r="X151" s="55" t="s">
        <v>217</v>
      </c>
      <c r="Y151" s="55" t="s">
        <v>97</v>
      </c>
      <c r="Z151" s="55" t="s">
        <v>106</v>
      </c>
      <c r="AA151" s="55"/>
    </row>
    <row r="152" spans="1:41">
      <c r="V152" s="55">
        <v>165</v>
      </c>
      <c r="W152" s="55" t="s">
        <v>216</v>
      </c>
      <c r="X152" s="55" t="s">
        <v>217</v>
      </c>
      <c r="Y152" s="55" t="s">
        <v>97</v>
      </c>
      <c r="Z152" s="55" t="s">
        <v>113</v>
      </c>
      <c r="AA152" s="55"/>
    </row>
    <row r="153" spans="1:41">
      <c r="V153" s="55">
        <v>166</v>
      </c>
      <c r="W153" s="55" t="s">
        <v>223</v>
      </c>
      <c r="X153" s="55" t="s">
        <v>224</v>
      </c>
      <c r="Y153" s="55" t="s">
        <v>92</v>
      </c>
      <c r="Z153" s="55" t="s">
        <v>93</v>
      </c>
      <c r="AA153" s="55"/>
    </row>
    <row r="154" spans="1:41">
      <c r="V154" s="55">
        <v>167</v>
      </c>
      <c r="W154" s="55" t="s">
        <v>223</v>
      </c>
      <c r="X154" s="55" t="s">
        <v>224</v>
      </c>
      <c r="Y154" s="55" t="s">
        <v>92</v>
      </c>
      <c r="Z154" s="55" t="s">
        <v>118</v>
      </c>
      <c r="AA154" s="55"/>
    </row>
    <row r="155" spans="1:41">
      <c r="V155" s="55">
        <v>168</v>
      </c>
      <c r="W155" s="55" t="s">
        <v>223</v>
      </c>
      <c r="X155" s="55" t="s">
        <v>224</v>
      </c>
      <c r="Y155" s="55" t="s">
        <v>92</v>
      </c>
      <c r="Z155" s="55" t="s">
        <v>113</v>
      </c>
      <c r="AA155" s="55"/>
    </row>
    <row r="156" spans="1:41">
      <c r="V156" s="55">
        <v>169</v>
      </c>
      <c r="W156" s="55" t="s">
        <v>223</v>
      </c>
      <c r="X156" s="55" t="s">
        <v>224</v>
      </c>
      <c r="Y156" s="55" t="s">
        <v>97</v>
      </c>
      <c r="Z156" s="55" t="s">
        <v>101</v>
      </c>
      <c r="AA156" s="55"/>
    </row>
    <row r="157" spans="1:41">
      <c r="V157" s="55">
        <v>170</v>
      </c>
      <c r="W157" s="55" t="s">
        <v>223</v>
      </c>
      <c r="X157" s="55" t="s">
        <v>224</v>
      </c>
      <c r="Y157" s="55" t="s">
        <v>97</v>
      </c>
      <c r="Z157" s="55" t="s">
        <v>129</v>
      </c>
      <c r="AA157" s="55"/>
    </row>
    <row r="158" spans="1:41">
      <c r="V158" s="55">
        <v>171</v>
      </c>
      <c r="W158" s="55" t="s">
        <v>223</v>
      </c>
      <c r="X158" s="55" t="s">
        <v>224</v>
      </c>
      <c r="Y158" s="55" t="s">
        <v>97</v>
      </c>
      <c r="Z158" s="55" t="s">
        <v>106</v>
      </c>
      <c r="AA158" s="55"/>
    </row>
    <row r="159" spans="1:41">
      <c r="V159" s="55">
        <v>172</v>
      </c>
      <c r="W159" s="55" t="s">
        <v>223</v>
      </c>
      <c r="X159" s="55" t="s">
        <v>224</v>
      </c>
      <c r="Y159" s="55" t="s">
        <v>97</v>
      </c>
      <c r="Z159" s="55" t="s">
        <v>113</v>
      </c>
      <c r="AA159" s="55"/>
    </row>
  </sheetData>
  <sheetProtection algorithmName="SHA-512" hashValue="PlP79BtOZEJ/RxqHqqEmrmcnl8QTqL67Nfotib/5cMNtqMscCNclXdSGl51aT7GVYLZPg65mb6haKdBgdvwN+A==" saltValue="qnbiGlsF3dRHncabcYNnjA==" spinCount="100000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6:N7"/>
    <mergeCell ref="O6:P6"/>
    <mergeCell ref="Q6:Q7"/>
    <mergeCell ref="R6:R7"/>
    <mergeCell ref="S6:S7"/>
    <mergeCell ref="AC1:AO1"/>
    <mergeCell ref="AN2:AO2"/>
    <mergeCell ref="V3:V4"/>
    <mergeCell ref="W3:X3"/>
    <mergeCell ref="Y3:Y4"/>
    <mergeCell ref="Z3:Z4"/>
    <mergeCell ref="AA3:AA4"/>
    <mergeCell ref="AC4:AC5"/>
    <mergeCell ref="AD4:AE4"/>
    <mergeCell ref="AF4:AF5"/>
    <mergeCell ref="V1:AA1"/>
    <mergeCell ref="AG4:AG5"/>
    <mergeCell ref="AH4:AH5"/>
    <mergeCell ref="AJ4:AJ5"/>
    <mergeCell ref="AK4:AL4"/>
    <mergeCell ref="AM4:AM5"/>
    <mergeCell ref="AO4:AO5"/>
    <mergeCell ref="AJ20:AJ21"/>
    <mergeCell ref="AK20:AL20"/>
    <mergeCell ref="AM20:AM21"/>
    <mergeCell ref="AN20:AN21"/>
    <mergeCell ref="AO20:AO21"/>
    <mergeCell ref="AN4:AN5"/>
    <mergeCell ref="AC24:AC25"/>
    <mergeCell ref="AD24:AE24"/>
    <mergeCell ref="AF24:AF25"/>
    <mergeCell ref="AG24:AG25"/>
    <mergeCell ref="AH24:AH25"/>
    <mergeCell ref="AK33:AL33"/>
    <mergeCell ref="AM33:AM34"/>
    <mergeCell ref="AN33:AN34"/>
    <mergeCell ref="AO33:AO34"/>
    <mergeCell ref="AC44:AC45"/>
    <mergeCell ref="AD44:AE44"/>
    <mergeCell ref="AF44:AF45"/>
    <mergeCell ref="AG44:AG45"/>
    <mergeCell ref="AH44:AH45"/>
    <mergeCell ref="AJ33:AJ34"/>
    <mergeCell ref="AK50:AL50"/>
    <mergeCell ref="AM50:AM51"/>
    <mergeCell ref="AN50:AN51"/>
    <mergeCell ref="AO50:AO51"/>
    <mergeCell ref="AC62:AC63"/>
    <mergeCell ref="AD62:AE62"/>
    <mergeCell ref="AF62:AF63"/>
    <mergeCell ref="AG62:AG63"/>
    <mergeCell ref="AH62:AH63"/>
    <mergeCell ref="AJ63:AJ64"/>
    <mergeCell ref="AC50:AC51"/>
    <mergeCell ref="AD50:AE50"/>
    <mergeCell ref="AF50:AF51"/>
    <mergeCell ref="AG50:AG51"/>
    <mergeCell ref="AH50:AH51"/>
    <mergeCell ref="AJ50:AJ51"/>
    <mergeCell ref="AK63:AL63"/>
    <mergeCell ref="AM63:AM64"/>
    <mergeCell ref="AN63:AN64"/>
    <mergeCell ref="AO63:AO64"/>
    <mergeCell ref="AC74:AC75"/>
    <mergeCell ref="AD74:AE74"/>
    <mergeCell ref="AF74:AF75"/>
    <mergeCell ref="AG74:AG75"/>
    <mergeCell ref="AH74:AH75"/>
    <mergeCell ref="AC86:AC87"/>
    <mergeCell ref="AD86:AE86"/>
    <mergeCell ref="AF86:AF87"/>
    <mergeCell ref="AG86:AG87"/>
    <mergeCell ref="AH86:AH87"/>
    <mergeCell ref="AJ85:AJ86"/>
    <mergeCell ref="AK85:AL85"/>
    <mergeCell ref="AM85:AM86"/>
    <mergeCell ref="AN85:AN86"/>
    <mergeCell ref="AO85:AO86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BADGE</vt:lpstr>
      <vt:lpstr>Print printer baru</vt:lpstr>
      <vt:lpstr>Data Selection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Andriyanto Santoso</dc:creator>
  <cp:lastModifiedBy>Faiz Haidar S.A</cp:lastModifiedBy>
  <dcterms:created xsi:type="dcterms:W3CDTF">2019-05-24T13:30:37+07:00</dcterms:created>
  <dcterms:modified xsi:type="dcterms:W3CDTF">2022-05-04T07:21:02+07:00</dcterms:modified>
  <dc:title/>
  <dc:description/>
  <dc:subject/>
  <cp:keywords/>
  <cp:category/>
</cp:coreProperties>
</file>