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ve\OneDrive\Рабочий стол\Диплом\"/>
    </mc:Choice>
  </mc:AlternateContent>
  <xr:revisionPtr revIDLastSave="0" documentId="13_ncr:1_{C71D5554-189B-4152-A9E8-E24B6EE9FD82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Сальдированный финрез" sheetId="2" r:id="rId1"/>
    <sheet name="ВРП" sheetId="3" r:id="rId2"/>
    <sheet name="ОСН фонды" sheetId="6" r:id="rId3"/>
    <sheet name="Собств. кап., КБ, БС" sheetId="1" r:id="rId4"/>
    <sheet name="Объем инв" sheetId="4" r:id="rId5"/>
    <sheet name="объем инвест" sheetId="5" r:id="rId6"/>
    <sheet name="2.3" sheetId="8" r:id="rId7"/>
    <sheet name="Лист1" sheetId="9" r:id="rId8"/>
    <sheet name="инв в соп ценах" sheetId="10" r:id="rId9"/>
    <sheet name="Лист2" sheetId="11" r:id="rId10"/>
  </sheets>
  <definedNames>
    <definedName name="_xlnm._FilterDatabase" localSheetId="6" hidden="1">'2.3'!$S$52:$T$52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8" l="1"/>
  <c r="L27" i="9"/>
  <c r="M27" i="9"/>
  <c r="M31" i="9"/>
  <c r="N27" i="9"/>
  <c r="O27" i="9"/>
  <c r="P27" i="9"/>
  <c r="Q27" i="9"/>
  <c r="R27" i="9"/>
  <c r="S27" i="9"/>
  <c r="T27" i="9"/>
  <c r="U27" i="9"/>
  <c r="V27" i="9"/>
  <c r="W27" i="9"/>
  <c r="T22" i="9"/>
  <c r="AO5" i="4"/>
  <c r="P31" i="10" l="1"/>
  <c r="Q31" i="10"/>
  <c r="R31" i="10"/>
  <c r="S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31" i="10"/>
  <c r="Z35" i="3"/>
  <c r="Z29" i="3"/>
  <c r="Z30" i="3"/>
  <c r="Z31" i="3"/>
  <c r="Z32" i="3"/>
  <c r="Z33" i="3"/>
  <c r="Z34" i="3"/>
  <c r="Z28" i="3"/>
  <c r="AA26" i="3"/>
  <c r="AB26" i="3"/>
  <c r="AC26" i="3"/>
  <c r="AD26" i="3"/>
  <c r="AE26" i="3"/>
  <c r="AF26" i="3"/>
  <c r="AB18" i="3"/>
  <c r="AC18" i="3"/>
  <c r="AD18" i="3"/>
  <c r="AE18" i="3"/>
  <c r="AF18" i="3"/>
  <c r="AB19" i="3"/>
  <c r="AC19" i="3"/>
  <c r="AD19" i="3"/>
  <c r="AE19" i="3"/>
  <c r="AF19" i="3"/>
  <c r="AB20" i="3"/>
  <c r="AC20" i="3"/>
  <c r="AD20" i="3"/>
  <c r="AE20" i="3"/>
  <c r="AF20" i="3"/>
  <c r="AB21" i="3"/>
  <c r="AC21" i="3"/>
  <c r="AD21" i="3"/>
  <c r="AE21" i="3"/>
  <c r="AF21" i="3"/>
  <c r="AB22" i="3"/>
  <c r="AC22" i="3"/>
  <c r="AD22" i="3"/>
  <c r="AE22" i="3"/>
  <c r="AF22" i="3"/>
  <c r="AB23" i="3"/>
  <c r="AC23" i="3"/>
  <c r="AD23" i="3"/>
  <c r="AE23" i="3"/>
  <c r="AF23" i="3"/>
  <c r="AB24" i="3"/>
  <c r="AC24" i="3"/>
  <c r="AD24" i="3"/>
  <c r="AE24" i="3"/>
  <c r="AF24" i="3"/>
  <c r="AB25" i="3"/>
  <c r="AC25" i="3"/>
  <c r="AD25" i="3"/>
  <c r="AE25" i="3"/>
  <c r="AF25" i="3"/>
  <c r="AA25" i="3"/>
  <c r="AA19" i="3"/>
  <c r="AA20" i="3"/>
  <c r="AA21" i="3"/>
  <c r="AA22" i="3"/>
  <c r="AA23" i="3"/>
  <c r="AA24" i="3"/>
  <c r="AA18" i="3"/>
  <c r="S8" i="3"/>
  <c r="H24" i="10" l="1"/>
  <c r="H17" i="10"/>
  <c r="H18" i="10"/>
  <c r="H19" i="10"/>
  <c r="H20" i="10"/>
  <c r="H21" i="10"/>
  <c r="H22" i="10"/>
  <c r="H23" i="10"/>
  <c r="I24" i="10" s="1"/>
  <c r="H11" i="10"/>
  <c r="H12" i="10"/>
  <c r="H13" i="10"/>
  <c r="H14" i="10"/>
  <c r="I15" i="10" s="1"/>
  <c r="H15" i="10"/>
  <c r="H16" i="10"/>
  <c r="I17" i="10" s="1"/>
  <c r="H7" i="10"/>
  <c r="H8" i="10"/>
  <c r="H9" i="10"/>
  <c r="H10" i="10"/>
  <c r="H6" i="10"/>
  <c r="O2" i="6"/>
  <c r="K2" i="6"/>
  <c r="L2" i="6"/>
  <c r="M2" i="6"/>
  <c r="N2" i="6"/>
  <c r="J2" i="6"/>
  <c r="S9" i="3"/>
  <c r="T9" i="3"/>
  <c r="U9" i="3"/>
  <c r="V9" i="3"/>
  <c r="W9" i="3"/>
  <c r="X9" i="3"/>
  <c r="Y9" i="3"/>
  <c r="S10" i="3"/>
  <c r="T10" i="3"/>
  <c r="U10" i="3"/>
  <c r="V10" i="3"/>
  <c r="W10" i="3"/>
  <c r="X10" i="3"/>
  <c r="Y10" i="3"/>
  <c r="S11" i="3"/>
  <c r="T11" i="3"/>
  <c r="U11" i="3"/>
  <c r="V11" i="3"/>
  <c r="W11" i="3"/>
  <c r="X11" i="3"/>
  <c r="Y11" i="3"/>
  <c r="S12" i="3"/>
  <c r="T12" i="3"/>
  <c r="U12" i="3"/>
  <c r="V12" i="3"/>
  <c r="W12" i="3"/>
  <c r="X12" i="3"/>
  <c r="Y12" i="3"/>
  <c r="S13" i="3"/>
  <c r="T13" i="3"/>
  <c r="U13" i="3"/>
  <c r="V13" i="3"/>
  <c r="W13" i="3"/>
  <c r="X13" i="3"/>
  <c r="Y13" i="3"/>
  <c r="S14" i="3"/>
  <c r="T14" i="3"/>
  <c r="U14" i="3"/>
  <c r="V14" i="3"/>
  <c r="W14" i="3"/>
  <c r="X14" i="3"/>
  <c r="Y14" i="3"/>
  <c r="S15" i="3"/>
  <c r="T15" i="3"/>
  <c r="U15" i="3"/>
  <c r="V15" i="3"/>
  <c r="W15" i="3"/>
  <c r="X15" i="3"/>
  <c r="Y15" i="3"/>
  <c r="T8" i="3"/>
  <c r="U8" i="3"/>
  <c r="V8" i="3"/>
  <c r="W8" i="3"/>
  <c r="X8" i="3"/>
  <c r="Y8" i="3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V5" i="4"/>
  <c r="U2" i="5"/>
  <c r="S2" i="6"/>
  <c r="R2" i="6"/>
  <c r="H2" i="6"/>
  <c r="AP2" i="5"/>
  <c r="AO2" i="5"/>
  <c r="I23" i="10" l="1"/>
  <c r="I22" i="10"/>
  <c r="I21" i="10"/>
  <c r="I13" i="10"/>
  <c r="I10" i="10"/>
  <c r="I20" i="10"/>
  <c r="I12" i="10"/>
  <c r="I19" i="10"/>
  <c r="I18" i="10"/>
  <c r="I14" i="10"/>
  <c r="I11" i="10"/>
  <c r="I16" i="10"/>
  <c r="AF35" i="8" l="1"/>
  <c r="AF34" i="8"/>
  <c r="AF33" i="8"/>
  <c r="AG34" i="8" s="1"/>
  <c r="AF32" i="8"/>
  <c r="AA36" i="8"/>
  <c r="AB36" i="8"/>
  <c r="AC36" i="8"/>
  <c r="Z36" i="8"/>
  <c r="AD36" i="8" s="1"/>
  <c r="AG9" i="8"/>
  <c r="AG8" i="8"/>
  <c r="AG7" i="8"/>
  <c r="AG6" i="8"/>
  <c r="AG5" i="8"/>
  <c r="AG4" i="8"/>
  <c r="AH4" i="8" s="1"/>
  <c r="Y24" i="8"/>
  <c r="Z24" i="8"/>
  <c r="AA24" i="8"/>
  <c r="AB24" i="8"/>
  <c r="AC24" i="8"/>
  <c r="X24" i="8"/>
  <c r="S4" i="8"/>
  <c r="S5" i="8"/>
  <c r="T6" i="8" s="1"/>
  <c r="E35" i="8"/>
  <c r="I35" i="8"/>
  <c r="K35" i="8"/>
  <c r="M35" i="8"/>
  <c r="O35" i="8"/>
  <c r="G35" i="8"/>
  <c r="S9" i="8"/>
  <c r="S8" i="8"/>
  <c r="S7" i="8"/>
  <c r="S6" i="8"/>
  <c r="I21" i="3"/>
  <c r="X3" i="3"/>
  <c r="W3" i="3"/>
  <c r="T2" i="3"/>
  <c r="U2" i="3"/>
  <c r="V2" i="3"/>
  <c r="W2" i="3"/>
  <c r="X2" i="3"/>
  <c r="Y2" i="3"/>
  <c r="S2" i="3"/>
  <c r="Y11" i="4"/>
  <c r="Y14" i="4" s="1"/>
  <c r="Z11" i="4"/>
  <c r="AA11" i="4"/>
  <c r="AB11" i="4"/>
  <c r="AB14" i="4" s="1"/>
  <c r="AC11" i="4"/>
  <c r="AD11" i="4"/>
  <c r="AE11" i="4"/>
  <c r="AF11" i="4"/>
  <c r="AF14" i="4" s="1"/>
  <c r="AG11" i="4"/>
  <c r="AH11" i="4"/>
  <c r="AI11" i="4"/>
  <c r="AJ11" i="4"/>
  <c r="AK11" i="4"/>
  <c r="AK14" i="4" s="1"/>
  <c r="AL11" i="4"/>
  <c r="AL14" i="4" s="1"/>
  <c r="AM11" i="4"/>
  <c r="AN11" i="4"/>
  <c r="AN14" i="4" s="1"/>
  <c r="X11" i="4"/>
  <c r="W11" i="4"/>
  <c r="W14" i="4" s="1"/>
  <c r="X14" i="4"/>
  <c r="W3" i="5"/>
  <c r="X3" i="5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W4" i="5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W5" i="5"/>
  <c r="X5" i="5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W6" i="5"/>
  <c r="X6" i="5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W7" i="5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W8" i="5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AO8" i="5" s="1"/>
  <c r="AP8" i="5" s="1"/>
  <c r="W9" i="5"/>
  <c r="X9" i="5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W10" i="5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W11" i="5"/>
  <c r="X11" i="5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W12" i="5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AO12" i="5" s="1"/>
  <c r="AP12" i="5" s="1"/>
  <c r="W13" i="5"/>
  <c r="X13" i="5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W14" i="5"/>
  <c r="X14" i="5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W15" i="5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W16" i="5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W17" i="5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W18" i="5"/>
  <c r="X18" i="5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AM18" i="5" s="1"/>
  <c r="AN18" i="5" s="1"/>
  <c r="AO18" i="5" s="1"/>
  <c r="AP18" i="5" s="1"/>
  <c r="W19" i="5"/>
  <c r="X19" i="5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AO19" i="5" s="1"/>
  <c r="AP19" i="5" s="1"/>
  <c r="W20" i="5"/>
  <c r="X20" i="5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AM20" i="5" s="1"/>
  <c r="AN20" i="5" s="1"/>
  <c r="AO20" i="5" s="1"/>
  <c r="AP20" i="5" s="1"/>
  <c r="W21" i="5"/>
  <c r="X21" i="5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AN21" i="5" s="1"/>
  <c r="AO21" i="5" s="1"/>
  <c r="AP21" i="5" s="1"/>
  <c r="W22" i="5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AO22" i="5" s="1"/>
  <c r="AP22" i="5" s="1"/>
  <c r="W23" i="5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W24" i="5"/>
  <c r="X24" i="5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AM24" i="5" s="1"/>
  <c r="AN24" i="5" s="1"/>
  <c r="AO24" i="5" s="1"/>
  <c r="AP24" i="5" s="1"/>
  <c r="W25" i="5"/>
  <c r="X25" i="5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AO25" i="5" s="1"/>
  <c r="AP25" i="5" s="1"/>
  <c r="W26" i="5"/>
  <c r="X26" i="5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W27" i="5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AO27" i="5" s="1"/>
  <c r="AP27" i="5" s="1"/>
  <c r="W28" i="5"/>
  <c r="X28" i="5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W29" i="5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W30" i="5"/>
  <c r="X30" i="5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W31" i="5"/>
  <c r="X31" i="5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AO31" i="5" s="1"/>
  <c r="AP31" i="5" s="1"/>
  <c r="W32" i="5"/>
  <c r="X32" i="5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AL32" i="5" s="1"/>
  <c r="AM32" i="5" s="1"/>
  <c r="AN32" i="5" s="1"/>
  <c r="AO32" i="5" s="1"/>
  <c r="AP32" i="5" s="1"/>
  <c r="W33" i="5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AO33" i="5" s="1"/>
  <c r="AP33" i="5" s="1"/>
  <c r="W34" i="5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AO34" i="5" s="1"/>
  <c r="AP34" i="5" s="1"/>
  <c r="W35" i="5"/>
  <c r="X35" i="5"/>
  <c r="Y35" i="5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W36" i="5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AJ36" i="5" s="1"/>
  <c r="AK36" i="5" s="1"/>
  <c r="AL36" i="5" s="1"/>
  <c r="AM36" i="5" s="1"/>
  <c r="AN36" i="5" s="1"/>
  <c r="AO36" i="5" s="1"/>
  <c r="AP36" i="5" s="1"/>
  <c r="W37" i="5"/>
  <c r="X37" i="5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W38" i="5"/>
  <c r="X38" i="5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AO38" i="5" s="1"/>
  <c r="AP38" i="5" s="1"/>
  <c r="W39" i="5"/>
  <c r="X39" i="5" s="1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AJ39" i="5" s="1"/>
  <c r="AK39" i="5" s="1"/>
  <c r="AL39" i="5" s="1"/>
  <c r="AM39" i="5" s="1"/>
  <c r="AN39" i="5" s="1"/>
  <c r="AO39" i="5" s="1"/>
  <c r="AP39" i="5" s="1"/>
  <c r="W40" i="5"/>
  <c r="X40" i="5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AO40" i="5" s="1"/>
  <c r="AP40" i="5" s="1"/>
  <c r="W41" i="5"/>
  <c r="X41" i="5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W42" i="5"/>
  <c r="X42" i="5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W43" i="5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AM43" i="5" s="1"/>
  <c r="AN43" i="5" s="1"/>
  <c r="AO43" i="5" s="1"/>
  <c r="AP43" i="5" s="1"/>
  <c r="W44" i="5"/>
  <c r="X44" i="5" s="1"/>
  <c r="Y44" i="5" s="1"/>
  <c r="Z44" i="5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AO44" i="5" s="1"/>
  <c r="AP44" i="5" s="1"/>
  <c r="W45" i="5"/>
  <c r="X45" i="5" s="1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AL45" i="5" s="1"/>
  <c r="AM45" i="5" s="1"/>
  <c r="AN45" i="5" s="1"/>
  <c r="AO45" i="5" s="1"/>
  <c r="AP45" i="5" s="1"/>
  <c r="W46" i="5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AH46" i="5" s="1"/>
  <c r="AI46" i="5" s="1"/>
  <c r="AJ46" i="5" s="1"/>
  <c r="AK46" i="5" s="1"/>
  <c r="AL46" i="5" s="1"/>
  <c r="AM46" i="5" s="1"/>
  <c r="AN46" i="5" s="1"/>
  <c r="AO46" i="5" s="1"/>
  <c r="AP46" i="5" s="1"/>
  <c r="W47" i="5"/>
  <c r="X47" i="5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AJ47" i="5" s="1"/>
  <c r="AK47" i="5" s="1"/>
  <c r="AL47" i="5" s="1"/>
  <c r="AM47" i="5" s="1"/>
  <c r="AN47" i="5" s="1"/>
  <c r="AO47" i="5" s="1"/>
  <c r="AP47" i="5" s="1"/>
  <c r="W48" i="5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AM48" i="5" s="1"/>
  <c r="AN48" i="5" s="1"/>
  <c r="AO48" i="5" s="1"/>
  <c r="AP48" i="5" s="1"/>
  <c r="W49" i="5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AK49" i="5" s="1"/>
  <c r="AL49" i="5" s="1"/>
  <c r="AM49" i="5" s="1"/>
  <c r="AN49" i="5" s="1"/>
  <c r="AO49" i="5" s="1"/>
  <c r="AP49" i="5" s="1"/>
  <c r="W50" i="5"/>
  <c r="X50" i="5"/>
  <c r="Y50" i="5" s="1"/>
  <c r="Z50" i="5" s="1"/>
  <c r="AA50" i="5" s="1"/>
  <c r="AB50" i="5" s="1"/>
  <c r="AC50" i="5" s="1"/>
  <c r="AD50" i="5" s="1"/>
  <c r="AE50" i="5" s="1"/>
  <c r="AF50" i="5" s="1"/>
  <c r="AG50" i="5" s="1"/>
  <c r="AH50" i="5" s="1"/>
  <c r="AI50" i="5" s="1"/>
  <c r="AJ50" i="5" s="1"/>
  <c r="AK50" i="5" s="1"/>
  <c r="AL50" i="5" s="1"/>
  <c r="AM50" i="5" s="1"/>
  <c r="AN50" i="5" s="1"/>
  <c r="AO50" i="5" s="1"/>
  <c r="AP50" i="5" s="1"/>
  <c r="W51" i="5"/>
  <c r="X51" i="5" s="1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AM51" i="5" s="1"/>
  <c r="AN51" i="5" s="1"/>
  <c r="AO51" i="5" s="1"/>
  <c r="AP51" i="5" s="1"/>
  <c r="W52" i="5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2" i="5" s="1"/>
  <c r="AL52" i="5" s="1"/>
  <c r="AM52" i="5" s="1"/>
  <c r="AN52" i="5" s="1"/>
  <c r="AO52" i="5" s="1"/>
  <c r="AP52" i="5" s="1"/>
  <c r="W53" i="5"/>
  <c r="X53" i="5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AO53" i="5" s="1"/>
  <c r="AP53" i="5" s="1"/>
  <c r="W54" i="5"/>
  <c r="X54" i="5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AI54" i="5" s="1"/>
  <c r="AJ54" i="5" s="1"/>
  <c r="AK54" i="5" s="1"/>
  <c r="AL54" i="5" s="1"/>
  <c r="AM54" i="5" s="1"/>
  <c r="AN54" i="5" s="1"/>
  <c r="AO54" i="5" s="1"/>
  <c r="AP54" i="5" s="1"/>
  <c r="W55" i="5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5" i="5" s="1"/>
  <c r="AL55" i="5" s="1"/>
  <c r="AM55" i="5" s="1"/>
  <c r="AN55" i="5" s="1"/>
  <c r="AO55" i="5" s="1"/>
  <c r="AP55" i="5" s="1"/>
  <c r="W56" i="5"/>
  <c r="X56" i="5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AJ56" i="5" s="1"/>
  <c r="AK56" i="5" s="1"/>
  <c r="AL56" i="5" s="1"/>
  <c r="AM56" i="5" s="1"/>
  <c r="AN56" i="5" s="1"/>
  <c r="AO56" i="5" s="1"/>
  <c r="AP56" i="5" s="1"/>
  <c r="W57" i="5"/>
  <c r="X57" i="5"/>
  <c r="Y57" i="5" s="1"/>
  <c r="Z57" i="5" s="1"/>
  <c r="AA57" i="5" s="1"/>
  <c r="AB57" i="5" s="1"/>
  <c r="AC57" i="5" s="1"/>
  <c r="AD57" i="5" s="1"/>
  <c r="AE57" i="5" s="1"/>
  <c r="AF57" i="5" s="1"/>
  <c r="AG57" i="5" s="1"/>
  <c r="AH57" i="5" s="1"/>
  <c r="AI57" i="5" s="1"/>
  <c r="AJ57" i="5" s="1"/>
  <c r="AK57" i="5" s="1"/>
  <c r="AL57" i="5" s="1"/>
  <c r="AM57" i="5" s="1"/>
  <c r="AN57" i="5" s="1"/>
  <c r="AO57" i="5" s="1"/>
  <c r="AP57" i="5" s="1"/>
  <c r="W58" i="5"/>
  <c r="X58" i="5"/>
  <c r="Y58" i="5" s="1"/>
  <c r="Z58" i="5" s="1"/>
  <c r="AA58" i="5" s="1"/>
  <c r="AB58" i="5" s="1"/>
  <c r="AC58" i="5" s="1"/>
  <c r="AD58" i="5" s="1"/>
  <c r="AE58" i="5" s="1"/>
  <c r="AF58" i="5" s="1"/>
  <c r="AG58" i="5" s="1"/>
  <c r="AH58" i="5" s="1"/>
  <c r="AI58" i="5" s="1"/>
  <c r="AJ58" i="5" s="1"/>
  <c r="AK58" i="5" s="1"/>
  <c r="AL58" i="5" s="1"/>
  <c r="AM58" i="5" s="1"/>
  <c r="AN58" i="5" s="1"/>
  <c r="AO58" i="5" s="1"/>
  <c r="AP58" i="5" s="1"/>
  <c r="W59" i="5"/>
  <c r="X59" i="5"/>
  <c r="Y59" i="5" s="1"/>
  <c r="Z59" i="5" s="1"/>
  <c r="AA59" i="5" s="1"/>
  <c r="AB59" i="5" s="1"/>
  <c r="AC59" i="5" s="1"/>
  <c r="AD59" i="5" s="1"/>
  <c r="AE59" i="5" s="1"/>
  <c r="AF59" i="5" s="1"/>
  <c r="AG59" i="5" s="1"/>
  <c r="AH59" i="5" s="1"/>
  <c r="AI59" i="5" s="1"/>
  <c r="AJ59" i="5" s="1"/>
  <c r="AK59" i="5" s="1"/>
  <c r="AL59" i="5" s="1"/>
  <c r="AM59" i="5" s="1"/>
  <c r="AN59" i="5" s="1"/>
  <c r="AO59" i="5" s="1"/>
  <c r="AP59" i="5" s="1"/>
  <c r="W60" i="5"/>
  <c r="X60" i="5" s="1"/>
  <c r="Y60" i="5" s="1"/>
  <c r="Z60" i="5" s="1"/>
  <c r="AA60" i="5" s="1"/>
  <c r="AB60" i="5" s="1"/>
  <c r="AC60" i="5" s="1"/>
  <c r="AD60" i="5" s="1"/>
  <c r="AE60" i="5" s="1"/>
  <c r="AF60" i="5" s="1"/>
  <c r="AG60" i="5" s="1"/>
  <c r="AH60" i="5" s="1"/>
  <c r="AI60" i="5" s="1"/>
  <c r="AJ60" i="5" s="1"/>
  <c r="AK60" i="5" s="1"/>
  <c r="AL60" i="5" s="1"/>
  <c r="AM60" i="5" s="1"/>
  <c r="AN60" i="5" s="1"/>
  <c r="AO60" i="5" s="1"/>
  <c r="AP60" i="5" s="1"/>
  <c r="W61" i="5"/>
  <c r="X61" i="5" s="1"/>
  <c r="Y61" i="5" s="1"/>
  <c r="Z61" i="5" s="1"/>
  <c r="AA61" i="5" s="1"/>
  <c r="AB61" i="5" s="1"/>
  <c r="AC61" i="5" s="1"/>
  <c r="AD61" i="5" s="1"/>
  <c r="AE61" i="5" s="1"/>
  <c r="AF61" i="5" s="1"/>
  <c r="AG61" i="5" s="1"/>
  <c r="AH61" i="5" s="1"/>
  <c r="AI61" i="5" s="1"/>
  <c r="AJ61" i="5" s="1"/>
  <c r="AK61" i="5" s="1"/>
  <c r="AL61" i="5" s="1"/>
  <c r="AM61" i="5" s="1"/>
  <c r="AN61" i="5" s="1"/>
  <c r="AO61" i="5" s="1"/>
  <c r="AP61" i="5" s="1"/>
  <c r="W62" i="5"/>
  <c r="X62" i="5" s="1"/>
  <c r="Y62" i="5" s="1"/>
  <c r="Z62" i="5" s="1"/>
  <c r="AA62" i="5" s="1"/>
  <c r="AB62" i="5" s="1"/>
  <c r="AC62" i="5" s="1"/>
  <c r="AD62" i="5" s="1"/>
  <c r="AE62" i="5" s="1"/>
  <c r="AF62" i="5" s="1"/>
  <c r="AG62" i="5" s="1"/>
  <c r="AH62" i="5" s="1"/>
  <c r="AI62" i="5" s="1"/>
  <c r="AJ62" i="5" s="1"/>
  <c r="AK62" i="5" s="1"/>
  <c r="AL62" i="5" s="1"/>
  <c r="AM62" i="5" s="1"/>
  <c r="AN62" i="5" s="1"/>
  <c r="AO62" i="5" s="1"/>
  <c r="AP62" i="5" s="1"/>
  <c r="W63" i="5"/>
  <c r="X63" i="5"/>
  <c r="Y63" i="5" s="1"/>
  <c r="Z63" i="5" s="1"/>
  <c r="AA63" i="5" s="1"/>
  <c r="AB63" i="5" s="1"/>
  <c r="AC63" i="5" s="1"/>
  <c r="AD63" i="5" s="1"/>
  <c r="AE63" i="5" s="1"/>
  <c r="AF63" i="5" s="1"/>
  <c r="AG63" i="5" s="1"/>
  <c r="AH63" i="5" s="1"/>
  <c r="AI63" i="5" s="1"/>
  <c r="AJ63" i="5" s="1"/>
  <c r="AK63" i="5" s="1"/>
  <c r="AL63" i="5" s="1"/>
  <c r="AM63" i="5" s="1"/>
  <c r="AN63" i="5" s="1"/>
  <c r="AO63" i="5" s="1"/>
  <c r="AP63" i="5" s="1"/>
  <c r="W64" i="5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AH64" i="5" s="1"/>
  <c r="AI64" i="5" s="1"/>
  <c r="AJ64" i="5" s="1"/>
  <c r="AK64" i="5" s="1"/>
  <c r="AL64" i="5" s="1"/>
  <c r="AM64" i="5" s="1"/>
  <c r="AN64" i="5" s="1"/>
  <c r="AO64" i="5" s="1"/>
  <c r="AP64" i="5" s="1"/>
  <c r="W65" i="5"/>
  <c r="X65" i="5" s="1"/>
  <c r="Y65" i="5" s="1"/>
  <c r="Z65" i="5" s="1"/>
  <c r="AA65" i="5" s="1"/>
  <c r="AB65" i="5" s="1"/>
  <c r="AC65" i="5" s="1"/>
  <c r="AD65" i="5" s="1"/>
  <c r="AE65" i="5" s="1"/>
  <c r="AF65" i="5" s="1"/>
  <c r="AG65" i="5" s="1"/>
  <c r="AH65" i="5" s="1"/>
  <c r="AI65" i="5" s="1"/>
  <c r="AJ65" i="5" s="1"/>
  <c r="AK65" i="5" s="1"/>
  <c r="AL65" i="5" s="1"/>
  <c r="AM65" i="5" s="1"/>
  <c r="AN65" i="5" s="1"/>
  <c r="AO65" i="5" s="1"/>
  <c r="AP65" i="5" s="1"/>
  <c r="W66" i="5"/>
  <c r="X66" i="5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AJ66" i="5" s="1"/>
  <c r="AK66" i="5" s="1"/>
  <c r="AL66" i="5" s="1"/>
  <c r="AM66" i="5" s="1"/>
  <c r="AN66" i="5" s="1"/>
  <c r="AO66" i="5" s="1"/>
  <c r="AP66" i="5" s="1"/>
  <c r="W67" i="5"/>
  <c r="X67" i="5" s="1"/>
  <c r="Y67" i="5" s="1"/>
  <c r="Z67" i="5" s="1"/>
  <c r="AA67" i="5" s="1"/>
  <c r="AB67" i="5" s="1"/>
  <c r="AC67" i="5" s="1"/>
  <c r="AD67" i="5" s="1"/>
  <c r="AE67" i="5" s="1"/>
  <c r="AF67" i="5" s="1"/>
  <c r="AG67" i="5" s="1"/>
  <c r="AH67" i="5" s="1"/>
  <c r="AI67" i="5" s="1"/>
  <c r="AJ67" i="5" s="1"/>
  <c r="AK67" i="5" s="1"/>
  <c r="AL67" i="5" s="1"/>
  <c r="AM67" i="5" s="1"/>
  <c r="AN67" i="5" s="1"/>
  <c r="AO67" i="5" s="1"/>
  <c r="AP67" i="5" s="1"/>
  <c r="W68" i="5"/>
  <c r="X68" i="5" s="1"/>
  <c r="Y68" i="5" s="1"/>
  <c r="Z68" i="5" s="1"/>
  <c r="AA68" i="5" s="1"/>
  <c r="AB68" i="5" s="1"/>
  <c r="AC68" i="5" s="1"/>
  <c r="AD68" i="5" s="1"/>
  <c r="AE68" i="5" s="1"/>
  <c r="AF68" i="5" s="1"/>
  <c r="AG68" i="5" s="1"/>
  <c r="AH68" i="5" s="1"/>
  <c r="AI68" i="5" s="1"/>
  <c r="AJ68" i="5" s="1"/>
  <c r="AK68" i="5" s="1"/>
  <c r="AL68" i="5" s="1"/>
  <c r="AM68" i="5" s="1"/>
  <c r="AN68" i="5" s="1"/>
  <c r="AO68" i="5" s="1"/>
  <c r="AP68" i="5" s="1"/>
  <c r="W69" i="5"/>
  <c r="X69" i="5" s="1"/>
  <c r="Y69" i="5" s="1"/>
  <c r="Z69" i="5" s="1"/>
  <c r="AA69" i="5" s="1"/>
  <c r="AB69" i="5" s="1"/>
  <c r="AC69" i="5" s="1"/>
  <c r="AD69" i="5" s="1"/>
  <c r="AE69" i="5" s="1"/>
  <c r="AF69" i="5" s="1"/>
  <c r="AG69" i="5" s="1"/>
  <c r="AH69" i="5" s="1"/>
  <c r="AI69" i="5" s="1"/>
  <c r="AJ69" i="5" s="1"/>
  <c r="AK69" i="5" s="1"/>
  <c r="AL69" i="5" s="1"/>
  <c r="AM69" i="5" s="1"/>
  <c r="AN69" i="5" s="1"/>
  <c r="AO69" i="5" s="1"/>
  <c r="AP69" i="5" s="1"/>
  <c r="W70" i="5"/>
  <c r="X70" i="5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AM70" i="5" s="1"/>
  <c r="AN70" i="5" s="1"/>
  <c r="AO70" i="5" s="1"/>
  <c r="AP70" i="5" s="1"/>
  <c r="W71" i="5"/>
  <c r="X71" i="5"/>
  <c r="Y71" i="5" s="1"/>
  <c r="Z71" i="5" s="1"/>
  <c r="AA71" i="5" s="1"/>
  <c r="AB71" i="5" s="1"/>
  <c r="AC71" i="5" s="1"/>
  <c r="AD71" i="5" s="1"/>
  <c r="AE71" i="5" s="1"/>
  <c r="AF71" i="5" s="1"/>
  <c r="AG71" i="5" s="1"/>
  <c r="AH71" i="5" s="1"/>
  <c r="AI71" i="5" s="1"/>
  <c r="AJ71" i="5" s="1"/>
  <c r="AK71" i="5" s="1"/>
  <c r="AL71" i="5" s="1"/>
  <c r="AM71" i="5" s="1"/>
  <c r="AN71" i="5" s="1"/>
  <c r="AO71" i="5" s="1"/>
  <c r="AP71" i="5" s="1"/>
  <c r="W72" i="5"/>
  <c r="X72" i="5"/>
  <c r="Y72" i="5" s="1"/>
  <c r="Z72" i="5" s="1"/>
  <c r="AA72" i="5" s="1"/>
  <c r="AB72" i="5" s="1"/>
  <c r="AC72" i="5" s="1"/>
  <c r="AD72" i="5" s="1"/>
  <c r="AE72" i="5" s="1"/>
  <c r="AF72" i="5" s="1"/>
  <c r="AG72" i="5" s="1"/>
  <c r="AH72" i="5" s="1"/>
  <c r="AI72" i="5" s="1"/>
  <c r="AJ72" i="5" s="1"/>
  <c r="AK72" i="5" s="1"/>
  <c r="AL72" i="5" s="1"/>
  <c r="AM72" i="5" s="1"/>
  <c r="AN72" i="5" s="1"/>
  <c r="AO72" i="5" s="1"/>
  <c r="AP72" i="5" s="1"/>
  <c r="W73" i="5"/>
  <c r="X73" i="5" s="1"/>
  <c r="Y73" i="5" s="1"/>
  <c r="Z73" i="5" s="1"/>
  <c r="AA73" i="5" s="1"/>
  <c r="AB73" i="5" s="1"/>
  <c r="AC73" i="5" s="1"/>
  <c r="AD73" i="5" s="1"/>
  <c r="AE73" i="5" s="1"/>
  <c r="AF73" i="5" s="1"/>
  <c r="AG73" i="5" s="1"/>
  <c r="AH73" i="5" s="1"/>
  <c r="AI73" i="5" s="1"/>
  <c r="AJ73" i="5" s="1"/>
  <c r="AK73" i="5" s="1"/>
  <c r="AL73" i="5" s="1"/>
  <c r="AM73" i="5" s="1"/>
  <c r="AN73" i="5" s="1"/>
  <c r="AO73" i="5" s="1"/>
  <c r="AP73" i="5" s="1"/>
  <c r="W74" i="5"/>
  <c r="X74" i="5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AJ74" i="5" s="1"/>
  <c r="AK74" i="5" s="1"/>
  <c r="AL74" i="5" s="1"/>
  <c r="AM74" i="5" s="1"/>
  <c r="AN74" i="5" s="1"/>
  <c r="AO74" i="5" s="1"/>
  <c r="AP74" i="5" s="1"/>
  <c r="W75" i="5"/>
  <c r="X75" i="5" s="1"/>
  <c r="Y75" i="5" s="1"/>
  <c r="Z75" i="5" s="1"/>
  <c r="AA75" i="5" s="1"/>
  <c r="AB75" i="5" s="1"/>
  <c r="AC75" i="5" s="1"/>
  <c r="AD75" i="5" s="1"/>
  <c r="AE75" i="5" s="1"/>
  <c r="AF75" i="5" s="1"/>
  <c r="AG75" i="5" s="1"/>
  <c r="AH75" i="5" s="1"/>
  <c r="AI75" i="5" s="1"/>
  <c r="AJ75" i="5" s="1"/>
  <c r="AK75" i="5" s="1"/>
  <c r="AL75" i="5" s="1"/>
  <c r="AM75" i="5" s="1"/>
  <c r="AN75" i="5" s="1"/>
  <c r="AO75" i="5" s="1"/>
  <c r="AP75" i="5" s="1"/>
  <c r="W76" i="5"/>
  <c r="X76" i="5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W77" i="5"/>
  <c r="X77" i="5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N77" i="5" s="1"/>
  <c r="AO77" i="5" s="1"/>
  <c r="AP77" i="5" s="1"/>
  <c r="W78" i="5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W79" i="5"/>
  <c r="X79" i="5"/>
  <c r="Y79" i="5" s="1"/>
  <c r="Z79" i="5" s="1"/>
  <c r="AA79" i="5" s="1"/>
  <c r="AB79" i="5" s="1"/>
  <c r="AC79" i="5" s="1"/>
  <c r="AD79" i="5" s="1"/>
  <c r="AE79" i="5" s="1"/>
  <c r="AF79" i="5" s="1"/>
  <c r="AG79" i="5" s="1"/>
  <c r="AH79" i="5" s="1"/>
  <c r="AI79" i="5" s="1"/>
  <c r="AJ79" i="5" s="1"/>
  <c r="AK79" i="5" s="1"/>
  <c r="AL79" i="5" s="1"/>
  <c r="AM79" i="5" s="1"/>
  <c r="AN79" i="5" s="1"/>
  <c r="AO79" i="5" s="1"/>
  <c r="AP79" i="5" s="1"/>
  <c r="W80" i="5"/>
  <c r="X80" i="5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K80" i="5" s="1"/>
  <c r="AL80" i="5" s="1"/>
  <c r="AM80" i="5" s="1"/>
  <c r="AN80" i="5" s="1"/>
  <c r="AO80" i="5" s="1"/>
  <c r="AP80" i="5" s="1"/>
  <c r="W81" i="5"/>
  <c r="X81" i="5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K81" i="5" s="1"/>
  <c r="AL81" i="5" s="1"/>
  <c r="AM81" i="5" s="1"/>
  <c r="AN81" i="5" s="1"/>
  <c r="AO81" i="5" s="1"/>
  <c r="AP81" i="5" s="1"/>
  <c r="W82" i="5"/>
  <c r="X82" i="5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N82" i="5" s="1"/>
  <c r="AO82" i="5" s="1"/>
  <c r="AP82" i="5" s="1"/>
  <c r="W83" i="5"/>
  <c r="X83" i="5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N83" i="5" s="1"/>
  <c r="AO83" i="5" s="1"/>
  <c r="AP83" i="5" s="1"/>
  <c r="W84" i="5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N84" i="5" s="1"/>
  <c r="AO84" i="5" s="1"/>
  <c r="AP84" i="5" s="1"/>
  <c r="W85" i="5"/>
  <c r="X85" i="5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W86" i="5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AN86" i="5" s="1"/>
  <c r="AO86" i="5" s="1"/>
  <c r="AP86" i="5" s="1"/>
  <c r="W87" i="5"/>
  <c r="X87" i="5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AN87" i="5" s="1"/>
  <c r="AO87" i="5" s="1"/>
  <c r="AP87" i="5" s="1"/>
  <c r="W88" i="5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K88" i="5" s="1"/>
  <c r="AL88" i="5" s="1"/>
  <c r="AM88" i="5" s="1"/>
  <c r="AN88" i="5" s="1"/>
  <c r="AO88" i="5" s="1"/>
  <c r="AP88" i="5" s="1"/>
  <c r="W89" i="5"/>
  <c r="X89" i="5"/>
  <c r="Y89" i="5" s="1"/>
  <c r="Z89" i="5" s="1"/>
  <c r="AA89" i="5" s="1"/>
  <c r="AB89" i="5" s="1"/>
  <c r="AC89" i="5" s="1"/>
  <c r="AD89" i="5" s="1"/>
  <c r="AE89" i="5" s="1"/>
  <c r="AF89" i="5" s="1"/>
  <c r="AG89" i="5" s="1"/>
  <c r="AH89" i="5" s="1"/>
  <c r="AI89" i="5" s="1"/>
  <c r="AJ89" i="5" s="1"/>
  <c r="AK89" i="5" s="1"/>
  <c r="AL89" i="5" s="1"/>
  <c r="AM89" i="5" s="1"/>
  <c r="AN89" i="5" s="1"/>
  <c r="AO89" i="5" s="1"/>
  <c r="AP89" i="5" s="1"/>
  <c r="W90" i="5"/>
  <c r="X90" i="5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N90" i="5" s="1"/>
  <c r="AO90" i="5" s="1"/>
  <c r="AP90" i="5" s="1"/>
  <c r="W91" i="5"/>
  <c r="X91" i="5"/>
  <c r="Y91" i="5" s="1"/>
  <c r="Z91" i="5" s="1"/>
  <c r="AA91" i="5" s="1"/>
  <c r="AB91" i="5" s="1"/>
  <c r="AC91" i="5" s="1"/>
  <c r="AD91" i="5" s="1"/>
  <c r="AE91" i="5" s="1"/>
  <c r="AF91" i="5" s="1"/>
  <c r="AG91" i="5" s="1"/>
  <c r="AH91" i="5" s="1"/>
  <c r="AI91" i="5" s="1"/>
  <c r="AJ91" i="5" s="1"/>
  <c r="AK91" i="5" s="1"/>
  <c r="AL91" i="5" s="1"/>
  <c r="AM91" i="5" s="1"/>
  <c r="AN91" i="5" s="1"/>
  <c r="AO91" i="5" s="1"/>
  <c r="AP91" i="5" s="1"/>
  <c r="W92" i="5"/>
  <c r="X92" i="5" s="1"/>
  <c r="Y92" i="5" s="1"/>
  <c r="Z92" i="5" s="1"/>
  <c r="AA92" i="5" s="1"/>
  <c r="AB92" i="5" s="1"/>
  <c r="AC92" i="5" s="1"/>
  <c r="AD92" i="5" s="1"/>
  <c r="AE92" i="5" s="1"/>
  <c r="AF92" i="5" s="1"/>
  <c r="AG92" i="5" s="1"/>
  <c r="AH92" i="5" s="1"/>
  <c r="AI92" i="5" s="1"/>
  <c r="AJ92" i="5" s="1"/>
  <c r="AK92" i="5" s="1"/>
  <c r="AL92" i="5" s="1"/>
  <c r="AM92" i="5" s="1"/>
  <c r="AN92" i="5" s="1"/>
  <c r="AO92" i="5" s="1"/>
  <c r="AP92" i="5" s="1"/>
  <c r="W93" i="5"/>
  <c r="X93" i="5"/>
  <c r="Y93" i="5" s="1"/>
  <c r="Z93" i="5" s="1"/>
  <c r="AA93" i="5" s="1"/>
  <c r="AB93" i="5" s="1"/>
  <c r="AC93" i="5" s="1"/>
  <c r="AD93" i="5" s="1"/>
  <c r="AE93" i="5" s="1"/>
  <c r="AF93" i="5" s="1"/>
  <c r="AG93" i="5" s="1"/>
  <c r="AH93" i="5" s="1"/>
  <c r="AI93" i="5" s="1"/>
  <c r="AJ93" i="5" s="1"/>
  <c r="AK93" i="5" s="1"/>
  <c r="AL93" i="5" s="1"/>
  <c r="AM93" i="5" s="1"/>
  <c r="AN93" i="5" s="1"/>
  <c r="AO93" i="5" s="1"/>
  <c r="AP93" i="5" s="1"/>
  <c r="W94" i="5"/>
  <c r="X94" i="5"/>
  <c r="Y94" i="5" s="1"/>
  <c r="Z94" i="5" s="1"/>
  <c r="AA94" i="5" s="1"/>
  <c r="AB94" i="5" s="1"/>
  <c r="AC94" i="5" s="1"/>
  <c r="AD94" i="5" s="1"/>
  <c r="AE94" i="5" s="1"/>
  <c r="AF94" i="5" s="1"/>
  <c r="AG94" i="5" s="1"/>
  <c r="AH94" i="5" s="1"/>
  <c r="AI94" i="5" s="1"/>
  <c r="AJ94" i="5" s="1"/>
  <c r="AK94" i="5" s="1"/>
  <c r="AL94" i="5" s="1"/>
  <c r="AM94" i="5" s="1"/>
  <c r="AN94" i="5" s="1"/>
  <c r="AO94" i="5" s="1"/>
  <c r="AP94" i="5" s="1"/>
  <c r="W95" i="5"/>
  <c r="X95" i="5"/>
  <c r="Y95" i="5" s="1"/>
  <c r="Z95" i="5" s="1"/>
  <c r="AA95" i="5" s="1"/>
  <c r="AB95" i="5" s="1"/>
  <c r="AC95" i="5" s="1"/>
  <c r="AD95" i="5" s="1"/>
  <c r="AE95" i="5" s="1"/>
  <c r="AF95" i="5" s="1"/>
  <c r="AG95" i="5" s="1"/>
  <c r="AH95" i="5" s="1"/>
  <c r="AI95" i="5" s="1"/>
  <c r="AJ95" i="5" s="1"/>
  <c r="AK95" i="5" s="1"/>
  <c r="AL95" i="5" s="1"/>
  <c r="AM95" i="5" s="1"/>
  <c r="AN95" i="5" s="1"/>
  <c r="AO95" i="5" s="1"/>
  <c r="AP95" i="5" s="1"/>
  <c r="X2" i="5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W2" i="5"/>
  <c r="AN8" i="4"/>
  <c r="Z14" i="4"/>
  <c r="AA14" i="4"/>
  <c r="AE14" i="4"/>
  <c r="AC14" i="4"/>
  <c r="AD14" i="4"/>
  <c r="AG14" i="4"/>
  <c r="AH14" i="4"/>
  <c r="AI14" i="4"/>
  <c r="AJ14" i="4"/>
  <c r="AM14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W8" i="4"/>
  <c r="AG12" i="8" l="1"/>
  <c r="AI5" i="8"/>
  <c r="AD24" i="8"/>
  <c r="AG35" i="8"/>
  <c r="AM2" i="5"/>
  <c r="AN2" i="5" s="1"/>
  <c r="AF36" i="8"/>
  <c r="AG32" i="8"/>
  <c r="AF38" i="8" s="1"/>
  <c r="AG33" i="8"/>
  <c r="AF39" i="8" s="1"/>
  <c r="AF40" i="8" s="1"/>
  <c r="T8" i="8"/>
  <c r="AG10" i="8"/>
  <c r="AH7" i="8"/>
  <c r="AH8" i="8"/>
  <c r="AH9" i="8"/>
  <c r="AH5" i="8"/>
  <c r="AH6" i="8"/>
  <c r="T9" i="8"/>
  <c r="S10" i="8"/>
  <c r="T7" i="8"/>
  <c r="T4" i="8"/>
  <c r="T5" i="8"/>
  <c r="U8" i="8" l="1"/>
  <c r="S13" i="8"/>
  <c r="AG13" i="8"/>
  <c r="AG14" i="8" s="1"/>
  <c r="U5" i="8"/>
  <c r="S12" i="8"/>
  <c r="S14" i="8"/>
</calcChain>
</file>

<file path=xl/sharedStrings.xml><?xml version="1.0" encoding="utf-8"?>
<sst xmlns="http://schemas.openxmlformats.org/spreadsheetml/2006/main" count="1511" uniqueCount="193">
  <si>
    <t>10.6. СТРУКТУРА ИНВЕСТИЦИЙ В ОСНОВНОЙ КАПИТАЛ ПО ИСТОЧНИКАМ ФИНАНСИРОВАНИЯ в 2022 г, %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</si>
  <si>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</si>
  <si>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</si>
  <si>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</si>
  <si>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</si>
  <si>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</si>
  <si>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</si>
  <si>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</si>
  <si>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</si>
  <si>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</si>
  <si>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</si>
  <si>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</si>
  <si>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</si>
  <si>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</si>
  <si>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</si>
  <si>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</si>
  <si>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</si>
  <si>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</si>
  <si>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</si>
  <si>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</si>
  <si>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</si>
  <si>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</si>
  <si>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</si>
  <si>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</si>
  <si>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</si>
  <si>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</si>
  <si>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</si>
  <si>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</si>
  <si>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</si>
  <si>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</si>
  <si>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 xml:space="preserve">г. Санкт-Петербург 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</si>
  <si>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</si>
  <si>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</si>
  <si>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</si>
  <si>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</si>
  <si>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</si>
  <si>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</si>
  <si>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</si>
  <si>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</si>
  <si>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</si>
  <si>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–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</si>
  <si>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</si>
  <si>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</si>
  <si>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</si>
  <si>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</si>
  <si>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</si>
  <si>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</si>
  <si>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</si>
  <si>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</si>
  <si>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</si>
  <si>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</si>
  <si>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</si>
  <si>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</si>
  <si>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</si>
  <si>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</si>
  <si>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</si>
  <si>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</si>
  <si>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</si>
  <si>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</si>
  <si>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</si>
  <si>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</si>
  <si>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</si>
  <si>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</si>
  <si>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</si>
  <si>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Ямало-Ненецкий автономный округ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</si>
  <si>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</si>
  <si>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</si>
  <si>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</si>
  <si>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</si>
  <si>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</si>
  <si>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</si>
  <si>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</si>
  <si>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</si>
  <si>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</si>
  <si>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</si>
  <si>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</si>
  <si>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</si>
  <si>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</si>
  <si>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</si>
  <si>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</si>
  <si>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</si>
  <si>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</si>
  <si>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</si>
  <si>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</si>
  <si>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</si>
  <si>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</si>
  <si>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</si>
  <si>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кредиты банков</t>
  </si>
  <si>
    <t>бюджетные средства</t>
  </si>
  <si>
    <t>Собственные средства</t>
  </si>
  <si>
    <t>Центральный федеральный округ</t>
  </si>
  <si>
    <t>Северо-Западный федеральный округ</t>
  </si>
  <si>
    <t>Северо-Кавказский федеральный округ</t>
  </si>
  <si>
    <t>Южный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</si>
  <si>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</si>
  <si>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</si>
  <si>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</si>
  <si>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</si>
  <si>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Ханты-Мансийский автономный округ – Югра</t>
  </si>
  <si>
    <r>
      <t>…</t>
    </r>
    <r>
      <rPr>
        <vertAlign val="superscript"/>
        <sz val="7"/>
        <color theme="1"/>
        <rFont val="Arial"/>
        <family val="2"/>
        <charset val="204"/>
      </rPr>
      <t>1)</t>
    </r>
  </si>
  <si>
    <t>2021 г., %</t>
  </si>
  <si>
    <t>2019 г., %</t>
  </si>
  <si>
    <t>2020 г., %</t>
  </si>
  <si>
    <r>
      <t>...</t>
    </r>
    <r>
      <rPr>
        <vertAlign val="superscript"/>
        <sz val="7"/>
        <color rgb="FF000000"/>
        <rFont val="Arial"/>
        <family val="2"/>
        <charset val="204"/>
      </rPr>
      <t>1)</t>
    </r>
  </si>
  <si>
    <r>
      <t>...</t>
    </r>
    <r>
      <rPr>
        <vertAlign val="superscript"/>
        <sz val="7"/>
        <color theme="1"/>
        <rFont val="Arial"/>
        <family val="2"/>
        <charset val="204"/>
      </rPr>
      <t>1)</t>
    </r>
  </si>
  <si>
    <r>
      <t>...</t>
    </r>
    <r>
      <rPr>
        <vertAlign val="superscript"/>
        <sz val="7"/>
        <color theme="1"/>
        <rFont val="Arial"/>
        <family val="2"/>
        <charset val="204"/>
      </rPr>
      <t xml:space="preserve"> 1)</t>
    </r>
  </si>
  <si>
    <t>2017г., %</t>
  </si>
  <si>
    <t>2018 г., %</t>
  </si>
  <si>
    <t>12.8. САЛЬДИРОВАННЫЙ ФИНАНСОВЫЙ РЕЗУЛЬТАТ (ПРИБЫЛЬ МИНУС УБЫТОК) ДЕЯТЕЛЬНОСТИ ОРГАНИЗАЦИЙ (миллионов рублей)</t>
  </si>
  <si>
    <t>г. Санкт-Петербург</t>
  </si>
  <si>
    <t xml:space="preserve">Чеченская Республика </t>
  </si>
  <si>
    <t>Калининградская область</t>
  </si>
  <si>
    <t>Республика Ингушетия</t>
  </si>
  <si>
    <t xml:space="preserve"> ИНВЕСТИЦИИ В ОСНОВНОЙ КАПИТАЛ ПО СУБЪЕКТАМ РОССИЙСКОЙ ФЕДЕРАЦИИ</t>
  </si>
  <si>
    <t>(в фактически действовавших ценах; миллионов рублей)</t>
  </si>
  <si>
    <r>
      <t>2022</t>
    </r>
    <r>
      <rPr>
        <vertAlign val="superscript"/>
        <sz val="7"/>
        <rFont val="Arial"/>
        <family val="2"/>
        <charset val="204"/>
      </rPr>
      <t>1)</t>
    </r>
  </si>
  <si>
    <t>Центральный                                         федеральный округ</t>
  </si>
  <si>
    <t>Северо-Западный                                               федеральный округ</t>
  </si>
  <si>
    <t xml:space="preserve">Южный                                                                                              федеральный округ </t>
  </si>
  <si>
    <t>г.Севастополь</t>
  </si>
  <si>
    <t>Северо-Кавказский                                           федеральный округ</t>
  </si>
  <si>
    <t>Приволжский                                                             федеральный округ</t>
  </si>
  <si>
    <t xml:space="preserve">Нижегородская область </t>
  </si>
  <si>
    <t>Уральский                                                                               федеральный округ</t>
  </si>
  <si>
    <t xml:space="preserve">Свердловская область </t>
  </si>
  <si>
    <t>Сибирский                                                                               федеральный округ</t>
  </si>
  <si>
    <t xml:space="preserve">Новосибирская область </t>
  </si>
  <si>
    <t>Дальневосточный                                                                      федеральный округ</t>
  </si>
  <si>
    <t xml:space="preserve">Хабаровский край </t>
  </si>
  <si>
    <r>
      <t>1)</t>
    </r>
    <r>
      <rPr>
        <sz val="7"/>
        <rFont val="Arial Cyr"/>
        <charset val="204"/>
      </rPr>
      <t xml:space="preserve"> Данные уточнены на основании годовых отчетов и окончательных расчетов объема инвестиций, не наблюдаемых прямыми статистическими методами, в соответствии с Регламентом оценки, корректировки и публикации данных статистического наблюдения за строительством и инвестициями в основной капитал, утвержденным Приказом Росстата от 26.09.2016г. №544</t>
    </r>
  </si>
  <si>
    <t>Рисунок 1</t>
  </si>
  <si>
    <t>Инвестиции в основной капитал в фактически действоваших ценах Источник:</t>
  </si>
  <si>
    <t>аабс прирост</t>
  </si>
  <si>
    <t>темп роста</t>
  </si>
  <si>
    <t>Наличие основных фондов на конец года по полной учетной стоимости по полному кругу организаций (млн рублей)</t>
  </si>
  <si>
    <t>г.Санкт-Петербург</t>
  </si>
  <si>
    <t xml:space="preserve">Южный федеральный округ </t>
  </si>
  <si>
    <t>Республика Северная Осетия - Алания</t>
  </si>
  <si>
    <t>Ханты-Мансийский автономный округ-Югра</t>
  </si>
  <si>
    <t xml:space="preserve">Сибирский федеральный округ </t>
  </si>
  <si>
    <t>Кемеровская область - Кузбасс</t>
  </si>
  <si>
    <t xml:space="preserve">Дальневосточный федеральный округ </t>
  </si>
  <si>
    <t>цепной</t>
  </si>
  <si>
    <t>базисный</t>
  </si>
  <si>
    <t>базисный темп прироста</t>
  </si>
  <si>
    <t>млн</t>
  </si>
  <si>
    <t>млрд</t>
  </si>
  <si>
    <t>триллион</t>
  </si>
  <si>
    <t>2022 об инв</t>
  </si>
  <si>
    <t>до 100 млрд</t>
  </si>
  <si>
    <t>свыше 400 млрд</t>
  </si>
  <si>
    <t>100- 200 млрд</t>
  </si>
  <si>
    <t>200 -300 млрд</t>
  </si>
  <si>
    <t>300 - 400 млрд</t>
  </si>
  <si>
    <t>100 - 200</t>
  </si>
  <si>
    <t>200 - 300</t>
  </si>
  <si>
    <t>300 - 400</t>
  </si>
  <si>
    <t>свыше 400</t>
  </si>
  <si>
    <t>Регионы в % к итогу</t>
  </si>
  <si>
    <t>Итого</t>
  </si>
  <si>
    <t>Накопленная частота</t>
  </si>
  <si>
    <t>-</t>
  </si>
  <si>
    <t>Объем инвестиций, млрд руб</t>
  </si>
  <si>
    <t xml:space="preserve">50 - 100 </t>
  </si>
  <si>
    <t>до 50</t>
  </si>
  <si>
    <t>Первый квартиль</t>
  </si>
  <si>
    <t>Третий квартиль</t>
  </si>
  <si>
    <t>до 70</t>
  </si>
  <si>
    <t>70-140</t>
  </si>
  <si>
    <t>140-210</t>
  </si>
  <si>
    <t>более 210</t>
  </si>
  <si>
    <t>70 - 140</t>
  </si>
  <si>
    <t>140 - 210</t>
  </si>
  <si>
    <t>свыше 210</t>
  </si>
  <si>
    <r>
      <t>Доля инвестиций в основной капитал в ВВП</t>
    </r>
    <r>
      <rPr>
        <b/>
        <vertAlign val="superscript"/>
        <sz val="10"/>
        <rFont val="Arial Cyr"/>
        <charset val="204"/>
      </rPr>
      <t xml:space="preserve"> 1)</t>
    </r>
  </si>
  <si>
    <t>(в текущих ценах; в процентах к итогу)</t>
  </si>
  <si>
    <t>Доля инвестиций в основной капитал в ВВП</t>
  </si>
  <si>
    <t>Фактическое значение</t>
  </si>
  <si>
    <t>Прогноз</t>
  </si>
  <si>
    <t>Динамика инвестиций в основной капитал в Российской Федерации</t>
  </si>
  <si>
    <t xml:space="preserve">в сопоставимых ценах </t>
  </si>
  <si>
    <t>Годы</t>
  </si>
  <si>
    <t xml:space="preserve">В процентах к предыдущему году                              </t>
  </si>
  <si>
    <r>
      <t>2022</t>
    </r>
    <r>
      <rPr>
        <vertAlign val="superscript"/>
        <sz val="7"/>
        <rFont val="Arial"/>
        <family val="2"/>
        <charset val="204"/>
      </rPr>
      <t xml:space="preserve">1) </t>
    </r>
  </si>
  <si>
    <r>
      <t>2023</t>
    </r>
    <r>
      <rPr>
        <vertAlign val="superscript"/>
        <sz val="7"/>
        <rFont val="Arial"/>
        <family val="2"/>
        <charset val="204"/>
      </rPr>
      <t>1) ,2)</t>
    </r>
  </si>
  <si>
    <t>Объем в текущих ценах</t>
  </si>
  <si>
    <t>Объем инвестиций в основной капитал в сопоставимых ценах, трлн руб.</t>
  </si>
  <si>
    <t>В фактических ценах</t>
  </si>
  <si>
    <t>В сопоставимых ценах</t>
  </si>
  <si>
    <t>Индекс физического объема инвестиций в основной капитал</t>
  </si>
  <si>
    <t>Прогноз Минэкономразвития, млрд руб.</t>
  </si>
  <si>
    <t>Прогноз Минэкономразвития</t>
  </si>
  <si>
    <t>Квартиль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</si>
</sst>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7"/>
      <color theme="1"/>
      <name val="Arial"/>
      <family val="2"/>
      <charset val="204"/>
    </font>
    <font>
      <vertAlign val="superscript"/>
      <sz val="7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sz val="7"/>
      <name val="Arial"/>
      <family val="2"/>
      <charset val="204"/>
    </font>
    <font>
      <vertAlign val="superscript"/>
      <sz val="7"/>
      <name val="Arial"/>
      <family val="2"/>
      <charset val="204"/>
    </font>
    <font>
      <b/>
      <sz val="7"/>
      <color indexed="8"/>
      <name val="Arial"/>
      <family val="2"/>
      <charset val="204"/>
    </font>
    <font>
      <b/>
      <sz val="7"/>
      <name val="Arial"/>
      <family val="2"/>
      <charset val="204"/>
    </font>
    <font>
      <sz val="10"/>
      <name val="Arial Cyr"/>
      <charset val="204"/>
    </font>
    <font>
      <b/>
      <sz val="7"/>
      <color theme="1"/>
      <name val="Arial"/>
      <family val="2"/>
      <charset val="204"/>
    </font>
    <font>
      <sz val="7"/>
      <name val="Arial Cyr"/>
      <family val="2"/>
      <charset val="204"/>
    </font>
    <font>
      <vertAlign val="superscript"/>
      <sz val="7"/>
      <name val="Arial Cyr"/>
      <charset val="204"/>
    </font>
    <font>
      <sz val="7"/>
      <name val="Arial Cyr"/>
      <charset val="204"/>
    </font>
    <font>
      <vertAlign val="superscript"/>
      <sz val="7"/>
      <color indexed="8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Arial Cyr"/>
      <charset val="204"/>
    </font>
    <font>
      <b/>
      <vertAlign val="superscript"/>
      <sz val="10"/>
      <name val="Arial Cyr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7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indexed="64"/>
      </right>
      <top/>
      <bottom/>
      <diagonal/>
    </border>
    <border>
      <left style="thin">
        <color rgb="FF333333"/>
      </left>
      <right style="thin">
        <color rgb="FF333333"/>
      </right>
      <top/>
      <bottom style="thin">
        <color indexed="64"/>
      </bottom>
      <diagonal/>
    </border>
    <border>
      <left style="thin">
        <color rgb="FF333333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33333"/>
      </right>
      <top/>
      <bottom/>
      <diagonal/>
    </border>
    <border>
      <left/>
      <right style="thin">
        <color rgb="FF333333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156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1" fontId="2" fillId="0" borderId="2" xfId="0" applyNumberFormat="1" applyFont="1" applyBorder="1"/>
    <xf numFmtId="0" fontId="7" fillId="0" borderId="0" xfId="0" applyFont="1"/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wrapText="1"/>
    </xf>
    <xf numFmtId="1" fontId="12" fillId="3" borderId="7" xfId="0" applyNumberFormat="1" applyFont="1" applyFill="1" applyBorder="1" applyAlignment="1">
      <alignment horizontal="right" indent="1"/>
    </xf>
    <xf numFmtId="1" fontId="13" fillId="4" borderId="8" xfId="0" applyNumberFormat="1" applyFont="1" applyFill="1" applyBorder="1" applyAlignment="1">
      <alignment horizontal="right" indent="1"/>
    </xf>
    <xf numFmtId="1" fontId="13" fillId="4" borderId="8" xfId="1" quotePrefix="1" applyNumberFormat="1" applyFont="1" applyFill="1" applyBorder="1" applyAlignment="1">
      <alignment horizontal="right" wrapText="1" indent="1"/>
    </xf>
    <xf numFmtId="1" fontId="15" fillId="4" borderId="8" xfId="0" applyNumberFormat="1" applyFont="1" applyFill="1" applyBorder="1" applyAlignment="1">
      <alignment horizontal="right" wrapText="1" indent="1" shrinkToFit="1"/>
    </xf>
    <xf numFmtId="0" fontId="9" fillId="0" borderId="6" xfId="0" applyFont="1" applyBorder="1" applyAlignment="1">
      <alignment horizontal="left" wrapText="1" indent="1"/>
    </xf>
    <xf numFmtId="1" fontId="9" fillId="0" borderId="7" xfId="0" applyNumberFormat="1" applyFont="1" applyBorder="1" applyAlignment="1">
      <alignment horizontal="right" indent="1"/>
    </xf>
    <xf numFmtId="1" fontId="10" fillId="0" borderId="8" xfId="0" applyNumberFormat="1" applyFont="1" applyBorder="1" applyAlignment="1">
      <alignment horizontal="right" indent="1"/>
    </xf>
    <xf numFmtId="1" fontId="10" fillId="0" borderId="8" xfId="1" quotePrefix="1" applyNumberFormat="1" applyFont="1" applyBorder="1" applyAlignment="1">
      <alignment horizontal="right" wrapText="1" indent="1"/>
    </xf>
    <xf numFmtId="1" fontId="10" fillId="0" borderId="8" xfId="0" applyNumberFormat="1" applyFont="1" applyBorder="1" applyAlignment="1">
      <alignment horizontal="right" wrapText="1" indent="1" shrinkToFit="1"/>
    </xf>
    <xf numFmtId="0" fontId="9" fillId="0" borderId="6" xfId="0" applyFont="1" applyBorder="1" applyAlignment="1">
      <alignment horizontal="left" indent="1"/>
    </xf>
    <xf numFmtId="1" fontId="13" fillId="4" borderId="8" xfId="0" applyNumberFormat="1" applyFont="1" applyFill="1" applyBorder="1" applyAlignment="1">
      <alignment horizontal="right" wrapText="1" indent="1" shrinkToFit="1"/>
    </xf>
    <xf numFmtId="0" fontId="9" fillId="0" borderId="6" xfId="0" applyFont="1" applyBorder="1" applyAlignment="1">
      <alignment wrapText="1"/>
    </xf>
    <xf numFmtId="0" fontId="16" fillId="0" borderId="0" xfId="0" applyFont="1" applyAlignment="1">
      <alignment horizontal="left" wrapText="1" indent="1"/>
    </xf>
    <xf numFmtId="1" fontId="13" fillId="4" borderId="9" xfId="0" applyNumberFormat="1" applyFont="1" applyFill="1" applyBorder="1" applyAlignment="1">
      <alignment horizontal="right" indent="1"/>
    </xf>
    <xf numFmtId="0" fontId="9" fillId="0" borderId="10" xfId="0" applyFont="1" applyBorder="1" applyAlignment="1">
      <alignment horizontal="left" wrapText="1" indent="1"/>
    </xf>
    <xf numFmtId="1" fontId="9" fillId="0" borderId="11" xfId="0" applyNumberFormat="1" applyFont="1" applyBorder="1" applyAlignment="1">
      <alignment horizontal="right" indent="1"/>
    </xf>
    <xf numFmtId="1" fontId="10" fillId="0" borderId="12" xfId="0" applyNumberFormat="1" applyFont="1" applyBorder="1" applyAlignment="1">
      <alignment horizontal="right" indent="1"/>
    </xf>
    <xf numFmtId="1" fontId="10" fillId="0" borderId="12" xfId="1" quotePrefix="1" applyNumberFormat="1" applyFont="1" applyBorder="1" applyAlignment="1">
      <alignment horizontal="right" wrapText="1" indent="1"/>
    </xf>
    <xf numFmtId="1" fontId="10" fillId="0" borderId="12" xfId="0" applyNumberFormat="1" applyFont="1" applyBorder="1" applyAlignment="1">
      <alignment horizontal="right" wrapText="1" indent="1" shrinkToFit="1"/>
    </xf>
    <xf numFmtId="1" fontId="10" fillId="0" borderId="0" xfId="0" applyNumberFormat="1" applyFont="1" applyAlignment="1">
      <alignment horizontal="right" wrapText="1" indent="1" shrinkToFit="1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0" fillId="5" borderId="2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right" wrapText="1" indent="1"/>
    </xf>
    <xf numFmtId="0" fontId="10" fillId="0" borderId="8" xfId="0" applyFont="1" applyBorder="1" applyAlignment="1">
      <alignment horizontal="right" wrapText="1" indent="1"/>
    </xf>
    <xf numFmtId="0" fontId="13" fillId="6" borderId="8" xfId="0" applyFont="1" applyFill="1" applyBorder="1" applyAlignment="1">
      <alignment horizontal="right" wrapText="1" indent="1"/>
    </xf>
    <xf numFmtId="0" fontId="10" fillId="0" borderId="12" xfId="0" applyFont="1" applyBorder="1" applyAlignment="1">
      <alignment horizontal="right" wrapText="1" inden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right" indent="1"/>
    </xf>
    <xf numFmtId="0" fontId="13" fillId="6" borderId="15" xfId="0" applyFont="1" applyFill="1" applyBorder="1" applyAlignment="1">
      <alignment horizontal="right" indent="1"/>
    </xf>
    <xf numFmtId="0" fontId="20" fillId="6" borderId="0" xfId="0" applyFont="1" applyFill="1" applyAlignment="1">
      <alignment horizontal="right" indent="1"/>
    </xf>
    <xf numFmtId="0" fontId="13" fillId="6" borderId="8" xfId="0" applyFont="1" applyFill="1" applyBorder="1" applyAlignment="1">
      <alignment horizontal="right" indent="1"/>
    </xf>
    <xf numFmtId="0" fontId="13" fillId="6" borderId="0" xfId="0" applyFont="1" applyFill="1" applyAlignment="1">
      <alignment horizontal="right" indent="1"/>
    </xf>
    <xf numFmtId="0" fontId="13" fillId="6" borderId="7" xfId="0" applyFont="1" applyFill="1" applyBorder="1" applyAlignment="1">
      <alignment horizontal="right" indent="1"/>
    </xf>
    <xf numFmtId="0" fontId="20" fillId="6" borderId="8" xfId="0" applyFont="1" applyFill="1" applyBorder="1" applyAlignment="1">
      <alignment horizontal="right" indent="1"/>
    </xf>
    <xf numFmtId="0" fontId="20" fillId="6" borderId="7" xfId="0" applyFont="1" applyFill="1" applyBorder="1" applyAlignment="1">
      <alignment horizontal="right" indent="1"/>
    </xf>
    <xf numFmtId="0" fontId="10" fillId="0" borderId="14" xfId="0" applyFont="1" applyBorder="1" applyAlignment="1">
      <alignment horizontal="right" indent="1"/>
    </xf>
    <xf numFmtId="0" fontId="10" fillId="0" borderId="15" xfId="0" applyFont="1" applyBorder="1" applyAlignment="1">
      <alignment horizontal="right" indent="1"/>
    </xf>
    <xf numFmtId="0" fontId="21" fillId="0" borderId="0" xfId="0" applyFont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0" xfId="0" applyFont="1" applyAlignment="1">
      <alignment horizontal="right" indent="1"/>
    </xf>
    <xf numFmtId="0" fontId="10" fillId="0" borderId="7" xfId="0" applyFont="1" applyBorder="1" applyAlignment="1">
      <alignment horizontal="right" indent="1"/>
    </xf>
    <xf numFmtId="0" fontId="21" fillId="0" borderId="8" xfId="0" applyFont="1" applyBorder="1" applyAlignment="1">
      <alignment horizontal="right" indent="1"/>
    </xf>
    <xf numFmtId="0" fontId="21" fillId="0" borderId="7" xfId="0" applyFont="1" applyBorder="1" applyAlignment="1">
      <alignment horizontal="right" indent="1"/>
    </xf>
    <xf numFmtId="0" fontId="10" fillId="0" borderId="16" xfId="0" applyFont="1" applyBorder="1" applyAlignment="1">
      <alignment horizontal="right" indent="1"/>
    </xf>
    <xf numFmtId="0" fontId="10" fillId="0" borderId="17" xfId="0" applyFont="1" applyBorder="1" applyAlignment="1">
      <alignment horizontal="right" indent="1"/>
    </xf>
    <xf numFmtId="0" fontId="21" fillId="0" borderId="3" xfId="0" applyFont="1" applyBorder="1" applyAlignment="1">
      <alignment horizontal="right" indent="1"/>
    </xf>
    <xf numFmtId="0" fontId="10" fillId="0" borderId="12" xfId="0" applyFont="1" applyBorder="1" applyAlignment="1">
      <alignment horizontal="right" indent="1"/>
    </xf>
    <xf numFmtId="0" fontId="10" fillId="0" borderId="3" xfId="0" applyFont="1" applyBorder="1" applyAlignment="1">
      <alignment horizontal="right" indent="1"/>
    </xf>
    <xf numFmtId="0" fontId="21" fillId="0" borderId="12" xfId="0" applyFont="1" applyBorder="1" applyAlignment="1">
      <alignment horizontal="right" indent="1"/>
    </xf>
    <xf numFmtId="0" fontId="21" fillId="0" borderId="11" xfId="0" applyFont="1" applyBorder="1" applyAlignment="1">
      <alignment horizontal="right" indent="1"/>
    </xf>
    <xf numFmtId="0" fontId="21" fillId="5" borderId="4" xfId="0" applyFont="1" applyFill="1" applyBorder="1" applyAlignment="1">
      <alignment horizontal="center" vertical="center" wrapText="1"/>
    </xf>
    <xf numFmtId="0" fontId="20" fillId="6" borderId="18" xfId="0" applyFont="1" applyFill="1" applyBorder="1" applyAlignment="1">
      <alignment horizontal="center" wrapText="1"/>
    </xf>
    <xf numFmtId="0" fontId="21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19" xfId="0" applyFont="1" applyBorder="1" applyAlignment="1">
      <alignment horizontal="left" wrapText="1" indent="1"/>
    </xf>
    <xf numFmtId="0" fontId="22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" fillId="0" borderId="0" xfId="0" applyFont="1" applyFill="1" applyBorder="1"/>
    <xf numFmtId="0" fontId="21" fillId="7" borderId="18" xfId="0" applyFont="1" applyFill="1" applyBorder="1" applyAlignment="1">
      <alignment horizontal="left" wrapText="1" indent="1"/>
    </xf>
    <xf numFmtId="0" fontId="10" fillId="7" borderId="14" xfId="0" applyFont="1" applyFill="1" applyBorder="1" applyAlignment="1">
      <alignment horizontal="right" indent="1"/>
    </xf>
    <xf numFmtId="0" fontId="10" fillId="7" borderId="15" xfId="0" applyFont="1" applyFill="1" applyBorder="1" applyAlignment="1">
      <alignment horizontal="right" indent="1"/>
    </xf>
    <xf numFmtId="0" fontId="21" fillId="7" borderId="0" xfId="0" applyFont="1" applyFill="1" applyAlignment="1">
      <alignment horizontal="right" indent="1"/>
    </xf>
    <xf numFmtId="0" fontId="10" fillId="7" borderId="8" xfId="0" applyFont="1" applyFill="1" applyBorder="1" applyAlignment="1">
      <alignment horizontal="right" indent="1"/>
    </xf>
    <xf numFmtId="0" fontId="10" fillId="7" borderId="0" xfId="0" applyFont="1" applyFill="1" applyAlignment="1">
      <alignment horizontal="right" indent="1"/>
    </xf>
    <xf numFmtId="0" fontId="10" fillId="7" borderId="7" xfId="0" applyFont="1" applyFill="1" applyBorder="1" applyAlignment="1">
      <alignment horizontal="right" indent="1"/>
    </xf>
    <xf numFmtId="0" fontId="21" fillId="7" borderId="8" xfId="0" applyFont="1" applyFill="1" applyBorder="1" applyAlignment="1">
      <alignment horizontal="right" indent="1"/>
    </xf>
    <xf numFmtId="0" fontId="21" fillId="7" borderId="7" xfId="0" applyFont="1" applyFill="1" applyBorder="1" applyAlignment="1">
      <alignment horizontal="right" indent="1"/>
    </xf>
    <xf numFmtId="0" fontId="10" fillId="7" borderId="8" xfId="0" applyFont="1" applyFill="1" applyBorder="1" applyAlignment="1">
      <alignment horizontal="right" wrapText="1" indent="1"/>
    </xf>
    <xf numFmtId="0" fontId="0" fillId="7" borderId="0" xfId="0" applyFill="1"/>
    <xf numFmtId="0" fontId="22" fillId="0" borderId="5" xfId="0" applyFont="1" applyBorder="1" applyAlignment="1">
      <alignment vertical="center" wrapText="1"/>
    </xf>
    <xf numFmtId="0" fontId="12" fillId="3" borderId="10" xfId="0" applyFont="1" applyFill="1" applyBorder="1" applyAlignment="1">
      <alignment horizontal="center" wrapText="1"/>
    </xf>
    <xf numFmtId="1" fontId="15" fillId="4" borderId="12" xfId="0" applyNumberFormat="1" applyFont="1" applyFill="1" applyBorder="1" applyAlignment="1">
      <alignment horizontal="right" wrapText="1" indent="1" shrinkToFit="1"/>
    </xf>
    <xf numFmtId="0" fontId="0" fillId="0" borderId="2" xfId="0" applyBorder="1"/>
    <xf numFmtId="0" fontId="0" fillId="0" borderId="13" xfId="0" applyBorder="1"/>
    <xf numFmtId="164" fontId="0" fillId="0" borderId="0" xfId="0" applyNumberFormat="1"/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/>
    <xf numFmtId="0" fontId="0" fillId="0" borderId="0" xfId="0" applyBorder="1"/>
    <xf numFmtId="1" fontId="10" fillId="0" borderId="0" xfId="0" applyNumberFormat="1" applyFont="1" applyBorder="1" applyAlignment="1">
      <alignment horizontal="right" wrapText="1" indent="1" shrinkToFit="1"/>
    </xf>
    <xf numFmtId="0" fontId="27" fillId="0" borderId="0" xfId="0" applyFont="1"/>
    <xf numFmtId="0" fontId="14" fillId="0" borderId="0" xfId="0" applyFont="1"/>
    <xf numFmtId="0" fontId="14" fillId="0" borderId="2" xfId="0" applyFont="1" applyBorder="1"/>
    <xf numFmtId="0" fontId="27" fillId="0" borderId="20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14" fillId="0" borderId="2" xfId="0" applyFont="1" applyBorder="1" applyAlignment="1">
      <alignment vertical="top" wrapText="1"/>
    </xf>
    <xf numFmtId="0" fontId="14" fillId="0" borderId="13" xfId="0" applyFont="1" applyBorder="1"/>
    <xf numFmtId="0" fontId="14" fillId="0" borderId="20" xfId="0" applyFont="1" applyBorder="1"/>
    <xf numFmtId="0" fontId="14" fillId="0" borderId="4" xfId="0" applyFont="1" applyBorder="1"/>
    <xf numFmtId="3" fontId="0" fillId="0" borderId="0" xfId="0" applyNumberFormat="1"/>
    <xf numFmtId="0" fontId="26" fillId="0" borderId="2" xfId="0" applyFont="1" applyBorder="1"/>
    <xf numFmtId="0" fontId="26" fillId="0" borderId="2" xfId="0" applyFont="1" applyBorder="1" applyAlignment="1">
      <alignment vertical="top" wrapText="1"/>
    </xf>
    <xf numFmtId="0" fontId="26" fillId="0" borderId="20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4" xfId="0" applyFont="1" applyBorder="1"/>
    <xf numFmtId="165" fontId="0" fillId="0" borderId="0" xfId="0" applyNumberFormat="1"/>
    <xf numFmtId="165" fontId="2" fillId="0" borderId="2" xfId="0" applyNumberFormat="1" applyFont="1" applyBorder="1"/>
    <xf numFmtId="0" fontId="24" fillId="0" borderId="2" xfId="0" applyNumberFormat="1" applyFont="1" applyBorder="1" applyAlignment="1">
      <alignment horizontal="right" vertical="center"/>
    </xf>
    <xf numFmtId="0" fontId="25" fillId="0" borderId="2" xfId="0" applyNumberFormat="1" applyFont="1" applyBorder="1" applyAlignment="1">
      <alignment horizontal="right" vertical="center" wrapText="1"/>
    </xf>
    <xf numFmtId="0" fontId="22" fillId="0" borderId="2" xfId="0" applyNumberFormat="1" applyFont="1" applyBorder="1" applyAlignment="1">
      <alignment horizontal="right" vertical="center"/>
    </xf>
    <xf numFmtId="0" fontId="26" fillId="0" borderId="2" xfId="0" applyNumberFormat="1" applyFont="1" applyBorder="1" applyAlignment="1">
      <alignment horizontal="right" vertical="center" wrapText="1"/>
    </xf>
    <xf numFmtId="0" fontId="24" fillId="0" borderId="2" xfId="0" applyNumberFormat="1" applyFont="1" applyBorder="1"/>
    <xf numFmtId="0" fontId="30" fillId="5" borderId="2" xfId="0" applyFont="1" applyFill="1" applyBorder="1" applyAlignment="1">
      <alignment horizontal="left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 vertical="center"/>
    </xf>
    <xf numFmtId="165" fontId="13" fillId="6" borderId="14" xfId="0" applyNumberFormat="1" applyFont="1" applyFill="1" applyBorder="1" applyAlignment="1">
      <alignment horizontal="right" indent="1"/>
    </xf>
    <xf numFmtId="165" fontId="13" fillId="6" borderId="15" xfId="0" applyNumberFormat="1" applyFont="1" applyFill="1" applyBorder="1" applyAlignment="1">
      <alignment horizontal="right" indent="1"/>
    </xf>
    <xf numFmtId="165" fontId="20" fillId="6" borderId="0" xfId="0" applyNumberFormat="1" applyFont="1" applyFill="1" applyAlignment="1">
      <alignment horizontal="right" indent="1"/>
    </xf>
    <xf numFmtId="165" fontId="13" fillId="6" borderId="8" xfId="0" applyNumberFormat="1" applyFont="1" applyFill="1" applyBorder="1" applyAlignment="1">
      <alignment horizontal="right" indent="1"/>
    </xf>
    <xf numFmtId="165" fontId="13" fillId="6" borderId="0" xfId="0" applyNumberFormat="1" applyFont="1" applyFill="1" applyAlignment="1">
      <alignment horizontal="right" indent="1"/>
    </xf>
    <xf numFmtId="165" fontId="13" fillId="6" borderId="7" xfId="0" applyNumberFormat="1" applyFont="1" applyFill="1" applyBorder="1" applyAlignment="1">
      <alignment horizontal="right" indent="1"/>
    </xf>
    <xf numFmtId="165" fontId="20" fillId="6" borderId="8" xfId="0" applyNumberFormat="1" applyFont="1" applyFill="1" applyBorder="1" applyAlignment="1">
      <alignment horizontal="right" indent="1"/>
    </xf>
    <xf numFmtId="165" fontId="20" fillId="6" borderId="7" xfId="0" applyNumberFormat="1" applyFont="1" applyFill="1" applyBorder="1" applyAlignment="1">
      <alignment horizontal="right" indent="1"/>
    </xf>
    <xf numFmtId="165" fontId="13" fillId="6" borderId="8" xfId="0" applyNumberFormat="1" applyFont="1" applyFill="1" applyBorder="1" applyAlignment="1">
      <alignment horizontal="right" wrapText="1" indent="1"/>
    </xf>
    <xf numFmtId="165" fontId="20" fillId="6" borderId="8" xfId="0" applyNumberFormat="1" applyFont="1" applyFill="1" applyBorder="1" applyAlignment="1">
      <alignment horizontal="right" wrapText="1" indent="1"/>
    </xf>
    <xf numFmtId="0" fontId="31" fillId="0" borderId="0" xfId="0" applyFont="1" applyAlignment="1">
      <alignment vertical="center"/>
    </xf>
    <xf numFmtId="0" fontId="32" fillId="0" borderId="21" xfId="0" applyFont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0" fontId="1" fillId="0" borderId="0" xfId="0" applyFont="1"/>
    <xf numFmtId="0" fontId="2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/>
    </xf>
    <xf numFmtId="165" fontId="22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9" fillId="0" borderId="0" xfId="0" applyFont="1" applyAlignment="1">
      <alignment horizontal="left" wrapText="1" indent="1"/>
    </xf>
    <xf numFmtId="0" fontId="0" fillId="0" borderId="3" xfId="0" applyBorder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</cellXfs>
  <cellStyles count="2">
    <cellStyle name="Normal" xfId="1" xr:uid="{D17691B7-1153-4AC4-8086-754250F30273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ВРП!$A$2</c:f>
              <c:strCache>
                <c:ptCount val="1"/>
                <c:pt idx="0">
                  <c:v>Российская Федерация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ВРП!$B$1:$H$1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ВРП!$B$2:$H$2</c:f>
              <c:numCache>
                <c:formatCode>General</c:formatCode>
                <c:ptCount val="7"/>
                <c:pt idx="0">
                  <c:v>69237704.400000006</c:v>
                </c:pt>
                <c:pt idx="1">
                  <c:v>74798938.700000003</c:v>
                </c:pt>
                <c:pt idx="2">
                  <c:v>84976724.299999997</c:v>
                </c:pt>
                <c:pt idx="3">
                  <c:v>95060662.299999997</c:v>
                </c:pt>
                <c:pt idx="4">
                  <c:v>94410215.299999997</c:v>
                </c:pt>
                <c:pt idx="5">
                  <c:v>121182987.5</c:v>
                </c:pt>
                <c:pt idx="6">
                  <c:v>140670816.5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5-4552-A557-2A248102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72719"/>
        <c:axId val="948800079"/>
      </c:lineChart>
      <c:catAx>
        <c:axId val="94427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48800079"/>
        <c:crosses val="autoZero"/>
        <c:auto val="1"/>
        <c:lblAlgn val="ctr"/>
        <c:lblOffset val="100"/>
        <c:noMultiLvlLbl val="0"/>
      </c:catAx>
      <c:valAx>
        <c:axId val="948800079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/>
                  <a:t>млн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4427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Доля инвестиций в основной капитал в ВВП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Лист1!$A$8:$A$20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Лист1!$B$8:$B$20</c:f>
              <c:numCache>
                <c:formatCode>General</c:formatCode>
                <c:ptCount val="13"/>
                <c:pt idx="0">
                  <c:v>20.7</c:v>
                </c:pt>
                <c:pt idx="1">
                  <c:v>21</c:v>
                </c:pt>
                <c:pt idx="2">
                  <c:v>21.4</c:v>
                </c:pt>
                <c:pt idx="3">
                  <c:v>20.8</c:v>
                </c:pt>
                <c:pt idx="4">
                  <c:v>20</c:v>
                </c:pt>
                <c:pt idx="5">
                  <c:v>21.3</c:v>
                </c:pt>
                <c:pt idx="6">
                  <c:v>21.4</c:v>
                </c:pt>
                <c:pt idx="7">
                  <c:v>20</c:v>
                </c:pt>
                <c:pt idx="8">
                  <c:v>20.399999999999999</c:v>
                </c:pt>
                <c:pt idx="9">
                  <c:v>21.5</c:v>
                </c:pt>
                <c:pt idx="10">
                  <c:v>19.3</c:v>
                </c:pt>
                <c:pt idx="11">
                  <c:v>19.8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4-41A7-9B33-81ACF77B4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2254767"/>
        <c:axId val="2022260591"/>
      </c:lineChart>
      <c:catAx>
        <c:axId val="20222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>
                    <a:solidFill>
                      <a:sysClr val="windowText" lastClr="000000"/>
                    </a:solidFill>
                  </a:rPr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22260591"/>
        <c:crosses val="autoZero"/>
        <c:auto val="1"/>
        <c:lblAlgn val="ctr"/>
        <c:lblOffset val="100"/>
        <c:noMultiLvlLbl val="0"/>
      </c:catAx>
      <c:valAx>
        <c:axId val="20222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>
                    <a:solidFill>
                      <a:sysClr val="windowText" lastClr="000000"/>
                    </a:solidFill>
                  </a:rPr>
                  <a:t>Процент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222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Фактическое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E-4C14-BFB4-228C008126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Лист1!$B$24:$W$24</c:f>
              <c:numCache>
                <c:formatCode>General</c:formatCode>
                <c:ptCount val="2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</c:numCache>
            </c:numRef>
          </c:cat>
          <c:val>
            <c:numRef>
              <c:f>Лист1!$B$25:$W$25</c:f>
              <c:numCache>
                <c:formatCode>0.0</c:formatCode>
                <c:ptCount val="22"/>
                <c:pt idx="0">
                  <c:v>3.6111089999999999</c:v>
                </c:pt>
                <c:pt idx="1">
                  <c:v>4.7300230000000001</c:v>
                </c:pt>
                <c:pt idx="2">
                  <c:v>6.7162220000000001</c:v>
                </c:pt>
                <c:pt idx="3">
                  <c:v>8.7816159999999996</c:v>
                </c:pt>
                <c:pt idx="4">
                  <c:v>7.976013</c:v>
                </c:pt>
                <c:pt idx="5">
                  <c:v>9.1520960000000002</c:v>
                </c:pt>
                <c:pt idx="6">
                  <c:v>11.035652000000001</c:v>
                </c:pt>
                <c:pt idx="7">
                  <c:v>12.58609</c:v>
                </c:pt>
                <c:pt idx="8">
                  <c:v>13.450238000000001</c:v>
                </c:pt>
                <c:pt idx="9">
                  <c:v>13.902645</c:v>
                </c:pt>
                <c:pt idx="10">
                  <c:v>13.897188</c:v>
                </c:pt>
                <c:pt idx="11">
                  <c:v>14.748847</c:v>
                </c:pt>
                <c:pt idx="12">
                  <c:v>16.027301999999999</c:v>
                </c:pt>
                <c:pt idx="13">
                  <c:v>17.782012000000002</c:v>
                </c:pt>
                <c:pt idx="14">
                  <c:v>19.329038000000001</c:v>
                </c:pt>
                <c:pt idx="15">
                  <c:v>20.393742</c:v>
                </c:pt>
                <c:pt idx="16">
                  <c:v>23.239504</c:v>
                </c:pt>
                <c:pt idx="17">
                  <c:v>28.413875000000001</c:v>
                </c:pt>
                <c:pt idx="18">
                  <c:v>34.036338000000001</c:v>
                </c:pt>
                <c:pt idx="19">
                  <c:v>35.826057352941177</c:v>
                </c:pt>
                <c:pt idx="20">
                  <c:v>37.615776705882354</c:v>
                </c:pt>
                <c:pt idx="21">
                  <c:v>39.40549605882353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248-BCDC-958AC8C61377}"/>
            </c:ext>
          </c:extLst>
        </c:ser>
        <c:ser>
          <c:idx val="1"/>
          <c:order val="1"/>
          <c:tx>
            <c:v>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Лист1!$B$24:$W$24</c:f>
              <c:numCache>
                <c:formatCode>General</c:formatCode>
                <c:ptCount val="2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</c:numCache>
            </c:numRef>
          </c:cat>
          <c:val>
            <c:numRef>
              <c:f>Лист1!$B$26:$W$26</c:f>
              <c:numCache>
                <c:formatCode>0.0</c:formatCode>
                <c:ptCount val="22"/>
                <c:pt idx="19">
                  <c:v>35.826057352941177</c:v>
                </c:pt>
                <c:pt idx="20">
                  <c:v>37.615776705882354</c:v>
                </c:pt>
                <c:pt idx="21">
                  <c:v>39.40549605882353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0-4248-BCDC-958AC8C61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1819983"/>
        <c:axId val="1791828303"/>
      </c:lineChart>
      <c:catAx>
        <c:axId val="17918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>
                    <a:solidFill>
                      <a:sysClr val="windowText" lastClr="000000"/>
                    </a:solidFill>
                  </a:rPr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1828303"/>
        <c:crosses val="autoZero"/>
        <c:auto val="1"/>
        <c:lblAlgn val="ctr"/>
        <c:lblOffset val="100"/>
        <c:noMultiLvlLbl val="0"/>
      </c:catAx>
      <c:valAx>
        <c:axId val="17918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>
                    <a:solidFill>
                      <a:sysClr val="windowText" lastClr="000000"/>
                    </a:solidFill>
                  </a:rPr>
                  <a:t>трлн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18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Лист1!$A$25</c:f>
              <c:strCache>
                <c:ptCount val="1"/>
                <c:pt idx="0">
                  <c:v>Фактическое значение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Лист1!$B$24:$W$24</c:f>
              <c:numCache>
                <c:formatCode>General</c:formatCode>
                <c:ptCount val="2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</c:numCache>
            </c:numRef>
          </c:cat>
          <c:val>
            <c:numRef>
              <c:f>Лист1!$B$25:$W$25</c:f>
              <c:numCache>
                <c:formatCode>0.0</c:formatCode>
                <c:ptCount val="22"/>
                <c:pt idx="0">
                  <c:v>3.6111089999999999</c:v>
                </c:pt>
                <c:pt idx="1">
                  <c:v>4.7300230000000001</c:v>
                </c:pt>
                <c:pt idx="2">
                  <c:v>6.7162220000000001</c:v>
                </c:pt>
                <c:pt idx="3">
                  <c:v>8.7816159999999996</c:v>
                </c:pt>
                <c:pt idx="4">
                  <c:v>7.976013</c:v>
                </c:pt>
                <c:pt idx="5">
                  <c:v>9.1520960000000002</c:v>
                </c:pt>
                <c:pt idx="6">
                  <c:v>11.035652000000001</c:v>
                </c:pt>
                <c:pt idx="7">
                  <c:v>12.58609</c:v>
                </c:pt>
                <c:pt idx="8">
                  <c:v>13.450238000000001</c:v>
                </c:pt>
                <c:pt idx="9">
                  <c:v>13.902645</c:v>
                </c:pt>
                <c:pt idx="10">
                  <c:v>13.897188</c:v>
                </c:pt>
                <c:pt idx="11">
                  <c:v>14.748847</c:v>
                </c:pt>
                <c:pt idx="12">
                  <c:v>16.027301999999999</c:v>
                </c:pt>
                <c:pt idx="13">
                  <c:v>17.782012000000002</c:v>
                </c:pt>
                <c:pt idx="14">
                  <c:v>19.329038000000001</c:v>
                </c:pt>
                <c:pt idx="15">
                  <c:v>20.393742</c:v>
                </c:pt>
                <c:pt idx="16">
                  <c:v>23.239504</c:v>
                </c:pt>
                <c:pt idx="17">
                  <c:v>28.413875000000001</c:v>
                </c:pt>
                <c:pt idx="18">
                  <c:v>34.036338000000001</c:v>
                </c:pt>
                <c:pt idx="19">
                  <c:v>35.826057352941177</c:v>
                </c:pt>
                <c:pt idx="20">
                  <c:v>37.615776705882354</c:v>
                </c:pt>
                <c:pt idx="21">
                  <c:v>39.40549605882353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9-4738-A33F-546F11AC24D2}"/>
            </c:ext>
          </c:extLst>
        </c:ser>
        <c:ser>
          <c:idx val="1"/>
          <c:order val="1"/>
          <c:tx>
            <c:strRef>
              <c:f>Лист1!$A$26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Лист1!$B$24:$W$24</c:f>
              <c:numCache>
                <c:formatCode>General</c:formatCode>
                <c:ptCount val="2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</c:numCache>
            </c:numRef>
          </c:cat>
          <c:val>
            <c:numRef>
              <c:f>Лист1!$B$26:$W$26</c:f>
              <c:numCache>
                <c:formatCode>0.0</c:formatCode>
                <c:ptCount val="22"/>
                <c:pt idx="19">
                  <c:v>35.826057352941177</c:v>
                </c:pt>
                <c:pt idx="20">
                  <c:v>37.615776705882354</c:v>
                </c:pt>
                <c:pt idx="21">
                  <c:v>39.40549605882353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9-4738-A33F-546F11AC24D2}"/>
            </c:ext>
          </c:extLst>
        </c:ser>
        <c:ser>
          <c:idx val="2"/>
          <c:order val="2"/>
          <c:tx>
            <c:strRef>
              <c:f>Лист1!$A$27</c:f>
              <c:strCache>
                <c:ptCount val="1"/>
                <c:pt idx="0">
                  <c:v>Прогноз Минэкономразвития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Лист1!$B$24:$W$24</c:f>
              <c:numCache>
                <c:formatCode>General</c:formatCode>
                <c:ptCount val="2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</c:numCache>
            </c:numRef>
          </c:cat>
          <c:val>
            <c:numRef>
              <c:f>Лист1!$B$27:$W$27</c:f>
              <c:numCache>
                <c:formatCode>General</c:formatCode>
                <c:ptCount val="22"/>
                <c:pt idx="10" formatCode="0.0">
                  <c:v>12.65</c:v>
                </c:pt>
                <c:pt idx="11" formatCode="0.0">
                  <c:v>14.3085</c:v>
                </c:pt>
                <c:pt idx="12" formatCode="0.0">
                  <c:v>15.967000000000001</c:v>
                </c:pt>
                <c:pt idx="13" formatCode="0.0">
                  <c:v>17.241</c:v>
                </c:pt>
                <c:pt idx="14" formatCode="0.0">
                  <c:v>18.670999999999999</c:v>
                </c:pt>
                <c:pt idx="15" formatCode="0.0">
                  <c:v>20.966000000000001</c:v>
                </c:pt>
                <c:pt idx="16" formatCode="0.0">
                  <c:v>23.361999999999998</c:v>
                </c:pt>
                <c:pt idx="17" formatCode="0.0">
                  <c:v>25.989000000000001</c:v>
                </c:pt>
                <c:pt idx="18" formatCode="0.0">
                  <c:v>28.878</c:v>
                </c:pt>
                <c:pt idx="19" formatCode="0.0">
                  <c:v>32.005000000000003</c:v>
                </c:pt>
                <c:pt idx="20" formatCode="0.0">
                  <c:v>35.137999999999998</c:v>
                </c:pt>
                <c:pt idx="21" formatCode="0.0">
                  <c:v>38.356000000000002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9-4738-A33F-546F11AC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8399"/>
        <c:axId val="580394623"/>
      </c:lineChart>
      <c:catAx>
        <c:axId val="5803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394623"/>
        <c:crosses val="autoZero"/>
        <c:auto val="1"/>
        <c:lblAlgn val="ctr"/>
        <c:lblOffset val="100"/>
        <c:noMultiLvlLbl val="0"/>
      </c:catAx>
      <c:valAx>
        <c:axId val="5803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/>
                  <a:t>трлн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803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'инв в соп ценах'!$G$6:$G$24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'инв в соп ценах'!$H$6:$H$24</c:f>
              <c:numCache>
                <c:formatCode>0.0</c:formatCode>
                <c:ptCount val="19"/>
                <c:pt idx="0">
                  <c:v>3.9794421180000001</c:v>
                </c:pt>
                <c:pt idx="1">
                  <c:v>5.5719670939999997</c:v>
                </c:pt>
                <c:pt idx="2">
                  <c:v>8.3146828359999994</c:v>
                </c:pt>
                <c:pt idx="3">
                  <c:v>9.6158695200000004</c:v>
                </c:pt>
                <c:pt idx="4">
                  <c:v>6.8992512450000003</c:v>
                </c:pt>
                <c:pt idx="5">
                  <c:v>9.7286780480000008</c:v>
                </c:pt>
                <c:pt idx="6">
                  <c:v>12.227502416</c:v>
                </c:pt>
                <c:pt idx="7">
                  <c:v>13.441944119999999</c:v>
                </c:pt>
                <c:pt idx="8">
                  <c:v>13.557839904</c:v>
                </c:pt>
                <c:pt idx="9">
                  <c:v>13.694105324999999</c:v>
                </c:pt>
                <c:pt idx="10">
                  <c:v>12.493572012</c:v>
                </c:pt>
                <c:pt idx="11">
                  <c:v>14.719349306</c:v>
                </c:pt>
                <c:pt idx="12">
                  <c:v>16.796612495999998</c:v>
                </c:pt>
                <c:pt idx="13">
                  <c:v>18.742240648000003</c:v>
                </c:pt>
                <c:pt idx="14">
                  <c:v>19.734947798</c:v>
                </c:pt>
                <c:pt idx="15">
                  <c:v>20.373348258</c:v>
                </c:pt>
                <c:pt idx="16">
                  <c:v>25.238101344</c:v>
                </c:pt>
                <c:pt idx="17">
                  <c:v>30.317604625000001</c:v>
                </c:pt>
                <c:pt idx="18">
                  <c:v>37.371899123999995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5-4A59-8EFA-7F996E8D88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5466239"/>
        <c:axId val="565467071"/>
      </c:lineChart>
      <c:catAx>
        <c:axId val="56546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>
                    <a:solidFill>
                      <a:sysClr val="windowText" lastClr="000000"/>
                    </a:solidFill>
                  </a:rPr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5467071"/>
        <c:crosses val="autoZero"/>
        <c:auto val="1"/>
        <c:lblAlgn val="ctr"/>
        <c:lblOffset val="100"/>
        <c:noMultiLvlLbl val="0"/>
      </c:catAx>
      <c:valAx>
        <c:axId val="5654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>
                    <a:solidFill>
                      <a:sysClr val="windowText" lastClr="000000"/>
                    </a:solidFill>
                  </a:rPr>
                  <a:t>трлн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54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'инв в соп ценах'!$A$38</c:f>
              <c:strCache>
                <c:ptCount val="1"/>
                <c:pt idx="0">
                  <c:v>В фактических ценах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'инв в соп ценах'!$B$37:$S$37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'инв в соп ценах'!$B$38:$S$38</c:f>
              <c:numCache>
                <c:formatCode>General</c:formatCode>
                <c:ptCount val="18"/>
                <c:pt idx="0">
                  <c:v>3611.1089999999999</c:v>
                </c:pt>
                <c:pt idx="1">
                  <c:v>4730.0230000000001</c:v>
                </c:pt>
                <c:pt idx="2">
                  <c:v>6716.2219999999998</c:v>
                </c:pt>
                <c:pt idx="3">
                  <c:v>8781.616</c:v>
                </c:pt>
                <c:pt idx="4">
                  <c:v>7976.0129999999999</c:v>
                </c:pt>
                <c:pt idx="5">
                  <c:v>9152.0959999999995</c:v>
                </c:pt>
                <c:pt idx="6">
                  <c:v>11035.65</c:v>
                </c:pt>
                <c:pt idx="7">
                  <c:v>12586.09</c:v>
                </c:pt>
                <c:pt idx="8">
                  <c:v>13450.24</c:v>
                </c:pt>
                <c:pt idx="9">
                  <c:v>13902.65</c:v>
                </c:pt>
                <c:pt idx="10">
                  <c:v>13897.19</c:v>
                </c:pt>
                <c:pt idx="11">
                  <c:v>14748.85</c:v>
                </c:pt>
                <c:pt idx="12">
                  <c:v>16027.3</c:v>
                </c:pt>
                <c:pt idx="13">
                  <c:v>17782.009999999998</c:v>
                </c:pt>
                <c:pt idx="14">
                  <c:v>19329.04</c:v>
                </c:pt>
                <c:pt idx="15">
                  <c:v>20393.740000000002</c:v>
                </c:pt>
                <c:pt idx="16">
                  <c:v>23239.5</c:v>
                </c:pt>
                <c:pt idx="17">
                  <c:v>27865.23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7-4B45-A5C5-0548205FA4F9}"/>
            </c:ext>
          </c:extLst>
        </c:ser>
        <c:ser>
          <c:idx val="1"/>
          <c:order val="1"/>
          <c:tx>
            <c:strRef>
              <c:f>'инв в соп ценах'!$A$39</c:f>
              <c:strCache>
                <c:ptCount val="1"/>
                <c:pt idx="0">
                  <c:v>В сопоставимых ценах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'инв в соп ценах'!$B$37:$S$37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'инв в соп ценах'!$B$39:$S$39</c:f>
              <c:numCache>
                <c:formatCode>General</c:formatCode>
                <c:ptCount val="18"/>
                <c:pt idx="0">
                  <c:v>3611.1089999999999</c:v>
                </c:pt>
                <c:pt idx="1">
                  <c:v>4253.8860000000004</c:v>
                </c:pt>
                <c:pt idx="2">
                  <c:v>5266.3109999999997</c:v>
                </c:pt>
                <c:pt idx="3">
                  <c:v>5766.6109999999999</c:v>
                </c:pt>
                <c:pt idx="4">
                  <c:v>4988.1180000000004</c:v>
                </c:pt>
                <c:pt idx="5">
                  <c:v>5302.37</c:v>
                </c:pt>
                <c:pt idx="6">
                  <c:v>5875.0259999999998</c:v>
                </c:pt>
                <c:pt idx="7">
                  <c:v>6274.5280000000002</c:v>
                </c:pt>
                <c:pt idx="8">
                  <c:v>6324.7240000000002</c:v>
                </c:pt>
                <c:pt idx="9">
                  <c:v>6229.8530000000001</c:v>
                </c:pt>
                <c:pt idx="10">
                  <c:v>5600.6379999999999</c:v>
                </c:pt>
                <c:pt idx="11">
                  <c:v>5591.5910000000003</c:v>
                </c:pt>
                <c:pt idx="12">
                  <c:v>5859.9870000000001</c:v>
                </c:pt>
                <c:pt idx="13">
                  <c:v>6176.4260000000004</c:v>
                </c:pt>
                <c:pt idx="14">
                  <c:v>6306.1310000000003</c:v>
                </c:pt>
                <c:pt idx="15">
                  <c:v>6300.6559999999999</c:v>
                </c:pt>
                <c:pt idx="16">
                  <c:v>6842.5119999999997</c:v>
                </c:pt>
                <c:pt idx="17">
                  <c:v>7157.268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7-4B45-A5C5-0548205FA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74815"/>
        <c:axId val="479459007"/>
      </c:barChart>
      <c:catAx>
        <c:axId val="47947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9459007"/>
        <c:crosses val="autoZero"/>
        <c:auto val="1"/>
        <c:lblAlgn val="ctr"/>
        <c:lblOffset val="100"/>
        <c:noMultiLvlLbl val="0"/>
      </c:catAx>
      <c:valAx>
        <c:axId val="4794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млрд рую.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7947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ВРП!$R$8</c:f>
              <c:strCache>
                <c:ptCount val="1"/>
                <c:pt idx="0">
                  <c:v>Центральный федеральный округ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ВРП!$S$7:$Y$7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ВРП!$S$8:$Y$8</c:f>
              <c:numCache>
                <c:formatCode>0.0</c:formatCode>
                <c:ptCount val="7"/>
                <c:pt idx="0">
                  <c:v>24.139990100000002</c:v>
                </c:pt>
                <c:pt idx="1">
                  <c:v>26.123247600000003</c:v>
                </c:pt>
                <c:pt idx="2">
                  <c:v>29.411946399999998</c:v>
                </c:pt>
                <c:pt idx="3">
                  <c:v>33.139758100000002</c:v>
                </c:pt>
                <c:pt idx="4">
                  <c:v>34.167817700000001</c:v>
                </c:pt>
                <c:pt idx="5">
                  <c:v>41.685336700000001</c:v>
                </c:pt>
                <c:pt idx="6">
                  <c:v>47.367524500000002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3-4764-BB40-F70E66EE0242}"/>
            </c:ext>
          </c:extLst>
        </c:ser>
        <c:ser>
          <c:idx val="1"/>
          <c:order val="1"/>
          <c:tx>
            <c:strRef>
              <c:f>ВРП!$R$9</c:f>
              <c:strCache>
                <c:ptCount val="1"/>
                <c:pt idx="0">
                  <c:v>Северо-Западный федеральный округ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ВРП!$S$7:$Y$7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ВРП!$S$9:$Y$9</c:f>
              <c:numCache>
                <c:formatCode>0.0</c:formatCode>
                <c:ptCount val="7"/>
                <c:pt idx="0">
                  <c:v>7.7260850000000003</c:v>
                </c:pt>
                <c:pt idx="1">
                  <c:v>8.1147075999999991</c:v>
                </c:pt>
                <c:pt idx="2">
                  <c:v>9.0151903000000004</c:v>
                </c:pt>
                <c:pt idx="3">
                  <c:v>10.577620099999999</c:v>
                </c:pt>
                <c:pt idx="4">
                  <c:v>10.7427335</c:v>
                </c:pt>
                <c:pt idx="5">
                  <c:v>16.6118953</c:v>
                </c:pt>
                <c:pt idx="6">
                  <c:v>18.9288606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3-4764-BB40-F70E66EE0242}"/>
            </c:ext>
          </c:extLst>
        </c:ser>
        <c:ser>
          <c:idx val="2"/>
          <c:order val="2"/>
          <c:tx>
            <c:strRef>
              <c:f>ВРП!$R$10</c:f>
              <c:strCache>
                <c:ptCount val="1"/>
                <c:pt idx="0">
                  <c:v>Южный федеральный округ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ВРП!$S$7:$Y$7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ВРП!$S$10:$Y$10</c:f>
              <c:numCache>
                <c:formatCode>0.0</c:formatCode>
                <c:ptCount val="7"/>
                <c:pt idx="0">
                  <c:v>4.9993165999999993</c:v>
                </c:pt>
                <c:pt idx="1">
                  <c:v>5.3628674000000007</c:v>
                </c:pt>
                <c:pt idx="2">
                  <c:v>5.848935</c:v>
                </c:pt>
                <c:pt idx="3">
                  <c:v>6.6117315999999997</c:v>
                </c:pt>
                <c:pt idx="4">
                  <c:v>6.7838750999999995</c:v>
                </c:pt>
                <c:pt idx="5">
                  <c:v>7.9520167000000006</c:v>
                </c:pt>
                <c:pt idx="6">
                  <c:v>9.8156109000000011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3-4764-BB40-F70E66EE0242}"/>
            </c:ext>
          </c:extLst>
        </c:ser>
        <c:ser>
          <c:idx val="3"/>
          <c:order val="3"/>
          <c:tx>
            <c:strRef>
              <c:f>ВРП!$R$11</c:f>
              <c:strCache>
                <c:ptCount val="1"/>
                <c:pt idx="0">
                  <c:v>Северо-Кавказский федеральный округ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ВРП!$S$7:$Y$7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ВРП!$S$11:$Y$11</c:f>
              <c:numCache>
                <c:formatCode>0.0</c:formatCode>
                <c:ptCount val="7"/>
                <c:pt idx="0">
                  <c:v>1.7793736</c:v>
                </c:pt>
                <c:pt idx="1">
                  <c:v>1.8288651999999999</c:v>
                </c:pt>
                <c:pt idx="2">
                  <c:v>1.9418569999999999</c:v>
                </c:pt>
                <c:pt idx="3">
                  <c:v>2.2948165999999999</c:v>
                </c:pt>
                <c:pt idx="4">
                  <c:v>2.3649531000000001</c:v>
                </c:pt>
                <c:pt idx="5">
                  <c:v>2.6956112999999999</c:v>
                </c:pt>
                <c:pt idx="6">
                  <c:v>3.1113322999999999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3-4764-BB40-F70E66EE0242}"/>
            </c:ext>
          </c:extLst>
        </c:ser>
        <c:ser>
          <c:idx val="4"/>
          <c:order val="4"/>
          <c:tx>
            <c:strRef>
              <c:f>ВРП!$R$12</c:f>
              <c:strCache>
                <c:ptCount val="1"/>
                <c:pt idx="0">
                  <c:v>Приволжский федеральный округ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ВРП!$S$7:$Y$7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ВРП!$S$12:$Y$12</c:f>
              <c:numCache>
                <c:formatCode>0.0</c:formatCode>
                <c:ptCount val="7"/>
                <c:pt idx="0">
                  <c:v>10.326703</c:v>
                </c:pt>
                <c:pt idx="1">
                  <c:v>11.061307599999999</c:v>
                </c:pt>
                <c:pt idx="2">
                  <c:v>12.4674738</c:v>
                </c:pt>
                <c:pt idx="3">
                  <c:v>14.1037438</c:v>
                </c:pt>
                <c:pt idx="4">
                  <c:v>13.655381999999999</c:v>
                </c:pt>
                <c:pt idx="5">
                  <c:v>16.878414500000002</c:v>
                </c:pt>
                <c:pt idx="6">
                  <c:v>19.664499399999997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3-4764-BB40-F70E66EE0242}"/>
            </c:ext>
          </c:extLst>
        </c:ser>
        <c:ser>
          <c:idx val="5"/>
          <c:order val="5"/>
          <c:tx>
            <c:strRef>
              <c:f>ВРП!$R$13</c:f>
              <c:strCache>
                <c:ptCount val="1"/>
                <c:pt idx="0">
                  <c:v>Уральский федеральный округ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ВРП!$S$7:$Y$7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ВРП!$S$13:$Y$13</c:f>
              <c:numCache>
                <c:formatCode>0.0</c:formatCode>
                <c:ptCount val="7"/>
                <c:pt idx="0">
                  <c:v>9.461321400000001</c:v>
                </c:pt>
                <c:pt idx="1">
                  <c:v>10.656995999999999</c:v>
                </c:pt>
                <c:pt idx="2">
                  <c:v>12.754779699999998</c:v>
                </c:pt>
                <c:pt idx="3">
                  <c:v>13.2720193</c:v>
                </c:pt>
                <c:pt idx="4">
                  <c:v>11.6361781</c:v>
                </c:pt>
                <c:pt idx="5">
                  <c:v>16.6989701</c:v>
                </c:pt>
                <c:pt idx="6">
                  <c:v>20.073356499999999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3-4764-BB40-F70E66EE0242}"/>
            </c:ext>
          </c:extLst>
        </c:ser>
        <c:ser>
          <c:idx val="6"/>
          <c:order val="6"/>
          <c:tx>
            <c:strRef>
              <c:f>ВРП!$R$14</c:f>
              <c:strCache>
                <c:ptCount val="1"/>
                <c:pt idx="0">
                  <c:v>Сибирский федеральный округ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ВРП!$S$7:$Y$7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ВРП!$S$14:$Y$14</c:f>
              <c:numCache>
                <c:formatCode>0.0</c:formatCode>
                <c:ptCount val="7"/>
                <c:pt idx="0">
                  <c:v>6.6212724000000005</c:v>
                </c:pt>
                <c:pt idx="1">
                  <c:v>7.2873544000000008</c:v>
                </c:pt>
                <c:pt idx="2">
                  <c:v>8.3324255999999988</c:v>
                </c:pt>
                <c:pt idx="3">
                  <c:v>9.0903404999999999</c:v>
                </c:pt>
                <c:pt idx="4">
                  <c:v>9.0217665</c:v>
                </c:pt>
                <c:pt idx="5">
                  <c:v>11.2871679</c:v>
                </c:pt>
                <c:pt idx="6">
                  <c:v>13.0540682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3-4764-BB40-F70E66EE0242}"/>
            </c:ext>
          </c:extLst>
        </c:ser>
        <c:ser>
          <c:idx val="7"/>
          <c:order val="7"/>
          <c:tx>
            <c:strRef>
              <c:f>ВРП!$R$15</c:f>
              <c:strCache>
                <c:ptCount val="1"/>
                <c:pt idx="0">
                  <c:v>Дальневосточный федеральный округ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ВРП!$S$7:$Y$7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ВРП!$S$15:$Y$15</c:f>
              <c:numCache>
                <c:formatCode>0.0</c:formatCode>
                <c:ptCount val="7"/>
                <c:pt idx="0">
                  <c:v>4.1836422999999998</c:v>
                </c:pt>
                <c:pt idx="1">
                  <c:v>4.3635929000000004</c:v>
                </c:pt>
                <c:pt idx="2">
                  <c:v>5.2041167999999995</c:v>
                </c:pt>
                <c:pt idx="3">
                  <c:v>5.9706323000000001</c:v>
                </c:pt>
                <c:pt idx="4">
                  <c:v>6.0375093</c:v>
                </c:pt>
                <c:pt idx="5">
                  <c:v>7.3735749999999998</c:v>
                </c:pt>
                <c:pt idx="6">
                  <c:v>8.6555640999999994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3-4764-BB40-F70E66EE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09583"/>
        <c:axId val="541012463"/>
      </c:lineChart>
      <c:catAx>
        <c:axId val="54100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41012463"/>
        <c:crosses val="autoZero"/>
        <c:auto val="1"/>
        <c:lblAlgn val="ctr"/>
        <c:lblOffset val="100"/>
        <c:noMultiLvlLbl val="0"/>
      </c:catAx>
      <c:valAx>
        <c:axId val="54101246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/>
                  <a:t>трлн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41009583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'ОСН фонды'!$A$2</c:f>
              <c:strCache>
                <c:ptCount val="1"/>
                <c:pt idx="0">
                  <c:v>Российская Федерация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'ОСН фонды'!$B$1:$G$1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'ОСН фонды'!$B$2:$G$2</c:f>
              <c:numCache>
                <c:formatCode>General</c:formatCode>
                <c:ptCount val="6"/>
                <c:pt idx="0">
                  <c:v>194649464</c:v>
                </c:pt>
                <c:pt idx="1">
                  <c:v>210940524</c:v>
                </c:pt>
                <c:pt idx="2">
                  <c:v>349731105</c:v>
                </c:pt>
                <c:pt idx="3">
                  <c:v>362191650</c:v>
                </c:pt>
                <c:pt idx="4">
                  <c:v>400243401</c:v>
                </c:pt>
                <c:pt idx="5">
                  <c:v>427401347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2-42AE-97F6-D58A6236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354207"/>
        <c:axId val="1708363807"/>
      </c:lineChart>
      <c:catAx>
        <c:axId val="170835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08363807"/>
        <c:crosses val="autoZero"/>
        <c:auto val="1"/>
        <c:lblAlgn val="ctr"/>
        <c:lblOffset val="100"/>
        <c:noMultiLvlLbl val="0"/>
      </c:catAx>
      <c:valAx>
        <c:axId val="17083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083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'ОСН фонды'!$A$2</c:f>
              <c:strCache>
                <c:ptCount val="1"/>
                <c:pt idx="0">
                  <c:v>Российская Федерация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'ОСН фонды'!$B$1:$G$1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'ОСН фонды'!$B$2:$G$2</c:f>
              <c:numCache>
                <c:formatCode>General</c:formatCode>
                <c:ptCount val="6"/>
                <c:pt idx="0">
                  <c:v>194649464</c:v>
                </c:pt>
                <c:pt idx="1">
                  <c:v>210940524</c:v>
                </c:pt>
                <c:pt idx="2">
                  <c:v>349731105</c:v>
                </c:pt>
                <c:pt idx="3">
                  <c:v>362191650</c:v>
                </c:pt>
                <c:pt idx="4">
                  <c:v>400243401</c:v>
                </c:pt>
                <c:pt idx="5">
                  <c:v>427401347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6EE-AA05-6DE7DBAA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354207"/>
        <c:axId val="1708363807"/>
      </c:lineChart>
      <c:catAx>
        <c:axId val="170835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08363807"/>
        <c:crosses val="autoZero"/>
        <c:auto val="1"/>
        <c:lblAlgn val="ctr"/>
        <c:lblOffset val="100"/>
        <c:noMultiLvlLbl val="0"/>
      </c:catAx>
      <c:valAx>
        <c:axId val="1708363807"/>
        <c:scaling>
          <c:orientation val="minMax"/>
          <c:min val="1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/>
                  <a:t>млн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083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'ОСН фонды'!$I$2</c:f>
              <c:strCache>
                <c:ptCount val="1"/>
                <c:pt idx="0">
                  <c:v>Российская Федерация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'ОСН фонды'!$J$1:$O$1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'ОСН фонды'!$J$2:$O$2</c:f>
              <c:numCache>
                <c:formatCode>0.0</c:formatCode>
                <c:ptCount val="6"/>
                <c:pt idx="0">
                  <c:v>194.64946399999999</c:v>
                </c:pt>
                <c:pt idx="1">
                  <c:v>210.94052400000001</c:v>
                </c:pt>
                <c:pt idx="2">
                  <c:v>349.73110500000001</c:v>
                </c:pt>
                <c:pt idx="3">
                  <c:v>362.19164999999998</c:v>
                </c:pt>
                <c:pt idx="4">
                  <c:v>400.24340100000001</c:v>
                </c:pt>
                <c:pt idx="5">
                  <c:v>427.40134699999999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A6D-A3A1-A9DA1AB4E6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3491503"/>
        <c:axId val="403503567"/>
      </c:lineChart>
      <c:catAx>
        <c:axId val="40349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503567"/>
        <c:crosses val="autoZero"/>
        <c:auto val="1"/>
        <c:lblAlgn val="ctr"/>
        <c:lblOffset val="100"/>
        <c:noMultiLvlLbl val="0"/>
      </c:catAx>
      <c:valAx>
        <c:axId val="4035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>
                    <a:solidFill>
                      <a:sysClr val="windowText" lastClr="000000"/>
                    </a:solidFill>
                  </a:rPr>
                  <a:t>трлн</a:t>
                </a:r>
                <a:r>
                  <a:rPr lang="ru-RU" b="1" baseline="0">
                    <a:solidFill>
                      <a:sysClr val="windowText" lastClr="000000"/>
                    </a:solidFill>
                  </a:rPr>
                  <a:t> руь.</a:t>
                </a:r>
                <a:endParaRPr lang="ru-R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349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'Объем инв'!$V$4:$AN$4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'Объем инв'!$V$5:$AN$5</c:f>
              <c:numCache>
                <c:formatCode>0.0</c:formatCode>
                <c:ptCount val="19"/>
                <c:pt idx="0">
                  <c:v>3.6111089999999999</c:v>
                </c:pt>
                <c:pt idx="1">
                  <c:v>4.7300229000000007</c:v>
                </c:pt>
                <c:pt idx="2">
                  <c:v>6.7162224000000004</c:v>
                </c:pt>
                <c:pt idx="3">
                  <c:v>8.7816164000000008</c:v>
                </c:pt>
                <c:pt idx="4">
                  <c:v>7.9760127999999995</c:v>
                </c:pt>
                <c:pt idx="5">
                  <c:v>9.1520960000000002</c:v>
                </c:pt>
                <c:pt idx="6">
                  <c:v>11.035652000000001</c:v>
                </c:pt>
                <c:pt idx="7">
                  <c:v>12.5860904</c:v>
                </c:pt>
                <c:pt idx="8">
                  <c:v>13.450238199999999</c:v>
                </c:pt>
                <c:pt idx="9">
                  <c:v>13.902645300000001</c:v>
                </c:pt>
                <c:pt idx="10">
                  <c:v>13.8971877</c:v>
                </c:pt>
                <c:pt idx="11">
                  <c:v>14.7488469</c:v>
                </c:pt>
                <c:pt idx="12">
                  <c:v>16.027301999999999</c:v>
                </c:pt>
                <c:pt idx="13">
                  <c:v>17.782012300000002</c:v>
                </c:pt>
                <c:pt idx="14">
                  <c:v>19.329038300000001</c:v>
                </c:pt>
                <c:pt idx="15">
                  <c:v>20.393742399999997</c:v>
                </c:pt>
                <c:pt idx="16">
                  <c:v>23.239504</c:v>
                </c:pt>
                <c:pt idx="17">
                  <c:v>28.413875000000001</c:v>
                </c:pt>
                <c:pt idx="18">
                  <c:v>34.036338399999998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6-4F91-9506-8CF857B3F7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097408"/>
        <c:axId val="698102816"/>
      </c:lineChart>
      <c:catAx>
        <c:axId val="69809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>
                    <a:solidFill>
                      <a:sysClr val="windowText" lastClr="000000"/>
                    </a:solidFill>
                  </a:rPr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98102816"/>
        <c:crosses val="autoZero"/>
        <c:auto val="1"/>
        <c:lblAlgn val="ctr"/>
        <c:lblOffset val="100"/>
        <c:noMultiLvlLbl val="0"/>
      </c:catAx>
      <c:valAx>
        <c:axId val="6981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b="1">
                    <a:solidFill>
                      <a:sysClr val="windowText" lastClr="000000"/>
                    </a:solidFill>
                  </a:rPr>
                  <a:t>трлн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980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'Объем инв'!$W$13:$AN$13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'Объем инв'!$W$14:$AN$14</c:f>
              <c:numCache>
                <c:formatCode>0.0</c:formatCode>
                <c:ptCount val="18"/>
                <c:pt idx="0">
                  <c:v>30.985326114498349</c:v>
                </c:pt>
                <c:pt idx="1">
                  <c:v>85.987805962101959</c:v>
                </c:pt>
                <c:pt idx="2">
                  <c:v>143.18336555335219</c:v>
                </c:pt>
                <c:pt idx="3">
                  <c:v>120.87432974191583</c:v>
                </c:pt>
                <c:pt idx="4">
                  <c:v>153.44280662810235</c:v>
                </c:pt>
                <c:pt idx="5">
                  <c:v>205.60284942935817</c:v>
                </c:pt>
                <c:pt idx="6">
                  <c:v>248.53809176073059</c:v>
                </c:pt>
                <c:pt idx="7">
                  <c:v>272.46835251995992</c:v>
                </c:pt>
                <c:pt idx="8">
                  <c:v>284.99655645952538</c:v>
                </c:pt>
                <c:pt idx="9">
                  <c:v>284.84542283270872</c:v>
                </c:pt>
                <c:pt idx="10">
                  <c:v>308.42984523590957</c:v>
                </c:pt>
                <c:pt idx="11">
                  <c:v>343.83323793327759</c:v>
                </c:pt>
                <c:pt idx="12">
                  <c:v>392.4252438793734</c:v>
                </c:pt>
                <c:pt idx="13">
                  <c:v>435.26598892473203</c:v>
                </c:pt>
                <c:pt idx="14">
                  <c:v>464.75011970006994</c:v>
                </c:pt>
                <c:pt idx="15">
                  <c:v>543.55587161727885</c:v>
                </c:pt>
                <c:pt idx="16">
                  <c:v>686.84622923318022</c:v>
                </c:pt>
                <c:pt idx="17">
                  <c:v>842.54530671879468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3-4DEA-A5F4-D81A35B0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098240"/>
        <c:axId val="698090752"/>
      </c:lineChart>
      <c:catAx>
        <c:axId val="69809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98090752"/>
        <c:crosses val="autoZero"/>
        <c:auto val="1"/>
        <c:lblAlgn val="ctr"/>
        <c:lblOffset val="100"/>
        <c:noMultiLvlLbl val="0"/>
      </c:catAx>
      <c:valAx>
        <c:axId val="6980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980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'Объем инв'!$W$10:$AN$10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'Объем инв'!$W$11:$AN$11</c:f>
              <c:numCache>
                <c:formatCode>0.0</c:formatCode>
                <c:ptCount val="18"/>
                <c:pt idx="0">
                  <c:v>130.98532611449835</c:v>
                </c:pt>
                <c:pt idx="1">
                  <c:v>185.98780596210196</c:v>
                </c:pt>
                <c:pt idx="2">
                  <c:v>243.18336555335219</c:v>
                </c:pt>
                <c:pt idx="3">
                  <c:v>220.87432974191583</c:v>
                </c:pt>
                <c:pt idx="4">
                  <c:v>253.44280662810235</c:v>
                </c:pt>
                <c:pt idx="5">
                  <c:v>305.60284942935817</c:v>
                </c:pt>
                <c:pt idx="6">
                  <c:v>348.53809176073059</c:v>
                </c:pt>
                <c:pt idx="7">
                  <c:v>372.46835251995992</c:v>
                </c:pt>
                <c:pt idx="8">
                  <c:v>384.99655645952538</c:v>
                </c:pt>
                <c:pt idx="9">
                  <c:v>384.84542283270872</c:v>
                </c:pt>
                <c:pt idx="10">
                  <c:v>408.42984523590957</c:v>
                </c:pt>
                <c:pt idx="11">
                  <c:v>443.83323793327759</c:v>
                </c:pt>
                <c:pt idx="12">
                  <c:v>492.4252438793734</c:v>
                </c:pt>
                <c:pt idx="13">
                  <c:v>535.26598892473203</c:v>
                </c:pt>
                <c:pt idx="14">
                  <c:v>564.75011970006994</c:v>
                </c:pt>
                <c:pt idx="15">
                  <c:v>643.55587161727885</c:v>
                </c:pt>
                <c:pt idx="16">
                  <c:v>786.84622923318022</c:v>
                </c:pt>
                <c:pt idx="17">
                  <c:v>942.54530671879468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F-4EC9-B8FF-FC33A0C1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465232"/>
        <c:axId val="595484368"/>
      </c:lineChart>
      <c:catAx>
        <c:axId val="59546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5484368"/>
        <c:crosses val="autoZero"/>
        <c:auto val="1"/>
        <c:lblAlgn val="ctr"/>
        <c:lblOffset val="100"/>
        <c:noMultiLvlLbl val="0"/>
      </c:catAx>
      <c:valAx>
        <c:axId val="595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54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'Объем инв'!$W$7:$AN$7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'Объем инв'!$W$8:$AN$8</c:f>
              <c:numCache>
                <c:formatCode>0.0</c:formatCode>
                <c:ptCount val="18"/>
                <c:pt idx="0">
                  <c:v>1.1189139000000008</c:v>
                </c:pt>
                <c:pt idx="1">
                  <c:v>1.9861994999999997</c:v>
                </c:pt>
                <c:pt idx="2">
                  <c:v>2.0653940000000004</c:v>
                </c:pt>
                <c:pt idx="3">
                  <c:v>-0.80560360000000131</c:v>
                </c:pt>
                <c:pt idx="4">
                  <c:v>1.1760832000000008</c:v>
                </c:pt>
                <c:pt idx="5">
                  <c:v>1.8835560000000005</c:v>
                </c:pt>
                <c:pt idx="6">
                  <c:v>1.5504383999999991</c:v>
                </c:pt>
                <c:pt idx="7">
                  <c:v>0.86414779999999958</c:v>
                </c:pt>
                <c:pt idx="8">
                  <c:v>0.45240710000000206</c:v>
                </c:pt>
                <c:pt idx="9">
                  <c:v>-5.4576000000015057E-3</c:v>
                </c:pt>
                <c:pt idx="10">
                  <c:v>0.85165920000000028</c:v>
                </c:pt>
                <c:pt idx="11">
                  <c:v>1.2784550999999986</c:v>
                </c:pt>
                <c:pt idx="12">
                  <c:v>1.7547103000000028</c:v>
                </c:pt>
                <c:pt idx="13">
                  <c:v>1.5470259999999989</c:v>
                </c:pt>
                <c:pt idx="14">
                  <c:v>1.0647040999999966</c:v>
                </c:pt>
                <c:pt idx="15">
                  <c:v>2.845761600000003</c:v>
                </c:pt>
                <c:pt idx="16">
                  <c:v>5.1743710000000007</c:v>
                </c:pt>
                <c:pt idx="17">
                  <c:v>5.6224633999999973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C-478A-9D7A-21E28FBA9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9976768"/>
        <c:axId val="599981344"/>
      </c:lineChart>
      <c:catAx>
        <c:axId val="59997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9981344"/>
        <c:crosses val="autoZero"/>
        <c:auto val="1"/>
        <c:lblAlgn val="ctr"/>
        <c:lblOffset val="100"/>
        <c:noMultiLvlLbl val="0"/>
      </c:catAx>
      <c:valAx>
        <c:axId val="599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997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</xdr:row>
      <xdr:rowOff>57150</xdr:rowOff>
    </xdr:from>
    <xdr:to>
      <xdr:col>16</xdr:col>
      <xdr:colOff>238125</xdr:colOff>
      <xdr:row>15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E0989C-D318-40C2-B46E-9FBEA698E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15</xdr:row>
      <xdr:rowOff>90487</xdr:rowOff>
    </xdr:from>
    <xdr:to>
      <xdr:col>21</xdr:col>
      <xdr:colOff>257175</xdr:colOff>
      <xdr:row>26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F73E03-E571-C206-AEC5-92270B770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30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A1D9D8-0A54-48F3-90D2-EED17E40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6</xdr:row>
      <xdr:rowOff>47625</xdr:rowOff>
    </xdr:from>
    <xdr:to>
      <xdr:col>15</xdr:col>
      <xdr:colOff>571501</xdr:colOff>
      <xdr:row>19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45E3CA-550A-428E-BCCE-1D75CC565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</xdr:colOff>
      <xdr:row>20</xdr:row>
      <xdr:rowOff>4761</xdr:rowOff>
    </xdr:from>
    <xdr:to>
      <xdr:col>15</xdr:col>
      <xdr:colOff>581024</xdr:colOff>
      <xdr:row>33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FF0FDA-0FD1-4DFB-AABA-FF64EDF1C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9CF74B-C059-4609-BF6E-514B5181B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419100</xdr:colOff>
      <xdr:row>16</xdr:row>
      <xdr:rowOff>157162</xdr:rowOff>
    </xdr:from>
    <xdr:to>
      <xdr:col>27</xdr:col>
      <xdr:colOff>114300</xdr:colOff>
      <xdr:row>26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24EC4E-6B7C-4F77-928F-B6DC5F9D7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295275</xdr:colOff>
      <xdr:row>15</xdr:row>
      <xdr:rowOff>185737</xdr:rowOff>
    </xdr:from>
    <xdr:to>
      <xdr:col>34</xdr:col>
      <xdr:colOff>600075</xdr:colOff>
      <xdr:row>25</xdr:row>
      <xdr:rowOff>204787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158F1B-6885-4CF1-B5E1-F564E78D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15</xdr:row>
      <xdr:rowOff>166687</xdr:rowOff>
    </xdr:from>
    <xdr:to>
      <xdr:col>42</xdr:col>
      <xdr:colOff>561975</xdr:colOff>
      <xdr:row>25</xdr:row>
      <xdr:rowOff>185737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625A7B0-1718-4459-A680-67F47573A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15</xdr:row>
      <xdr:rowOff>104775</xdr:rowOff>
    </xdr:from>
    <xdr:to>
      <xdr:col>18</xdr:col>
      <xdr:colOff>302653</xdr:colOff>
      <xdr:row>31</xdr:row>
      <xdr:rowOff>48145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B98F92F-64A8-4296-A2E8-D1E905F6F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3105150"/>
          <a:ext cx="3874528" cy="3104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6</xdr:row>
      <xdr:rowOff>357187</xdr:rowOff>
    </xdr:from>
    <xdr:to>
      <xdr:col>10</xdr:col>
      <xdr:colOff>390525</xdr:colOff>
      <xdr:row>18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6F4FEF-9AB6-432B-9A7B-76466A4AE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6</xdr:row>
      <xdr:rowOff>481012</xdr:rowOff>
    </xdr:from>
    <xdr:to>
      <xdr:col>19</xdr:col>
      <xdr:colOff>600075</xdr:colOff>
      <xdr:row>17</xdr:row>
      <xdr:rowOff>147637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37DE066-3FBB-41C4-A6E3-E31D29534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33</xdr:row>
      <xdr:rowOff>33336</xdr:rowOff>
    </xdr:from>
    <xdr:to>
      <xdr:col>18</xdr:col>
      <xdr:colOff>200025</xdr:colOff>
      <xdr:row>52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60A6D5-7C51-491F-A752-263B9F25F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4</xdr:row>
      <xdr:rowOff>166687</xdr:rowOff>
    </xdr:from>
    <xdr:to>
      <xdr:col>18</xdr:col>
      <xdr:colOff>142875</xdr:colOff>
      <xdr:row>18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1B3DAC-2BB2-417C-A367-2EBBDCCB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42</xdr:row>
      <xdr:rowOff>109537</xdr:rowOff>
    </xdr:from>
    <xdr:to>
      <xdr:col>14</xdr:col>
      <xdr:colOff>333375</xdr:colOff>
      <xdr:row>56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6DCF6D-7725-4442-A860-9E2537F5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D1AB-5BDE-4C00-A602-A0E70C0E43CF}">
  <dimension ref="A1:P96"/>
  <sheetViews>
    <sheetView topLeftCell="A55" workbookViewId="0">
      <selection activeCell="J87" sqref="J87"/>
    </sheetView>
  </sheetViews>
  <sheetFormatPr defaultRowHeight="15" x14ac:dyDescent="0.25"/>
  <cols>
    <col min="1" max="1" width="48.140625" bestFit="1" customWidth="1"/>
    <col min="2" max="2" width="9.28515625" bestFit="1" customWidth="1"/>
    <col min="3" max="7" width="10.140625" bestFit="1" customWidth="1"/>
  </cols>
  <sheetData>
    <row r="1" spans="1:16" x14ac:dyDescent="0.25">
      <c r="A1" s="144" t="s">
        <v>108</v>
      </c>
      <c r="B1" s="144"/>
      <c r="C1" s="144"/>
      <c r="D1" s="144"/>
      <c r="E1" s="144"/>
      <c r="F1" s="144"/>
      <c r="G1" s="144"/>
    </row>
    <row r="2" spans="1:16" ht="15.75" x14ac:dyDescent="0.25">
      <c r="A2" s="1"/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I2" s="71"/>
      <c r="J2" s="71"/>
      <c r="K2" s="71"/>
      <c r="L2" s="71"/>
      <c r="M2" s="71"/>
      <c r="N2" s="71"/>
      <c r="O2" s="71"/>
      <c r="P2" s="71"/>
    </row>
    <row r="3" spans="1:16" ht="15.75" x14ac:dyDescent="0.25">
      <c r="A3" s="2" t="s">
        <v>1</v>
      </c>
      <c r="B3" s="1">
        <v>9036848</v>
      </c>
      <c r="C3" s="1">
        <v>12400336</v>
      </c>
      <c r="D3" s="1">
        <v>16632502</v>
      </c>
      <c r="E3" s="1">
        <v>13418848</v>
      </c>
      <c r="F3" s="3">
        <v>33915821</v>
      </c>
      <c r="G3" s="1">
        <v>22313616</v>
      </c>
    </row>
    <row r="4" spans="1:16" ht="15.75" x14ac:dyDescent="0.25">
      <c r="A4" s="2" t="s">
        <v>90</v>
      </c>
      <c r="B4" s="1">
        <v>3643400</v>
      </c>
      <c r="C4" s="1">
        <v>4474253</v>
      </c>
      <c r="D4" s="1">
        <v>7190538</v>
      </c>
      <c r="E4" s="1">
        <v>5481600</v>
      </c>
      <c r="F4" s="3">
        <v>14118231</v>
      </c>
      <c r="G4" s="1">
        <v>8041707</v>
      </c>
    </row>
    <row r="5" spans="1:16" ht="15.75" x14ac:dyDescent="0.25">
      <c r="A5" s="1" t="s">
        <v>2</v>
      </c>
      <c r="B5" s="1">
        <v>138538</v>
      </c>
      <c r="C5" s="1">
        <v>206103</v>
      </c>
      <c r="D5" s="1">
        <v>208592</v>
      </c>
      <c r="E5" s="1">
        <v>361270</v>
      </c>
      <c r="F5" s="3">
        <v>940835</v>
      </c>
      <c r="G5" s="1">
        <v>271373</v>
      </c>
    </row>
    <row r="6" spans="1:16" ht="15.75" x14ac:dyDescent="0.25">
      <c r="A6" s="1" t="s">
        <v>3</v>
      </c>
      <c r="B6" s="1">
        <v>17432</v>
      </c>
      <c r="C6" s="1">
        <v>8552</v>
      </c>
      <c r="D6" s="1">
        <v>23704</v>
      </c>
      <c r="E6" s="1">
        <v>23210</v>
      </c>
      <c r="F6" s="3">
        <v>41829</v>
      </c>
      <c r="G6" s="1">
        <v>37759</v>
      </c>
    </row>
    <row r="7" spans="1:16" ht="15.75" x14ac:dyDescent="0.25">
      <c r="A7" s="1" t="s">
        <v>4</v>
      </c>
      <c r="B7" s="1">
        <v>32668</v>
      </c>
      <c r="C7" s="1">
        <v>39240</v>
      </c>
      <c r="D7" s="1">
        <v>48060</v>
      </c>
      <c r="E7" s="1">
        <v>59277</v>
      </c>
      <c r="F7" s="1">
        <v>141544</v>
      </c>
      <c r="G7" s="1">
        <v>114179</v>
      </c>
    </row>
    <row r="8" spans="1:16" ht="15.75" x14ac:dyDescent="0.25">
      <c r="A8" s="1" t="s">
        <v>5</v>
      </c>
      <c r="B8" s="1">
        <v>18249</v>
      </c>
      <c r="C8" s="1">
        <v>32778</v>
      </c>
      <c r="D8" s="1">
        <v>21958</v>
      </c>
      <c r="E8" s="1">
        <v>62489</v>
      </c>
      <c r="F8" s="1">
        <v>80280</v>
      </c>
      <c r="G8" s="1">
        <v>130843</v>
      </c>
    </row>
    <row r="9" spans="1:16" ht="15.75" x14ac:dyDescent="0.25">
      <c r="A9" s="1" t="s">
        <v>6</v>
      </c>
      <c r="B9" s="1">
        <v>1594</v>
      </c>
      <c r="C9" s="1">
        <v>-2236</v>
      </c>
      <c r="D9" s="1">
        <v>-1631</v>
      </c>
      <c r="E9" s="1">
        <v>5682</v>
      </c>
      <c r="F9" s="1">
        <v>11477</v>
      </c>
      <c r="G9" s="1">
        <v>16822</v>
      </c>
    </row>
    <row r="10" spans="1:16" ht="15.75" x14ac:dyDescent="0.25">
      <c r="A10" s="1" t="s">
        <v>7</v>
      </c>
      <c r="B10" s="1">
        <v>37477</v>
      </c>
      <c r="C10" s="1">
        <v>42366</v>
      </c>
      <c r="D10" s="1">
        <v>64318</v>
      </c>
      <c r="E10" s="1">
        <v>15578</v>
      </c>
      <c r="F10" s="1">
        <v>60917</v>
      </c>
      <c r="G10" s="1">
        <v>31169</v>
      </c>
    </row>
    <row r="11" spans="1:16" ht="15.75" x14ac:dyDescent="0.25">
      <c r="A11" s="1" t="s">
        <v>8</v>
      </c>
      <c r="B11" s="1">
        <v>6315</v>
      </c>
      <c r="C11" s="1">
        <v>4431</v>
      </c>
      <c r="D11" s="1">
        <v>8149</v>
      </c>
      <c r="E11" s="1">
        <v>11553</v>
      </c>
      <c r="F11" s="1">
        <v>18669</v>
      </c>
      <c r="G11" s="1">
        <v>14672</v>
      </c>
    </row>
    <row r="12" spans="1:16" ht="15.75" x14ac:dyDescent="0.25">
      <c r="A12" s="1" t="s">
        <v>9</v>
      </c>
      <c r="B12" s="1">
        <v>56532</v>
      </c>
      <c r="C12" s="1">
        <v>81982</v>
      </c>
      <c r="D12" s="1">
        <v>81264</v>
      </c>
      <c r="E12" s="1">
        <v>83445</v>
      </c>
      <c r="F12" s="1">
        <v>220510</v>
      </c>
      <c r="G12" s="1">
        <v>117261</v>
      </c>
    </row>
    <row r="13" spans="1:16" ht="15.75" x14ac:dyDescent="0.25">
      <c r="A13" s="1" t="s">
        <v>10</v>
      </c>
      <c r="B13" s="1">
        <v>143885</v>
      </c>
      <c r="C13" s="1">
        <v>143565</v>
      </c>
      <c r="D13" s="1">
        <v>110346</v>
      </c>
      <c r="E13" s="1">
        <v>100189</v>
      </c>
      <c r="F13" s="1">
        <v>406925</v>
      </c>
      <c r="G13" s="1">
        <v>273802</v>
      </c>
    </row>
    <row r="14" spans="1:16" ht="15.75" x14ac:dyDescent="0.25">
      <c r="A14" s="1" t="s">
        <v>11</v>
      </c>
      <c r="B14" s="1">
        <v>400345</v>
      </c>
      <c r="C14" s="1">
        <v>438805</v>
      </c>
      <c r="D14" s="1">
        <v>626921</v>
      </c>
      <c r="E14" s="1">
        <v>586287</v>
      </c>
      <c r="F14" s="1">
        <v>1047590</v>
      </c>
      <c r="G14" s="1">
        <v>988587</v>
      </c>
    </row>
    <row r="15" spans="1:16" ht="15.75" x14ac:dyDescent="0.25">
      <c r="A15" s="1" t="s">
        <v>12</v>
      </c>
      <c r="B15" s="1">
        <v>8783</v>
      </c>
      <c r="C15" s="1">
        <v>14206</v>
      </c>
      <c r="D15" s="1">
        <v>20736</v>
      </c>
      <c r="E15" s="1">
        <v>35191</v>
      </c>
      <c r="F15" s="1">
        <v>57246</v>
      </c>
      <c r="G15" s="1">
        <v>43291</v>
      </c>
    </row>
    <row r="16" spans="1:16" ht="15.75" x14ac:dyDescent="0.25">
      <c r="A16" s="1" t="s">
        <v>13</v>
      </c>
      <c r="B16" s="1">
        <v>31164</v>
      </c>
      <c r="C16" s="1">
        <v>28470</v>
      </c>
      <c r="D16" s="1">
        <v>32782</v>
      </c>
      <c r="E16" s="1">
        <v>47073</v>
      </c>
      <c r="F16" s="1">
        <v>63506</v>
      </c>
      <c r="G16" s="1">
        <v>63716</v>
      </c>
    </row>
    <row r="17" spans="1:7" ht="15.75" x14ac:dyDescent="0.25">
      <c r="A17" s="1" t="s">
        <v>14</v>
      </c>
      <c r="B17" s="1">
        <v>12933</v>
      </c>
      <c r="C17" s="1">
        <v>15130</v>
      </c>
      <c r="D17" s="1">
        <v>11630</v>
      </c>
      <c r="E17" s="1">
        <v>13763</v>
      </c>
      <c r="F17" s="1">
        <v>45791</v>
      </c>
      <c r="G17" s="1">
        <v>44247</v>
      </c>
    </row>
    <row r="18" spans="1:7" ht="15.75" x14ac:dyDescent="0.25">
      <c r="A18" s="1" t="s">
        <v>15</v>
      </c>
      <c r="B18" s="1">
        <v>8360</v>
      </c>
      <c r="C18" s="1">
        <v>35174</v>
      </c>
      <c r="D18" s="1">
        <v>21642</v>
      </c>
      <c r="E18" s="1">
        <v>51597</v>
      </c>
      <c r="F18" s="1">
        <v>106249</v>
      </c>
      <c r="G18" s="1">
        <v>70244</v>
      </c>
    </row>
    <row r="19" spans="1:7" ht="15.75" x14ac:dyDescent="0.25">
      <c r="A19" s="1" t="s">
        <v>16</v>
      </c>
      <c r="B19" s="1">
        <v>-4198</v>
      </c>
      <c r="C19" s="1">
        <v>16888</v>
      </c>
      <c r="D19" s="1">
        <v>16442</v>
      </c>
      <c r="E19" s="1">
        <v>20044</v>
      </c>
      <c r="F19" s="1">
        <v>21381</v>
      </c>
      <c r="G19" s="1">
        <v>34193</v>
      </c>
    </row>
    <row r="20" spans="1:7" ht="15.75" x14ac:dyDescent="0.25">
      <c r="A20" s="1" t="s">
        <v>17</v>
      </c>
      <c r="B20" s="1">
        <v>61932</v>
      </c>
      <c r="C20" s="1">
        <v>103332</v>
      </c>
      <c r="D20" s="1">
        <v>61603</v>
      </c>
      <c r="E20" s="1">
        <v>62827</v>
      </c>
      <c r="F20" s="1">
        <v>149877</v>
      </c>
      <c r="G20" s="1">
        <v>178520</v>
      </c>
    </row>
    <row r="21" spans="1:7" ht="15.75" x14ac:dyDescent="0.25">
      <c r="A21" s="1" t="s">
        <v>18</v>
      </c>
      <c r="B21" s="1">
        <v>37605</v>
      </c>
      <c r="C21" s="1">
        <v>17797</v>
      </c>
      <c r="D21" s="1">
        <v>41536</v>
      </c>
      <c r="E21" s="1">
        <v>60179</v>
      </c>
      <c r="F21" s="1">
        <v>70713</v>
      </c>
      <c r="G21" s="1">
        <v>65841</v>
      </c>
    </row>
    <row r="22" spans="1:7" ht="15.75" x14ac:dyDescent="0.25">
      <c r="A22" s="1" t="s">
        <v>19</v>
      </c>
      <c r="B22" s="1">
        <v>2633786</v>
      </c>
      <c r="C22" s="1">
        <v>3247670</v>
      </c>
      <c r="D22" s="1">
        <v>5792486</v>
      </c>
      <c r="E22" s="1">
        <v>3881946</v>
      </c>
      <c r="F22" s="1">
        <v>10632892</v>
      </c>
      <c r="G22" s="1">
        <v>5545188</v>
      </c>
    </row>
    <row r="23" spans="1:7" ht="15.75" x14ac:dyDescent="0.25">
      <c r="A23" s="2" t="s">
        <v>91</v>
      </c>
      <c r="B23" s="1">
        <v>1603733</v>
      </c>
      <c r="C23" s="1">
        <v>1295480</v>
      </c>
      <c r="D23" s="1">
        <v>2029081</v>
      </c>
      <c r="E23" s="1">
        <v>3029812</v>
      </c>
      <c r="F23" s="1">
        <v>7611663</v>
      </c>
      <c r="G23" s="1">
        <v>4456772</v>
      </c>
    </row>
    <row r="24" spans="1:7" ht="15.75" x14ac:dyDescent="0.25">
      <c r="A24" s="1" t="s">
        <v>20</v>
      </c>
      <c r="B24" s="1">
        <v>34159</v>
      </c>
      <c r="C24" s="1">
        <v>-18589</v>
      </c>
      <c r="D24" s="1">
        <v>62199</v>
      </c>
      <c r="E24" s="1">
        <v>51164</v>
      </c>
      <c r="F24" s="1">
        <v>140592</v>
      </c>
      <c r="G24" s="1">
        <v>55962</v>
      </c>
    </row>
    <row r="25" spans="1:7" ht="15.75" x14ac:dyDescent="0.25">
      <c r="A25" s="1" t="s">
        <v>21</v>
      </c>
      <c r="B25" s="1">
        <v>73679</v>
      </c>
      <c r="C25" s="1">
        <v>112787</v>
      </c>
      <c r="D25" s="1">
        <v>105060</v>
      </c>
      <c r="E25" s="1">
        <v>13785</v>
      </c>
      <c r="F25" s="1">
        <v>140227</v>
      </c>
      <c r="G25" s="1">
        <v>15224</v>
      </c>
    </row>
    <row r="26" spans="1:7" ht="15.75" x14ac:dyDescent="0.25">
      <c r="A26" s="1" t="s">
        <v>23</v>
      </c>
      <c r="B26" s="1">
        <v>12594</v>
      </c>
      <c r="C26" s="1">
        <v>-8237</v>
      </c>
      <c r="D26" s="1">
        <v>4875</v>
      </c>
      <c r="E26" s="1">
        <v>-25844</v>
      </c>
      <c r="F26" s="1">
        <v>6176</v>
      </c>
      <c r="G26" s="1">
        <v>28027</v>
      </c>
    </row>
    <row r="27" spans="1:7" ht="15.75" x14ac:dyDescent="0.25">
      <c r="A27" s="1" t="s">
        <v>22</v>
      </c>
      <c r="B27" s="1">
        <v>34170</v>
      </c>
      <c r="C27" s="1">
        <v>39939</v>
      </c>
      <c r="D27" s="1">
        <v>42106</v>
      </c>
      <c r="E27" s="1">
        <v>26035</v>
      </c>
      <c r="F27" s="1">
        <v>30923</v>
      </c>
      <c r="G27" s="1">
        <v>58064</v>
      </c>
    </row>
    <row r="28" spans="1:7" ht="15.75" x14ac:dyDescent="0.25">
      <c r="A28" s="1" t="s">
        <v>24</v>
      </c>
      <c r="B28" s="1">
        <v>401058</v>
      </c>
      <c r="C28" s="1">
        <v>235139</v>
      </c>
      <c r="D28" s="1">
        <v>232353</v>
      </c>
      <c r="E28" s="1">
        <v>387605</v>
      </c>
      <c r="F28" s="1">
        <v>728937</v>
      </c>
      <c r="G28" s="1">
        <v>983911</v>
      </c>
    </row>
    <row r="29" spans="1:7" ht="15.75" x14ac:dyDescent="0.25">
      <c r="A29" s="1" t="s">
        <v>25</v>
      </c>
      <c r="B29" s="1">
        <v>37421</v>
      </c>
      <c r="C29" s="1">
        <v>45587</v>
      </c>
      <c r="D29" s="1">
        <v>62218</v>
      </c>
      <c r="E29" s="1">
        <v>256262</v>
      </c>
      <c r="F29" s="1">
        <v>632102</v>
      </c>
      <c r="G29" s="1">
        <v>404884</v>
      </c>
    </row>
    <row r="30" spans="1:7" ht="15.75" x14ac:dyDescent="0.25">
      <c r="A30" s="1" t="s">
        <v>26</v>
      </c>
      <c r="B30" s="1">
        <v>145358</v>
      </c>
      <c r="C30" s="1">
        <v>161923</v>
      </c>
      <c r="D30" s="1">
        <v>144168</v>
      </c>
      <c r="E30" s="1">
        <v>148729</v>
      </c>
      <c r="F30" s="1">
        <v>308483</v>
      </c>
      <c r="G30" s="1">
        <v>405071</v>
      </c>
    </row>
    <row r="31" spans="1:7" ht="15.75" x14ac:dyDescent="0.25">
      <c r="A31" s="1" t="s">
        <v>27</v>
      </c>
      <c r="B31" s="1">
        <v>61855</v>
      </c>
      <c r="C31" s="1">
        <v>80341</v>
      </c>
      <c r="D31" s="1">
        <v>77999</v>
      </c>
      <c r="E31" s="1">
        <v>223069</v>
      </c>
      <c r="F31" s="1">
        <v>421728</v>
      </c>
      <c r="G31" s="1">
        <v>322294</v>
      </c>
    </row>
    <row r="32" spans="1:7" ht="15.75" x14ac:dyDescent="0.25">
      <c r="A32" s="1" t="s">
        <v>28</v>
      </c>
      <c r="B32" s="1">
        <v>24561</v>
      </c>
      <c r="C32" s="1">
        <v>35927</v>
      </c>
      <c r="D32" s="1">
        <v>37509</v>
      </c>
      <c r="E32" s="1">
        <v>42587</v>
      </c>
      <c r="F32" s="1">
        <v>279472</v>
      </c>
      <c r="G32" s="1">
        <v>240426</v>
      </c>
    </row>
    <row r="33" spans="1:7" ht="15.75" x14ac:dyDescent="0.25">
      <c r="A33" s="1" t="s">
        <v>29</v>
      </c>
      <c r="B33" s="1">
        <v>10558</v>
      </c>
      <c r="C33" s="1">
        <v>6146</v>
      </c>
      <c r="D33" s="1">
        <v>9351</v>
      </c>
      <c r="E33" s="1">
        <v>7466</v>
      </c>
      <c r="F33" s="1">
        <v>13282</v>
      </c>
      <c r="G33" s="1">
        <v>17712</v>
      </c>
    </row>
    <row r="34" spans="1:7" ht="15.75" x14ac:dyDescent="0.25">
      <c r="A34" s="1" t="s">
        <v>109</v>
      </c>
      <c r="B34" s="1">
        <v>768320</v>
      </c>
      <c r="C34" s="1">
        <v>604517</v>
      </c>
      <c r="D34" s="1">
        <v>1251243</v>
      </c>
      <c r="E34" s="1">
        <v>1898954</v>
      </c>
      <c r="F34" s="1">
        <v>4909741</v>
      </c>
      <c r="G34" s="1">
        <v>1925197</v>
      </c>
    </row>
    <row r="35" spans="1:7" ht="15.75" x14ac:dyDescent="0.25">
      <c r="A35" s="2" t="s">
        <v>93</v>
      </c>
      <c r="B35" s="1">
        <v>469727</v>
      </c>
      <c r="C35" s="1">
        <v>485533</v>
      </c>
      <c r="D35" s="1">
        <v>551212</v>
      </c>
      <c r="E35" s="1">
        <v>598958</v>
      </c>
      <c r="F35" s="1">
        <v>941865</v>
      </c>
      <c r="G35" s="1">
        <v>994903</v>
      </c>
    </row>
    <row r="36" spans="1:7" ht="15.75" x14ac:dyDescent="0.25">
      <c r="A36" s="1" t="s">
        <v>31</v>
      </c>
      <c r="B36" s="1">
        <v>405</v>
      </c>
      <c r="C36" s="1">
        <v>2199</v>
      </c>
      <c r="D36" s="1">
        <v>2685</v>
      </c>
      <c r="E36" s="1">
        <v>2982</v>
      </c>
      <c r="F36" s="1">
        <v>5790</v>
      </c>
      <c r="G36" s="1">
        <v>6336</v>
      </c>
    </row>
    <row r="37" spans="1:7" ht="15.75" x14ac:dyDescent="0.25">
      <c r="A37" s="1" t="s">
        <v>32</v>
      </c>
      <c r="B37" s="1">
        <v>745</v>
      </c>
      <c r="C37" s="1">
        <v>1189</v>
      </c>
      <c r="D37" s="1">
        <v>-416</v>
      </c>
      <c r="E37" s="1">
        <v>980</v>
      </c>
      <c r="F37" s="1">
        <v>2259</v>
      </c>
      <c r="G37" s="1">
        <v>-456</v>
      </c>
    </row>
    <row r="38" spans="1:7" ht="15.75" x14ac:dyDescent="0.25">
      <c r="A38" s="1" t="s">
        <v>33</v>
      </c>
      <c r="B38" s="1">
        <v>48987</v>
      </c>
      <c r="C38" s="1">
        <v>-8237</v>
      </c>
      <c r="D38" s="1">
        <v>2722</v>
      </c>
      <c r="E38" s="1">
        <v>-10617</v>
      </c>
      <c r="F38" s="1">
        <v>18234</v>
      </c>
      <c r="G38" s="1">
        <v>15125</v>
      </c>
    </row>
    <row r="39" spans="1:7" ht="15.75" x14ac:dyDescent="0.25">
      <c r="A39" s="1" t="s">
        <v>34</v>
      </c>
      <c r="B39" s="1">
        <v>298885</v>
      </c>
      <c r="C39" s="1">
        <v>228937</v>
      </c>
      <c r="D39" s="1">
        <v>385096</v>
      </c>
      <c r="E39" s="1">
        <v>333933</v>
      </c>
      <c r="F39" s="1">
        <v>571743</v>
      </c>
      <c r="G39" s="1">
        <v>542873</v>
      </c>
    </row>
    <row r="40" spans="1:7" ht="15.75" x14ac:dyDescent="0.25">
      <c r="A40" s="1" t="s">
        <v>35</v>
      </c>
      <c r="B40" s="1">
        <v>58736</v>
      </c>
      <c r="C40" s="1">
        <v>127293</v>
      </c>
      <c r="D40" s="1">
        <v>127181</v>
      </c>
      <c r="E40" s="1">
        <v>67161</v>
      </c>
      <c r="F40" s="1">
        <v>165455</v>
      </c>
      <c r="G40" s="1">
        <v>218162</v>
      </c>
    </row>
    <row r="41" spans="1:7" ht="15.75" x14ac:dyDescent="0.25">
      <c r="A41" s="1" t="s">
        <v>36</v>
      </c>
      <c r="B41" s="1">
        <v>4762</v>
      </c>
      <c r="C41" s="1">
        <v>89105</v>
      </c>
      <c r="D41" s="1">
        <v>88684</v>
      </c>
      <c r="E41" s="1">
        <v>86121</v>
      </c>
      <c r="F41" s="1">
        <v>40613</v>
      </c>
      <c r="G41" s="1">
        <v>85268</v>
      </c>
    </row>
    <row r="42" spans="1:7" ht="15.75" x14ac:dyDescent="0.25">
      <c r="A42" s="1" t="s">
        <v>37</v>
      </c>
      <c r="B42" s="1">
        <v>56587</v>
      </c>
      <c r="C42" s="1">
        <v>46220</v>
      </c>
      <c r="D42" s="1">
        <v>-55157</v>
      </c>
      <c r="E42" s="1">
        <v>119895</v>
      </c>
      <c r="F42" s="1">
        <v>137013</v>
      </c>
      <c r="G42" s="1">
        <v>126076</v>
      </c>
    </row>
    <row r="43" spans="1:7" ht="15.75" x14ac:dyDescent="0.25">
      <c r="A43" s="1" t="s">
        <v>38</v>
      </c>
      <c r="B43" s="1">
        <v>620</v>
      </c>
      <c r="C43" s="1">
        <v>-1173</v>
      </c>
      <c r="D43" s="1">
        <v>417</v>
      </c>
      <c r="E43" s="1">
        <v>-1497</v>
      </c>
      <c r="F43" s="1">
        <v>758</v>
      </c>
      <c r="G43" s="1">
        <v>1519</v>
      </c>
    </row>
    <row r="44" spans="1:7" ht="15.75" x14ac:dyDescent="0.25">
      <c r="A44" s="2" t="s">
        <v>92</v>
      </c>
      <c r="B44" s="1">
        <v>23761</v>
      </c>
      <c r="C44" s="1">
        <v>23948</v>
      </c>
      <c r="D44" s="1">
        <v>5416</v>
      </c>
      <c r="E44" s="1">
        <v>-1139</v>
      </c>
      <c r="F44" s="1">
        <v>90584</v>
      </c>
      <c r="G44" s="1">
        <v>100701</v>
      </c>
    </row>
    <row r="45" spans="1:7" ht="15.75" x14ac:dyDescent="0.25">
      <c r="A45" s="1" t="s">
        <v>39</v>
      </c>
      <c r="B45" s="1">
        <v>-11920</v>
      </c>
      <c r="C45" s="1">
        <v>-21231</v>
      </c>
      <c r="D45" s="1">
        <v>-22556</v>
      </c>
      <c r="E45" s="1">
        <v>-15961</v>
      </c>
      <c r="F45" s="1">
        <v>-8142</v>
      </c>
      <c r="G45" s="1">
        <v>-9056</v>
      </c>
    </row>
    <row r="46" spans="1:7" ht="15.75" x14ac:dyDescent="0.25">
      <c r="A46" s="1" t="s">
        <v>41</v>
      </c>
      <c r="B46" s="1">
        <v>-1465</v>
      </c>
      <c r="C46" s="1">
        <v>-3424</v>
      </c>
      <c r="D46" s="1">
        <v>-3924</v>
      </c>
      <c r="E46" s="1">
        <v>-4284</v>
      </c>
      <c r="F46" s="1">
        <v>-4823</v>
      </c>
      <c r="G46" s="1">
        <v>-3193</v>
      </c>
    </row>
    <row r="47" spans="1:7" ht="15.75" x14ac:dyDescent="0.25">
      <c r="A47" s="1" t="s">
        <v>42</v>
      </c>
      <c r="B47" s="1">
        <v>-801</v>
      </c>
      <c r="C47" s="1">
        <v>-5319</v>
      </c>
      <c r="D47" s="1">
        <v>-8789</v>
      </c>
      <c r="E47" s="1">
        <v>-12453</v>
      </c>
      <c r="F47" s="1">
        <v>-12565</v>
      </c>
      <c r="G47" s="1">
        <v>-8007</v>
      </c>
    </row>
    <row r="48" spans="1:7" ht="15.75" x14ac:dyDescent="0.25">
      <c r="A48" s="1" t="s">
        <v>43</v>
      </c>
      <c r="B48" s="1">
        <v>904</v>
      </c>
      <c r="C48" s="1">
        <v>-722</v>
      </c>
      <c r="D48" s="1">
        <v>-3832</v>
      </c>
      <c r="E48" s="1">
        <v>-9404</v>
      </c>
      <c r="F48" s="1">
        <v>2901</v>
      </c>
      <c r="G48" s="1">
        <v>2187</v>
      </c>
    </row>
    <row r="49" spans="1:7" ht="15.75" x14ac:dyDescent="0.25">
      <c r="A49" s="1" t="s">
        <v>44</v>
      </c>
      <c r="B49" s="1">
        <v>-362</v>
      </c>
      <c r="C49" s="1">
        <v>-4005</v>
      </c>
      <c r="D49" s="1">
        <v>-3309</v>
      </c>
      <c r="E49" s="1">
        <v>-3657</v>
      </c>
      <c r="F49" s="1">
        <v>-2198</v>
      </c>
      <c r="G49" s="1">
        <v>-2066</v>
      </c>
    </row>
    <row r="50" spans="1:7" ht="15.75" x14ac:dyDescent="0.25">
      <c r="A50" s="1" t="s">
        <v>110</v>
      </c>
      <c r="B50" s="1">
        <v>-11375</v>
      </c>
      <c r="C50" s="1">
        <v>-12189</v>
      </c>
      <c r="D50" s="1">
        <v>-9718</v>
      </c>
      <c r="E50" s="1">
        <v>-15802</v>
      </c>
      <c r="F50" s="1">
        <v>-8983</v>
      </c>
      <c r="G50" s="1">
        <v>-16894</v>
      </c>
    </row>
    <row r="51" spans="1:7" ht="15.75" x14ac:dyDescent="0.25">
      <c r="A51" s="1" t="s">
        <v>46</v>
      </c>
      <c r="B51" s="1">
        <v>48780</v>
      </c>
      <c r="C51" s="1">
        <v>70838</v>
      </c>
      <c r="D51" s="1">
        <v>57544</v>
      </c>
      <c r="E51" s="1">
        <v>60422</v>
      </c>
      <c r="F51" s="1">
        <v>124394</v>
      </c>
      <c r="G51" s="1">
        <v>137730</v>
      </c>
    </row>
    <row r="52" spans="1:7" ht="15.75" x14ac:dyDescent="0.25">
      <c r="A52" s="2" t="s">
        <v>94</v>
      </c>
      <c r="B52" s="1">
        <v>350468</v>
      </c>
      <c r="C52" s="1">
        <v>1509805</v>
      </c>
      <c r="D52" s="1">
        <v>1626393</v>
      </c>
      <c r="E52" s="1">
        <v>719750</v>
      </c>
      <c r="F52" s="1">
        <v>2902886</v>
      </c>
      <c r="G52" s="1">
        <v>2363809</v>
      </c>
    </row>
    <row r="53" spans="1:7" ht="15.75" x14ac:dyDescent="0.25">
      <c r="A53" s="1" t="s">
        <v>47</v>
      </c>
      <c r="B53" s="1">
        <v>261733</v>
      </c>
      <c r="C53" s="1">
        <v>247217</v>
      </c>
      <c r="D53" s="1">
        <v>232619</v>
      </c>
      <c r="E53" s="1">
        <v>110794</v>
      </c>
      <c r="F53" s="1">
        <v>345953</v>
      </c>
      <c r="G53" s="1">
        <v>374700</v>
      </c>
    </row>
    <row r="54" spans="1:7" ht="15.75" x14ac:dyDescent="0.25">
      <c r="A54" s="1" t="s">
        <v>48</v>
      </c>
      <c r="B54" s="1">
        <v>7685</v>
      </c>
      <c r="C54" s="1">
        <v>4233</v>
      </c>
      <c r="D54" s="1">
        <v>-6505</v>
      </c>
      <c r="E54" s="1">
        <v>3603</v>
      </c>
      <c r="F54" s="1">
        <v>14041</v>
      </c>
      <c r="G54" s="1">
        <v>20264</v>
      </c>
    </row>
    <row r="55" spans="1:7" ht="15.75" x14ac:dyDescent="0.25">
      <c r="A55" s="1" t="s">
        <v>49</v>
      </c>
      <c r="B55" s="1">
        <v>-62558</v>
      </c>
      <c r="C55" s="1">
        <v>5143</v>
      </c>
      <c r="D55" s="1">
        <v>13485</v>
      </c>
      <c r="E55" s="1">
        <v>26045</v>
      </c>
      <c r="F55" s="1">
        <v>31948</v>
      </c>
      <c r="G55" s="1">
        <v>38177</v>
      </c>
    </row>
    <row r="56" spans="1:7" ht="15.75" x14ac:dyDescent="0.25">
      <c r="A56" s="1" t="s">
        <v>50</v>
      </c>
      <c r="B56" s="1">
        <v>314185</v>
      </c>
      <c r="C56" s="1">
        <v>456161</v>
      </c>
      <c r="D56" s="1">
        <v>479099</v>
      </c>
      <c r="E56" s="1">
        <v>20388</v>
      </c>
      <c r="F56" s="1">
        <v>781438</v>
      </c>
      <c r="G56" s="1">
        <v>637857</v>
      </c>
    </row>
    <row r="57" spans="1:7" ht="15.75" x14ac:dyDescent="0.25">
      <c r="A57" s="1" t="s">
        <v>51</v>
      </c>
      <c r="B57" s="1">
        <v>103052</v>
      </c>
      <c r="C57" s="1">
        <v>90002</v>
      </c>
      <c r="D57" s="1">
        <v>85159</v>
      </c>
      <c r="E57" s="1">
        <v>52323</v>
      </c>
      <c r="F57" s="1">
        <v>90010</v>
      </c>
      <c r="G57" s="1">
        <v>75396</v>
      </c>
    </row>
    <row r="58" spans="1:7" ht="15.75" x14ac:dyDescent="0.25">
      <c r="A58" s="1" t="s">
        <v>52</v>
      </c>
      <c r="B58" s="1">
        <v>-837089</v>
      </c>
      <c r="C58" s="1">
        <v>-93832</v>
      </c>
      <c r="D58" s="1">
        <v>57165</v>
      </c>
      <c r="E58" s="1">
        <v>7202</v>
      </c>
      <c r="F58" s="1">
        <v>13998</v>
      </c>
      <c r="G58" s="1">
        <v>36591</v>
      </c>
    </row>
    <row r="59" spans="1:7" ht="15.75" x14ac:dyDescent="0.25">
      <c r="A59" s="1" t="s">
        <v>53</v>
      </c>
      <c r="B59" s="1">
        <v>142130</v>
      </c>
      <c r="C59" s="1">
        <v>141601</v>
      </c>
      <c r="D59" s="1">
        <v>295450</v>
      </c>
      <c r="E59" s="1">
        <v>149298</v>
      </c>
      <c r="F59" s="1">
        <v>405132</v>
      </c>
      <c r="G59" s="1">
        <v>421326</v>
      </c>
    </row>
    <row r="60" spans="1:7" ht="15.75" x14ac:dyDescent="0.25">
      <c r="A60" s="1" t="s">
        <v>54</v>
      </c>
      <c r="B60" s="1">
        <v>9717</v>
      </c>
      <c r="C60" s="1">
        <v>7568</v>
      </c>
      <c r="D60" s="1">
        <v>9760</v>
      </c>
      <c r="E60" s="1">
        <v>15782</v>
      </c>
      <c r="F60" s="1">
        <v>32224</v>
      </c>
      <c r="G60" s="1">
        <v>34752</v>
      </c>
    </row>
    <row r="61" spans="1:7" ht="15.75" x14ac:dyDescent="0.25">
      <c r="A61" s="1" t="s">
        <v>55</v>
      </c>
      <c r="B61" s="1">
        <v>143309</v>
      </c>
      <c r="C61" s="1">
        <v>151173</v>
      </c>
      <c r="D61" s="1">
        <v>131519</v>
      </c>
      <c r="E61" s="1">
        <v>140406</v>
      </c>
      <c r="F61" s="1">
        <v>335019</v>
      </c>
      <c r="G61" s="1">
        <v>347264</v>
      </c>
    </row>
    <row r="62" spans="1:7" ht="15.75" x14ac:dyDescent="0.25">
      <c r="A62" s="1" t="s">
        <v>56</v>
      </c>
      <c r="B62" s="1">
        <v>91494</v>
      </c>
      <c r="C62" s="1">
        <v>149701</v>
      </c>
      <c r="D62" s="1">
        <v>117660</v>
      </c>
      <c r="E62" s="1">
        <v>60491</v>
      </c>
      <c r="F62" s="1">
        <v>210150</v>
      </c>
      <c r="G62" s="1">
        <v>154391</v>
      </c>
    </row>
    <row r="63" spans="1:7" ht="15.75" x14ac:dyDescent="0.25">
      <c r="A63" s="1" t="s">
        <v>57</v>
      </c>
      <c r="B63" s="1">
        <v>9473</v>
      </c>
      <c r="C63" s="1">
        <v>4542</v>
      </c>
      <c r="D63" s="1">
        <v>10751</v>
      </c>
      <c r="E63" s="1">
        <v>22765</v>
      </c>
      <c r="F63" s="1">
        <v>40438</v>
      </c>
      <c r="G63" s="1">
        <v>38424</v>
      </c>
    </row>
    <row r="64" spans="1:7" ht="15.75" x14ac:dyDescent="0.25">
      <c r="A64" s="1" t="s">
        <v>58</v>
      </c>
      <c r="B64" s="1">
        <v>124775</v>
      </c>
      <c r="C64" s="1">
        <v>320981</v>
      </c>
      <c r="D64" s="1">
        <v>160574</v>
      </c>
      <c r="E64" s="1">
        <v>82606</v>
      </c>
      <c r="F64" s="1">
        <v>518169</v>
      </c>
      <c r="G64" s="1">
        <v>112919</v>
      </c>
    </row>
    <row r="65" spans="1:7" ht="15.75" x14ac:dyDescent="0.25">
      <c r="A65" s="1" t="s">
        <v>59</v>
      </c>
      <c r="B65" s="1">
        <v>31396</v>
      </c>
      <c r="C65" s="1">
        <v>22817</v>
      </c>
      <c r="D65" s="1">
        <v>32342</v>
      </c>
      <c r="E65" s="1">
        <v>23769</v>
      </c>
      <c r="F65" s="1">
        <v>62128</v>
      </c>
      <c r="G65" s="1">
        <v>62828</v>
      </c>
    </row>
    <row r="66" spans="1:7" ht="15.75" x14ac:dyDescent="0.25">
      <c r="A66" s="1" t="s">
        <v>60</v>
      </c>
      <c r="B66" s="1">
        <v>11166</v>
      </c>
      <c r="C66" s="1">
        <v>2498</v>
      </c>
      <c r="D66" s="1">
        <v>7315</v>
      </c>
      <c r="E66" s="1">
        <v>4278</v>
      </c>
      <c r="F66" s="1">
        <v>22238</v>
      </c>
      <c r="G66" s="1">
        <v>8920</v>
      </c>
    </row>
    <row r="67" spans="1:7" ht="15.75" x14ac:dyDescent="0.25">
      <c r="A67" s="2" t="s">
        <v>95</v>
      </c>
      <c r="B67" s="1">
        <v>1423452</v>
      </c>
      <c r="C67" s="1">
        <v>2723897</v>
      </c>
      <c r="D67" s="1">
        <v>2901553</v>
      </c>
      <c r="E67" s="1">
        <v>1480378</v>
      </c>
      <c r="F67" s="1">
        <v>4352015</v>
      </c>
      <c r="G67" s="1">
        <v>3562761</v>
      </c>
    </row>
    <row r="68" spans="1:7" ht="15.75" x14ac:dyDescent="0.25">
      <c r="A68" s="1" t="s">
        <v>61</v>
      </c>
      <c r="B68" s="1">
        <v>-169365</v>
      </c>
      <c r="C68" s="1">
        <v>6232</v>
      </c>
      <c r="D68" s="1">
        <v>99981</v>
      </c>
      <c r="E68" s="1">
        <v>17380</v>
      </c>
      <c r="F68" s="1">
        <v>11943</v>
      </c>
      <c r="G68" s="1">
        <v>17637</v>
      </c>
    </row>
    <row r="69" spans="1:7" ht="15.75" x14ac:dyDescent="0.25">
      <c r="A69" s="1" t="s">
        <v>62</v>
      </c>
      <c r="B69" s="1">
        <v>260318</v>
      </c>
      <c r="C69" s="1">
        <v>314317</v>
      </c>
      <c r="D69" s="1">
        <v>335633</v>
      </c>
      <c r="E69" s="1">
        <v>272290</v>
      </c>
      <c r="F69" s="1">
        <v>596388</v>
      </c>
      <c r="G69" s="1">
        <v>256370</v>
      </c>
    </row>
    <row r="70" spans="1:7" ht="15.75" x14ac:dyDescent="0.25">
      <c r="A70" s="1" t="s">
        <v>98</v>
      </c>
      <c r="B70" s="1">
        <v>460861</v>
      </c>
      <c r="C70" s="1">
        <v>1443675</v>
      </c>
      <c r="D70" s="1">
        <v>691149</v>
      </c>
      <c r="E70" s="1">
        <v>893868</v>
      </c>
      <c r="F70" s="1">
        <v>1266268</v>
      </c>
      <c r="G70" s="1">
        <v>449102</v>
      </c>
    </row>
    <row r="71" spans="1:7" ht="15.75" x14ac:dyDescent="0.25">
      <c r="A71" s="1" t="s">
        <v>64</v>
      </c>
      <c r="B71" s="1">
        <v>384506</v>
      </c>
      <c r="C71" s="1">
        <v>528322</v>
      </c>
      <c r="D71" s="1">
        <v>1092808</v>
      </c>
      <c r="E71" s="1">
        <v>48714</v>
      </c>
      <c r="F71" s="1">
        <v>1466987</v>
      </c>
      <c r="G71" s="1">
        <v>2166944</v>
      </c>
    </row>
    <row r="72" spans="1:7" ht="15.75" x14ac:dyDescent="0.25">
      <c r="A72" s="1" t="s">
        <v>63</v>
      </c>
      <c r="B72" s="1">
        <v>316837</v>
      </c>
      <c r="C72" s="1">
        <v>250266</v>
      </c>
      <c r="D72" s="1">
        <v>512513</v>
      </c>
      <c r="E72" s="1">
        <v>75174</v>
      </c>
      <c r="F72" s="1">
        <v>547078</v>
      </c>
      <c r="G72" s="1">
        <v>372288</v>
      </c>
    </row>
    <row r="73" spans="1:7" ht="15.75" x14ac:dyDescent="0.25">
      <c r="A73" s="1" t="s">
        <v>65</v>
      </c>
      <c r="B73" s="1">
        <v>170295</v>
      </c>
      <c r="C73" s="1">
        <v>181085</v>
      </c>
      <c r="D73" s="1">
        <v>169469</v>
      </c>
      <c r="E73" s="1">
        <v>172952</v>
      </c>
      <c r="F73" s="1">
        <v>463351</v>
      </c>
      <c r="G73" s="1">
        <v>300420</v>
      </c>
    </row>
    <row r="74" spans="1:7" ht="15.75" x14ac:dyDescent="0.25">
      <c r="A74" s="2" t="s">
        <v>96</v>
      </c>
      <c r="B74" s="1">
        <v>1216279</v>
      </c>
      <c r="C74" s="1">
        <v>1476399</v>
      </c>
      <c r="D74" s="1">
        <v>1791385</v>
      </c>
      <c r="E74" s="1">
        <v>1524066</v>
      </c>
      <c r="F74" s="1">
        <v>2706070</v>
      </c>
      <c r="G74" s="1">
        <v>2376821</v>
      </c>
    </row>
    <row r="75" spans="1:7" ht="15.75" x14ac:dyDescent="0.25">
      <c r="A75" s="1" t="s">
        <v>66</v>
      </c>
      <c r="B75" s="1">
        <v>19875</v>
      </c>
      <c r="C75" s="1">
        <v>4227</v>
      </c>
      <c r="D75" s="1">
        <v>6881</v>
      </c>
      <c r="E75" s="1">
        <v>19585</v>
      </c>
      <c r="F75" s="1">
        <v>28157</v>
      </c>
      <c r="G75" s="1">
        <v>47883</v>
      </c>
    </row>
    <row r="76" spans="1:7" ht="15.75" x14ac:dyDescent="0.25">
      <c r="A76" s="1" t="s">
        <v>67</v>
      </c>
      <c r="B76" s="1">
        <v>6732</v>
      </c>
      <c r="C76" s="1">
        <v>5488</v>
      </c>
      <c r="D76" s="1">
        <v>4912</v>
      </c>
      <c r="E76" s="1">
        <v>-791</v>
      </c>
      <c r="F76" s="1">
        <v>8098</v>
      </c>
      <c r="G76" s="1">
        <v>11125</v>
      </c>
    </row>
    <row r="77" spans="1:7" ht="15.75" x14ac:dyDescent="0.25">
      <c r="A77" s="1" t="s">
        <v>68</v>
      </c>
      <c r="B77" s="1">
        <v>14021</v>
      </c>
      <c r="C77" s="1">
        <v>14979</v>
      </c>
      <c r="D77" s="1">
        <v>10111</v>
      </c>
      <c r="E77" s="1">
        <v>2277</v>
      </c>
      <c r="F77" s="1">
        <v>47496</v>
      </c>
      <c r="G77" s="1">
        <v>61272</v>
      </c>
    </row>
    <row r="78" spans="1:7" ht="15.75" x14ac:dyDescent="0.25">
      <c r="A78" s="1" t="s">
        <v>69</v>
      </c>
      <c r="B78" s="1">
        <v>36072</v>
      </c>
      <c r="C78" s="1">
        <v>32799</v>
      </c>
      <c r="D78" s="1">
        <v>44962</v>
      </c>
      <c r="E78" s="1">
        <v>59342</v>
      </c>
      <c r="F78" s="1">
        <v>110405</v>
      </c>
      <c r="G78" s="1">
        <v>88598</v>
      </c>
    </row>
    <row r="79" spans="1:7" ht="15.75" x14ac:dyDescent="0.25">
      <c r="A79" s="1" t="s">
        <v>70</v>
      </c>
      <c r="B79" s="1">
        <v>487426</v>
      </c>
      <c r="C79" s="1">
        <v>532296</v>
      </c>
      <c r="D79" s="1">
        <v>1106737</v>
      </c>
      <c r="E79" s="1">
        <v>1031413</v>
      </c>
      <c r="F79" s="1">
        <v>1105263</v>
      </c>
      <c r="G79" s="1">
        <v>763163</v>
      </c>
    </row>
    <row r="80" spans="1:7" ht="15.75" x14ac:dyDescent="0.25">
      <c r="A80" s="1" t="s">
        <v>71</v>
      </c>
      <c r="B80" s="1">
        <v>233234</v>
      </c>
      <c r="C80" s="1">
        <v>402128</v>
      </c>
      <c r="D80" s="1">
        <v>325802</v>
      </c>
      <c r="E80" s="1">
        <v>288442</v>
      </c>
      <c r="F80" s="1">
        <v>424692</v>
      </c>
      <c r="G80" s="1">
        <v>323131</v>
      </c>
    </row>
    <row r="81" spans="1:7" ht="15.75" x14ac:dyDescent="0.25">
      <c r="A81" s="1" t="s">
        <v>72</v>
      </c>
      <c r="B81" s="1">
        <v>257398</v>
      </c>
      <c r="C81" s="1">
        <v>249191</v>
      </c>
      <c r="D81" s="1">
        <v>116825</v>
      </c>
      <c r="E81" s="1">
        <v>-27971</v>
      </c>
      <c r="F81" s="1">
        <v>681498</v>
      </c>
      <c r="G81" s="1">
        <v>707206</v>
      </c>
    </row>
    <row r="82" spans="1:7" ht="15.75" x14ac:dyDescent="0.25">
      <c r="A82" s="1" t="s">
        <v>73</v>
      </c>
      <c r="B82" s="1">
        <v>75530</v>
      </c>
      <c r="C82" s="1">
        <v>106953</v>
      </c>
      <c r="D82" s="1">
        <v>79467</v>
      </c>
      <c r="E82" s="1">
        <v>92514</v>
      </c>
      <c r="F82" s="1">
        <v>163332</v>
      </c>
      <c r="G82" s="1">
        <v>253906</v>
      </c>
    </row>
    <row r="83" spans="1:7" ht="15.75" x14ac:dyDescent="0.25">
      <c r="A83" s="1" t="s">
        <v>74</v>
      </c>
      <c r="B83" s="1">
        <v>32970</v>
      </c>
      <c r="C83" s="1">
        <v>38811</v>
      </c>
      <c r="D83" s="1">
        <v>37494</v>
      </c>
      <c r="E83" s="1">
        <v>41022</v>
      </c>
      <c r="F83" s="1">
        <v>60234</v>
      </c>
      <c r="G83" s="1">
        <v>60403</v>
      </c>
    </row>
    <row r="84" spans="1:7" ht="15.75" x14ac:dyDescent="0.25">
      <c r="A84" s="1" t="s">
        <v>75</v>
      </c>
      <c r="B84" s="1">
        <v>53021</v>
      </c>
      <c r="C84" s="1">
        <v>89527</v>
      </c>
      <c r="D84" s="1">
        <v>58194</v>
      </c>
      <c r="E84" s="1">
        <v>18233</v>
      </c>
      <c r="F84" s="1">
        <v>76895</v>
      </c>
      <c r="G84" s="1">
        <v>60134</v>
      </c>
    </row>
    <row r="85" spans="1:7" ht="15.75" x14ac:dyDescent="0.25">
      <c r="A85" s="2" t="s">
        <v>97</v>
      </c>
      <c r="B85" s="1">
        <v>306028</v>
      </c>
      <c r="C85" s="1">
        <v>411021</v>
      </c>
      <c r="D85" s="1">
        <v>536924</v>
      </c>
      <c r="E85" s="1">
        <v>585423</v>
      </c>
      <c r="F85" s="1">
        <v>1192507</v>
      </c>
      <c r="G85" s="1">
        <v>416142</v>
      </c>
    </row>
    <row r="86" spans="1:7" ht="15.75" x14ac:dyDescent="0.25">
      <c r="A86" s="1" t="s">
        <v>76</v>
      </c>
      <c r="B86" s="1">
        <v>13474</v>
      </c>
      <c r="C86" s="1">
        <v>27162</v>
      </c>
      <c r="D86" s="1">
        <v>20122</v>
      </c>
      <c r="E86" s="1">
        <v>26827</v>
      </c>
      <c r="F86" s="1">
        <v>40056</v>
      </c>
      <c r="G86" s="1">
        <v>84395</v>
      </c>
    </row>
    <row r="87" spans="1:7" ht="15.75" x14ac:dyDescent="0.25">
      <c r="A87" s="1" t="s">
        <v>77</v>
      </c>
      <c r="B87" s="1">
        <v>109618</v>
      </c>
      <c r="C87" s="1">
        <v>154686</v>
      </c>
      <c r="D87" s="1">
        <v>191620</v>
      </c>
      <c r="E87" s="1">
        <v>227611</v>
      </c>
      <c r="F87" s="1">
        <v>363246</v>
      </c>
      <c r="G87" s="1">
        <v>279743</v>
      </c>
    </row>
    <row r="88" spans="1:7" ht="15.75" x14ac:dyDescent="0.25">
      <c r="A88" s="1" t="s">
        <v>78</v>
      </c>
      <c r="B88" s="1">
        <v>10374</v>
      </c>
      <c r="C88" s="1">
        <v>-11807</v>
      </c>
      <c r="D88" s="1">
        <v>33089</v>
      </c>
      <c r="E88" s="1">
        <v>26613</v>
      </c>
      <c r="F88" s="1">
        <v>86001</v>
      </c>
      <c r="G88" s="1">
        <v>58972</v>
      </c>
    </row>
    <row r="89" spans="1:7" ht="15.75" x14ac:dyDescent="0.25">
      <c r="A89" s="1" t="s">
        <v>79</v>
      </c>
      <c r="B89" s="1">
        <v>31290</v>
      </c>
      <c r="C89" s="1">
        <v>30283</v>
      </c>
      <c r="D89" s="1">
        <v>33665</v>
      </c>
      <c r="E89" s="1">
        <v>33054</v>
      </c>
      <c r="F89" s="1">
        <v>68203</v>
      </c>
      <c r="G89" s="1">
        <v>22753</v>
      </c>
    </row>
    <row r="90" spans="1:7" ht="15.75" x14ac:dyDescent="0.25">
      <c r="A90" s="1" t="s">
        <v>80</v>
      </c>
      <c r="B90" s="1">
        <v>41613</v>
      </c>
      <c r="C90" s="1">
        <v>62261</v>
      </c>
      <c r="D90" s="1">
        <v>73606</v>
      </c>
      <c r="E90" s="1">
        <v>70392</v>
      </c>
      <c r="F90" s="1">
        <v>201015</v>
      </c>
      <c r="G90" s="1">
        <v>99798</v>
      </c>
    </row>
    <row r="91" spans="1:7" ht="15.75" x14ac:dyDescent="0.25">
      <c r="A91" s="1" t="s">
        <v>81</v>
      </c>
      <c r="B91" s="1">
        <v>10800</v>
      </c>
      <c r="C91" s="1">
        <v>14040</v>
      </c>
      <c r="D91" s="1">
        <v>31675</v>
      </c>
      <c r="E91" s="1">
        <v>27890</v>
      </c>
      <c r="F91" s="1">
        <v>104135</v>
      </c>
      <c r="G91" s="1">
        <v>43828</v>
      </c>
    </row>
    <row r="92" spans="1:7" ht="15.75" x14ac:dyDescent="0.25">
      <c r="A92" s="1" t="s">
        <v>82</v>
      </c>
      <c r="B92" s="1">
        <v>4409</v>
      </c>
      <c r="C92" s="1">
        <v>10131</v>
      </c>
      <c r="D92" s="1">
        <v>26508</v>
      </c>
      <c r="E92" s="1">
        <v>-40461</v>
      </c>
      <c r="F92" s="1">
        <v>47200</v>
      </c>
      <c r="G92" s="1">
        <v>-638536</v>
      </c>
    </row>
    <row r="93" spans="1:7" ht="15.75" x14ac:dyDescent="0.25">
      <c r="A93" s="1" t="s">
        <v>83</v>
      </c>
      <c r="B93" s="1">
        <v>18431</v>
      </c>
      <c r="C93" s="1">
        <v>17628</v>
      </c>
      <c r="D93" s="1">
        <v>54798</v>
      </c>
      <c r="E93" s="1">
        <v>78466</v>
      </c>
      <c r="F93" s="1">
        <v>98283</v>
      </c>
      <c r="G93" s="1">
        <v>48729</v>
      </c>
    </row>
    <row r="94" spans="1:7" ht="15.75" x14ac:dyDescent="0.25">
      <c r="A94" s="1" t="s">
        <v>84</v>
      </c>
      <c r="B94" s="1">
        <v>50930</v>
      </c>
      <c r="C94" s="1">
        <v>93046</v>
      </c>
      <c r="D94" s="1">
        <v>47206</v>
      </c>
      <c r="E94" s="1">
        <v>83494</v>
      </c>
      <c r="F94" s="1">
        <v>117745</v>
      </c>
      <c r="G94" s="1">
        <v>391735</v>
      </c>
    </row>
    <row r="95" spans="1:7" ht="15.75" x14ac:dyDescent="0.25">
      <c r="A95" s="1" t="s">
        <v>85</v>
      </c>
      <c r="B95" s="1">
        <v>64</v>
      </c>
      <c r="C95" s="1">
        <v>-3598</v>
      </c>
      <c r="D95" s="1">
        <v>1791</v>
      </c>
      <c r="E95" s="1">
        <v>-934</v>
      </c>
      <c r="F95" s="1">
        <v>10323</v>
      </c>
      <c r="G95" s="1">
        <v>5746</v>
      </c>
    </row>
    <row r="96" spans="1:7" ht="15.75" x14ac:dyDescent="0.25">
      <c r="A96" s="1" t="s">
        <v>86</v>
      </c>
      <c r="B96" s="1">
        <v>15025</v>
      </c>
      <c r="C96" s="1">
        <v>17189</v>
      </c>
      <c r="D96" s="1">
        <v>22844</v>
      </c>
      <c r="E96" s="1">
        <v>52471</v>
      </c>
      <c r="F96" s="1">
        <v>56300</v>
      </c>
      <c r="G96" s="1">
        <v>18979</v>
      </c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2C7B-8401-4F71-BAB8-DBB5DE78DC9C}">
  <dimension ref="A4:N5"/>
  <sheetViews>
    <sheetView workbookViewId="0">
      <selection activeCell="A4" sqref="A4:N5"/>
    </sheetView>
  </sheetViews>
  <sheetFormatPr defaultRowHeight="15" x14ac:dyDescent="0.25"/>
  <sheetData>
    <row r="4" spans="1:14" x14ac:dyDescent="0.25">
      <c r="A4">
        <v>2017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>
        <v>2024</v>
      </c>
      <c r="I4">
        <v>2025</v>
      </c>
      <c r="J4">
        <v>2026</v>
      </c>
      <c r="K4">
        <v>2027</v>
      </c>
      <c r="L4">
        <v>2028</v>
      </c>
      <c r="M4">
        <v>2029</v>
      </c>
      <c r="N4">
        <v>2030</v>
      </c>
    </row>
    <row r="5" spans="1:14" x14ac:dyDescent="0.25">
      <c r="A5">
        <v>15967</v>
      </c>
      <c r="B5">
        <v>17241</v>
      </c>
      <c r="C5">
        <v>18671</v>
      </c>
      <c r="D5">
        <v>20966</v>
      </c>
      <c r="E5">
        <v>23362</v>
      </c>
      <c r="F5">
        <v>25989</v>
      </c>
      <c r="G5">
        <v>28878</v>
      </c>
      <c r="H5">
        <v>32005</v>
      </c>
      <c r="I5">
        <v>35138</v>
      </c>
      <c r="J5">
        <v>38356</v>
      </c>
      <c r="K5">
        <v>41630</v>
      </c>
      <c r="L5">
        <v>44923</v>
      </c>
      <c r="M5">
        <v>48290</v>
      </c>
      <c r="N5">
        <v>51833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CC34-FDCA-4E3D-BDB7-BCAAA3E5C7A5}">
  <dimension ref="A1:AG95"/>
  <sheetViews>
    <sheetView topLeftCell="L1" workbookViewId="0">
      <selection activeCell="AD30" sqref="AD30"/>
    </sheetView>
  </sheetViews>
  <sheetFormatPr defaultRowHeight="15" x14ac:dyDescent="0.25"/>
  <cols>
    <col min="1" max="1" width="48.140625" bestFit="1" customWidth="1"/>
    <col min="2" max="6" width="12.42578125" bestFit="1" customWidth="1"/>
    <col min="7" max="7" width="13.7109375" bestFit="1" customWidth="1"/>
    <col min="8" max="8" width="12" bestFit="1" customWidth="1"/>
    <col min="18" max="18" width="43.7109375" bestFit="1" customWidth="1"/>
    <col min="19" max="25" width="12.42578125" bestFit="1" customWidth="1"/>
    <col min="32" max="32" width="9.7109375" bestFit="1" customWidth="1"/>
    <col min="33" max="33" width="10" bestFit="1" customWidth="1"/>
  </cols>
  <sheetData>
    <row r="1" spans="1:33" ht="15.75" x14ac:dyDescent="0.25">
      <c r="A1" s="1" t="s">
        <v>145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S1" t="s">
        <v>147</v>
      </c>
    </row>
    <row r="2" spans="1:33" ht="15.75" x14ac:dyDescent="0.25">
      <c r="A2" s="2" t="s">
        <v>1</v>
      </c>
      <c r="B2" s="1">
        <v>69237704.400000006</v>
      </c>
      <c r="C2" s="1">
        <v>74798938.700000003</v>
      </c>
      <c r="D2" s="1">
        <v>84976724.299999997</v>
      </c>
      <c r="E2" s="1">
        <v>95060662.299999997</v>
      </c>
      <c r="F2" s="1">
        <v>94410215.299999997</v>
      </c>
      <c r="G2" s="1">
        <v>121182987.5</v>
      </c>
      <c r="H2" s="1">
        <v>140670816.5</v>
      </c>
      <c r="S2">
        <f t="shared" ref="S2:Y2" si="0">B2/1000000</f>
        <v>69.237704400000013</v>
      </c>
      <c r="T2">
        <f t="shared" si="0"/>
        <v>74.798938700000008</v>
      </c>
      <c r="U2">
        <f t="shared" si="0"/>
        <v>84.976724300000001</v>
      </c>
      <c r="V2">
        <f t="shared" si="0"/>
        <v>95.06066229999999</v>
      </c>
      <c r="W2">
        <f t="shared" si="0"/>
        <v>94.41021529999999</v>
      </c>
      <c r="X2">
        <f t="shared" si="0"/>
        <v>121.1829875</v>
      </c>
      <c r="Y2">
        <f t="shared" si="0"/>
        <v>140.6708165</v>
      </c>
    </row>
    <row r="3" spans="1:33" ht="15.75" x14ac:dyDescent="0.25">
      <c r="A3" s="2" t="s">
        <v>90</v>
      </c>
      <c r="B3" s="1">
        <v>24139990.100000001</v>
      </c>
      <c r="C3" s="1">
        <v>26123247.600000001</v>
      </c>
      <c r="D3" s="1">
        <v>29411946.399999999</v>
      </c>
      <c r="E3" s="1">
        <v>33139758.100000001</v>
      </c>
      <c r="F3" s="1">
        <v>34167817.700000003</v>
      </c>
      <c r="G3" s="1">
        <v>41685336.700000003</v>
      </c>
      <c r="H3" s="1">
        <v>47367524.5</v>
      </c>
      <c r="W3">
        <f>V2-W2</f>
        <v>0.65044699999999978</v>
      </c>
      <c r="X3">
        <f>W3*1000</f>
        <v>650.44699999999978</v>
      </c>
    </row>
    <row r="4" spans="1:33" ht="15.75" x14ac:dyDescent="0.25">
      <c r="A4" s="1" t="s">
        <v>2</v>
      </c>
      <c r="B4" s="1">
        <v>729083.8</v>
      </c>
      <c r="C4" s="1">
        <v>785254.1</v>
      </c>
      <c r="D4" s="1">
        <v>865979</v>
      </c>
      <c r="E4" s="1">
        <v>955329.2</v>
      </c>
      <c r="F4" s="1">
        <v>997330.9</v>
      </c>
      <c r="G4" s="1">
        <v>1354810.5</v>
      </c>
      <c r="H4" s="1">
        <v>1311232.6000000001</v>
      </c>
      <c r="X4" t="s">
        <v>146</v>
      </c>
    </row>
    <row r="5" spans="1:33" ht="15.75" x14ac:dyDescent="0.25">
      <c r="A5" s="1" t="s">
        <v>3</v>
      </c>
      <c r="B5" s="1">
        <v>281131</v>
      </c>
      <c r="C5" s="1">
        <v>305258.90000000002</v>
      </c>
      <c r="D5" s="1">
        <v>328814</v>
      </c>
      <c r="E5" s="1">
        <v>399113.8</v>
      </c>
      <c r="F5" s="1">
        <v>414179.4</v>
      </c>
      <c r="G5" s="1">
        <v>468666.2</v>
      </c>
      <c r="H5" s="1">
        <v>549347.1</v>
      </c>
    </row>
    <row r="6" spans="1:33" ht="15.75" x14ac:dyDescent="0.25">
      <c r="A6" s="1" t="s">
        <v>4</v>
      </c>
      <c r="B6" s="1">
        <v>393775.1</v>
      </c>
      <c r="C6" s="1">
        <v>412942.7</v>
      </c>
      <c r="D6" s="1">
        <v>440543</v>
      </c>
      <c r="E6" s="1">
        <v>535493.4</v>
      </c>
      <c r="F6" s="1">
        <v>553092.4</v>
      </c>
      <c r="G6" s="1">
        <v>736830.4</v>
      </c>
      <c r="H6" s="1">
        <v>780490.4</v>
      </c>
    </row>
    <row r="7" spans="1:33" ht="15.75" x14ac:dyDescent="0.25">
      <c r="A7" s="1" t="s">
        <v>5</v>
      </c>
      <c r="B7" s="1">
        <v>817283</v>
      </c>
      <c r="C7" s="1">
        <v>868290.6</v>
      </c>
      <c r="D7" s="1">
        <v>943595.6</v>
      </c>
      <c r="E7" s="1">
        <v>1001790.3</v>
      </c>
      <c r="F7" s="1">
        <v>1062765.3999999999</v>
      </c>
      <c r="G7" s="1">
        <v>1254722.2</v>
      </c>
      <c r="H7" s="1">
        <v>1377736.5</v>
      </c>
      <c r="S7" s="1">
        <v>2016</v>
      </c>
      <c r="T7" s="1">
        <v>2017</v>
      </c>
      <c r="U7" s="1">
        <v>2018</v>
      </c>
      <c r="V7" s="1">
        <v>2019</v>
      </c>
      <c r="W7" s="1">
        <v>2020</v>
      </c>
      <c r="X7" s="1">
        <v>2021</v>
      </c>
      <c r="Y7" s="1">
        <v>2022</v>
      </c>
    </row>
    <row r="8" spans="1:33" ht="15.75" x14ac:dyDescent="0.25">
      <c r="A8" s="1" t="s">
        <v>6</v>
      </c>
      <c r="B8" s="1">
        <v>178895.9</v>
      </c>
      <c r="C8" s="1">
        <v>184807</v>
      </c>
      <c r="D8" s="1">
        <v>197839.8</v>
      </c>
      <c r="E8" s="1">
        <v>254968.9</v>
      </c>
      <c r="F8" s="1">
        <v>269508.8</v>
      </c>
      <c r="G8" s="1">
        <v>300626.3</v>
      </c>
      <c r="H8" s="1">
        <v>364016.5</v>
      </c>
      <c r="R8" s="2" t="s">
        <v>90</v>
      </c>
      <c r="S8" s="113">
        <f>AA8/1000000</f>
        <v>24.139990100000002</v>
      </c>
      <c r="T8" s="113">
        <f t="shared" ref="T8:Y8" si="1">AB8/1000000</f>
        <v>26.123247600000003</v>
      </c>
      <c r="U8" s="113">
        <f t="shared" si="1"/>
        <v>29.411946399999998</v>
      </c>
      <c r="V8" s="113">
        <f t="shared" si="1"/>
        <v>33.139758100000002</v>
      </c>
      <c r="W8" s="113">
        <f t="shared" si="1"/>
        <v>34.167817700000001</v>
      </c>
      <c r="X8" s="113">
        <f t="shared" si="1"/>
        <v>41.685336700000001</v>
      </c>
      <c r="Y8" s="113">
        <f t="shared" si="1"/>
        <v>47.367524500000002</v>
      </c>
      <c r="AA8" s="1">
        <v>24139990.100000001</v>
      </c>
      <c r="AB8" s="1">
        <v>26123247.600000001</v>
      </c>
      <c r="AC8" s="1">
        <v>29411946.399999999</v>
      </c>
      <c r="AD8" s="1">
        <v>33139758.100000001</v>
      </c>
      <c r="AE8" s="1">
        <v>34167817.700000003</v>
      </c>
      <c r="AF8" s="1">
        <v>41685336.700000003</v>
      </c>
      <c r="AG8" s="1">
        <v>47367524.5</v>
      </c>
    </row>
    <row r="9" spans="1:33" ht="15.75" x14ac:dyDescent="0.25">
      <c r="A9" s="1" t="s">
        <v>7</v>
      </c>
      <c r="B9" s="1">
        <v>372345.1</v>
      </c>
      <c r="C9" s="1">
        <v>415966.7</v>
      </c>
      <c r="D9" s="1">
        <v>465987.5</v>
      </c>
      <c r="E9" s="1">
        <v>549755.80000000005</v>
      </c>
      <c r="F9" s="1">
        <v>561895.80000000005</v>
      </c>
      <c r="G9" s="1">
        <v>664150</v>
      </c>
      <c r="H9" s="1">
        <v>693947.6</v>
      </c>
      <c r="R9" s="2" t="s">
        <v>91</v>
      </c>
      <c r="S9" s="113">
        <f t="shared" ref="S9:S15" si="2">AA9/1000000</f>
        <v>7.7260850000000003</v>
      </c>
      <c r="T9" s="113">
        <f t="shared" ref="T9:T15" si="3">AB9/1000000</f>
        <v>8.1147075999999991</v>
      </c>
      <c r="U9" s="113">
        <f t="shared" ref="U9:U15" si="4">AC9/1000000</f>
        <v>9.0151903000000004</v>
      </c>
      <c r="V9" s="113">
        <f t="shared" ref="V9:V15" si="5">AD9/1000000</f>
        <v>10.577620099999999</v>
      </c>
      <c r="W9" s="113">
        <f t="shared" ref="W9:W15" si="6">AE9/1000000</f>
        <v>10.7427335</v>
      </c>
      <c r="X9" s="113">
        <f t="shared" ref="X9:X15" si="7">AF9/1000000</f>
        <v>16.6118953</v>
      </c>
      <c r="Y9" s="113">
        <f t="shared" ref="Y9:Y15" si="8">AG9/1000000</f>
        <v>18.9288606</v>
      </c>
      <c r="AA9" s="1">
        <v>7726085</v>
      </c>
      <c r="AB9" s="1">
        <v>8114707.5999999996</v>
      </c>
      <c r="AC9" s="1">
        <v>9015190.3000000007</v>
      </c>
      <c r="AD9" s="1">
        <v>10577620.1</v>
      </c>
      <c r="AE9" s="1">
        <v>10742733.5</v>
      </c>
      <c r="AF9" s="1">
        <v>16611895.300000001</v>
      </c>
      <c r="AG9" s="1">
        <v>18928860.600000001</v>
      </c>
    </row>
    <row r="10" spans="1:33" ht="15.75" x14ac:dyDescent="0.25">
      <c r="A10" s="1" t="s">
        <v>8</v>
      </c>
      <c r="B10" s="1">
        <v>158127.5</v>
      </c>
      <c r="C10" s="1">
        <v>166945.29999999999</v>
      </c>
      <c r="D10" s="1">
        <v>180287.2</v>
      </c>
      <c r="E10" s="1">
        <v>203821.4</v>
      </c>
      <c r="F10" s="1">
        <v>204114.1</v>
      </c>
      <c r="G10" s="1">
        <v>241529.60000000001</v>
      </c>
      <c r="H10" s="1">
        <v>276043.90000000002</v>
      </c>
      <c r="R10" s="2" t="s">
        <v>93</v>
      </c>
      <c r="S10" s="113">
        <f t="shared" si="2"/>
        <v>4.9993165999999993</v>
      </c>
      <c r="T10" s="113">
        <f t="shared" si="3"/>
        <v>5.3628674000000007</v>
      </c>
      <c r="U10" s="113">
        <f t="shared" si="4"/>
        <v>5.848935</v>
      </c>
      <c r="V10" s="113">
        <f t="shared" si="5"/>
        <v>6.6117315999999997</v>
      </c>
      <c r="W10" s="113">
        <f t="shared" si="6"/>
        <v>6.7838750999999995</v>
      </c>
      <c r="X10" s="113">
        <f t="shared" si="7"/>
        <v>7.9520167000000006</v>
      </c>
      <c r="Y10" s="113">
        <f t="shared" si="8"/>
        <v>9.8156109000000011</v>
      </c>
      <c r="AA10" s="1">
        <v>4999316.5999999996</v>
      </c>
      <c r="AB10" s="1">
        <v>5362867.4000000004</v>
      </c>
      <c r="AC10" s="1">
        <v>5848935</v>
      </c>
      <c r="AD10" s="1">
        <v>6611731.5999999996</v>
      </c>
      <c r="AE10" s="1">
        <v>6783875.0999999996</v>
      </c>
      <c r="AF10" s="1">
        <v>7952016.7000000002</v>
      </c>
      <c r="AG10" s="1">
        <v>9815610.9000000004</v>
      </c>
    </row>
    <row r="11" spans="1:33" ht="15.75" x14ac:dyDescent="0.25">
      <c r="A11" s="1" t="s">
        <v>9</v>
      </c>
      <c r="B11" s="1">
        <v>362393.8</v>
      </c>
      <c r="C11" s="1">
        <v>387309.8</v>
      </c>
      <c r="D11" s="1">
        <v>428441.3</v>
      </c>
      <c r="E11" s="1">
        <v>495864.4</v>
      </c>
      <c r="F11" s="1">
        <v>523000.5</v>
      </c>
      <c r="G11" s="1">
        <v>683802</v>
      </c>
      <c r="H11" s="1">
        <v>665472.5</v>
      </c>
      <c r="R11" s="2" t="s">
        <v>92</v>
      </c>
      <c r="S11" s="113">
        <f t="shared" si="2"/>
        <v>1.7793736</v>
      </c>
      <c r="T11" s="113">
        <f t="shared" si="3"/>
        <v>1.8288651999999999</v>
      </c>
      <c r="U11" s="113">
        <f t="shared" si="4"/>
        <v>1.9418569999999999</v>
      </c>
      <c r="V11" s="113">
        <f t="shared" si="5"/>
        <v>2.2948165999999999</v>
      </c>
      <c r="W11" s="113">
        <f t="shared" si="6"/>
        <v>2.3649531000000001</v>
      </c>
      <c r="X11" s="113">
        <f t="shared" si="7"/>
        <v>2.6956112999999999</v>
      </c>
      <c r="Y11" s="113">
        <f t="shared" si="8"/>
        <v>3.1113322999999999</v>
      </c>
      <c r="AA11" s="1">
        <v>1779373.6</v>
      </c>
      <c r="AB11" s="1">
        <v>1828865.2</v>
      </c>
      <c r="AC11" s="1">
        <v>1941857</v>
      </c>
      <c r="AD11" s="1">
        <v>2294816.6</v>
      </c>
      <c r="AE11" s="1">
        <v>2364953.1</v>
      </c>
      <c r="AF11" s="1">
        <v>2695611.3</v>
      </c>
      <c r="AG11" s="1">
        <v>3111332.3</v>
      </c>
    </row>
    <row r="12" spans="1:33" ht="15.75" x14ac:dyDescent="0.25">
      <c r="A12" s="1" t="s">
        <v>10</v>
      </c>
      <c r="B12" s="1">
        <v>483653.3</v>
      </c>
      <c r="C12" s="1">
        <v>506340.5</v>
      </c>
      <c r="D12" s="1">
        <v>580504</v>
      </c>
      <c r="E12" s="1">
        <v>570022.9</v>
      </c>
      <c r="F12" s="1">
        <v>618273.1</v>
      </c>
      <c r="G12" s="1">
        <v>843981.9</v>
      </c>
      <c r="H12" s="1">
        <v>792823.2</v>
      </c>
      <c r="R12" s="2" t="s">
        <v>94</v>
      </c>
      <c r="S12" s="113">
        <f t="shared" si="2"/>
        <v>10.326703</v>
      </c>
      <c r="T12" s="113">
        <f t="shared" si="3"/>
        <v>11.061307599999999</v>
      </c>
      <c r="U12" s="113">
        <f t="shared" si="4"/>
        <v>12.4674738</v>
      </c>
      <c r="V12" s="113">
        <f t="shared" si="5"/>
        <v>14.1037438</v>
      </c>
      <c r="W12" s="113">
        <f t="shared" si="6"/>
        <v>13.655381999999999</v>
      </c>
      <c r="X12" s="113">
        <f t="shared" si="7"/>
        <v>16.878414500000002</v>
      </c>
      <c r="Y12" s="113">
        <f t="shared" si="8"/>
        <v>19.664499399999997</v>
      </c>
      <c r="AA12" s="1">
        <v>10326703</v>
      </c>
      <c r="AB12" s="1">
        <v>11061307.6</v>
      </c>
      <c r="AC12" s="1">
        <v>12467473.800000001</v>
      </c>
      <c r="AD12" s="1">
        <v>14103743.800000001</v>
      </c>
      <c r="AE12" s="1">
        <v>13655382</v>
      </c>
      <c r="AF12" s="1">
        <v>16878414.5</v>
      </c>
      <c r="AG12" s="1">
        <v>19664499.399999999</v>
      </c>
    </row>
    <row r="13" spans="1:33" ht="15.75" x14ac:dyDescent="0.25">
      <c r="A13" s="1" t="s">
        <v>11</v>
      </c>
      <c r="B13" s="1">
        <v>3662299.8</v>
      </c>
      <c r="C13" s="1">
        <v>3780063.1</v>
      </c>
      <c r="D13" s="1">
        <v>4201768.8</v>
      </c>
      <c r="E13" s="1">
        <v>5196136.4000000004</v>
      </c>
      <c r="F13" s="1">
        <v>5406076.5</v>
      </c>
      <c r="G13" s="1">
        <v>6832298.4000000004</v>
      </c>
      <c r="H13" s="1">
        <v>7720842.5999999996</v>
      </c>
      <c r="R13" s="2" t="s">
        <v>95</v>
      </c>
      <c r="S13" s="113">
        <f t="shared" si="2"/>
        <v>9.461321400000001</v>
      </c>
      <c r="T13" s="113">
        <f t="shared" si="3"/>
        <v>10.656995999999999</v>
      </c>
      <c r="U13" s="113">
        <f t="shared" si="4"/>
        <v>12.754779699999998</v>
      </c>
      <c r="V13" s="113">
        <f t="shared" si="5"/>
        <v>13.2720193</v>
      </c>
      <c r="W13" s="113">
        <f t="shared" si="6"/>
        <v>11.6361781</v>
      </c>
      <c r="X13" s="113">
        <f t="shared" si="7"/>
        <v>16.6989701</v>
      </c>
      <c r="Y13" s="113">
        <f t="shared" si="8"/>
        <v>20.073356499999999</v>
      </c>
      <c r="AA13" s="1">
        <v>9461321.4000000004</v>
      </c>
      <c r="AB13" s="1">
        <v>10656996</v>
      </c>
      <c r="AC13" s="1">
        <v>12754779.699999999</v>
      </c>
      <c r="AD13" s="1">
        <v>13272019.300000001</v>
      </c>
      <c r="AE13" s="1">
        <v>11636178.1</v>
      </c>
      <c r="AF13" s="1">
        <v>16698970.1</v>
      </c>
      <c r="AG13" s="1">
        <v>20073356.5</v>
      </c>
    </row>
    <row r="14" spans="1:33" ht="15.75" x14ac:dyDescent="0.25">
      <c r="A14" s="1" t="s">
        <v>12</v>
      </c>
      <c r="B14" s="1">
        <v>215356.5</v>
      </c>
      <c r="C14" s="1">
        <v>215146.6</v>
      </c>
      <c r="D14" s="1">
        <v>230706.2</v>
      </c>
      <c r="E14" s="1">
        <v>266655.59999999998</v>
      </c>
      <c r="F14" s="1">
        <v>282883.7</v>
      </c>
      <c r="G14" s="1">
        <v>336687.8</v>
      </c>
      <c r="H14" s="1">
        <v>369901.2</v>
      </c>
      <c r="R14" s="2" t="s">
        <v>96</v>
      </c>
      <c r="S14" s="113">
        <f t="shared" si="2"/>
        <v>6.6212724000000005</v>
      </c>
      <c r="T14" s="113">
        <f t="shared" si="3"/>
        <v>7.2873544000000008</v>
      </c>
      <c r="U14" s="113">
        <f t="shared" si="4"/>
        <v>8.3324255999999988</v>
      </c>
      <c r="V14" s="113">
        <f t="shared" si="5"/>
        <v>9.0903404999999999</v>
      </c>
      <c r="W14" s="113">
        <f t="shared" si="6"/>
        <v>9.0217665</v>
      </c>
      <c r="X14" s="113">
        <f t="shared" si="7"/>
        <v>11.2871679</v>
      </c>
      <c r="Y14" s="113">
        <f t="shared" si="8"/>
        <v>13.0540682</v>
      </c>
      <c r="AA14" s="1">
        <v>6621272.4000000004</v>
      </c>
      <c r="AB14" s="1">
        <v>7287354.4000000004</v>
      </c>
      <c r="AC14" s="1">
        <v>8332425.5999999996</v>
      </c>
      <c r="AD14" s="1">
        <v>9090340.5</v>
      </c>
      <c r="AE14" s="1">
        <v>9021766.5</v>
      </c>
      <c r="AF14" s="1">
        <v>11287167.9</v>
      </c>
      <c r="AG14" s="1">
        <v>13054068.199999999</v>
      </c>
    </row>
    <row r="15" spans="1:33" ht="15.75" x14ac:dyDescent="0.25">
      <c r="A15" s="1" t="s">
        <v>13</v>
      </c>
      <c r="B15" s="1">
        <v>334299.09999999998</v>
      </c>
      <c r="C15" s="1">
        <v>360932</v>
      </c>
      <c r="D15" s="1">
        <v>383110.2</v>
      </c>
      <c r="E15" s="1">
        <v>436417.7</v>
      </c>
      <c r="F15" s="1">
        <v>461214.6</v>
      </c>
      <c r="G15" s="1">
        <v>531962.1</v>
      </c>
      <c r="H15" s="1">
        <v>619185</v>
      </c>
      <c r="R15" s="2" t="s">
        <v>97</v>
      </c>
      <c r="S15" s="113">
        <f t="shared" si="2"/>
        <v>4.1836422999999998</v>
      </c>
      <c r="T15" s="113">
        <f t="shared" si="3"/>
        <v>4.3635929000000004</v>
      </c>
      <c r="U15" s="113">
        <f t="shared" si="4"/>
        <v>5.2041167999999995</v>
      </c>
      <c r="V15" s="113">
        <f t="shared" si="5"/>
        <v>5.9706323000000001</v>
      </c>
      <c r="W15" s="113">
        <f t="shared" si="6"/>
        <v>6.0375093</v>
      </c>
      <c r="X15" s="113">
        <f t="shared" si="7"/>
        <v>7.3735749999999998</v>
      </c>
      <c r="Y15" s="113">
        <f t="shared" si="8"/>
        <v>8.6555640999999994</v>
      </c>
      <c r="AA15" s="1">
        <v>4183642.3</v>
      </c>
      <c r="AB15" s="1">
        <v>4363592.9000000004</v>
      </c>
      <c r="AC15" s="1">
        <v>5204116.8</v>
      </c>
      <c r="AD15" s="1">
        <v>5970632.2999999998</v>
      </c>
      <c r="AE15" s="1">
        <v>6037509.2999999998</v>
      </c>
      <c r="AF15" s="1">
        <v>7373575</v>
      </c>
      <c r="AG15" s="1">
        <v>8655564.0999999996</v>
      </c>
    </row>
    <row r="16" spans="1:33" ht="15.75" x14ac:dyDescent="0.25">
      <c r="A16" s="1" t="s">
        <v>14</v>
      </c>
      <c r="B16" s="1">
        <v>263301.59999999998</v>
      </c>
      <c r="C16" s="1">
        <v>291483.40000000002</v>
      </c>
      <c r="D16" s="1">
        <v>312857</v>
      </c>
      <c r="E16" s="1">
        <v>349237.6</v>
      </c>
      <c r="F16" s="1">
        <v>365048.1</v>
      </c>
      <c r="G16" s="1">
        <v>421672.8</v>
      </c>
      <c r="H16" s="1">
        <v>483299.8</v>
      </c>
    </row>
    <row r="17" spans="1:33" ht="15.75" x14ac:dyDescent="0.25">
      <c r="A17" s="1" t="s">
        <v>15</v>
      </c>
      <c r="B17" s="1">
        <v>297740.2</v>
      </c>
      <c r="C17" s="1">
        <v>298791.09999999998</v>
      </c>
      <c r="D17" s="1">
        <v>331631.2</v>
      </c>
      <c r="E17" s="1">
        <v>353745.5</v>
      </c>
      <c r="F17" s="1">
        <v>376258.7</v>
      </c>
      <c r="G17" s="1">
        <v>429268</v>
      </c>
      <c r="H17" s="1">
        <v>473768.7</v>
      </c>
    </row>
    <row r="18" spans="1:33" ht="15.75" x14ac:dyDescent="0.25">
      <c r="A18" s="1" t="s">
        <v>16</v>
      </c>
      <c r="B18" s="1">
        <v>361522.2</v>
      </c>
      <c r="C18" s="1">
        <v>387524.9</v>
      </c>
      <c r="D18" s="1">
        <v>441653.6</v>
      </c>
      <c r="E18" s="1">
        <v>488367.5</v>
      </c>
      <c r="F18" s="1">
        <v>486599.1</v>
      </c>
      <c r="G18" s="1">
        <v>555097.9</v>
      </c>
      <c r="H18" s="1">
        <v>629399</v>
      </c>
      <c r="Z18" t="s">
        <v>90</v>
      </c>
      <c r="AA18" s="112">
        <f>T8-S8</f>
        <v>1.9832575000000006</v>
      </c>
      <c r="AB18" s="112">
        <f t="shared" ref="AB18:AF24" si="9">U8-T8</f>
        <v>3.2886987999999953</v>
      </c>
      <c r="AC18" s="112">
        <f t="shared" si="9"/>
        <v>3.7278117000000037</v>
      </c>
      <c r="AD18" s="112">
        <f t="shared" si="9"/>
        <v>1.0280595999999989</v>
      </c>
      <c r="AE18" s="112">
        <f t="shared" si="9"/>
        <v>7.5175190000000001</v>
      </c>
      <c r="AF18" s="112">
        <f t="shared" si="9"/>
        <v>5.6821878000000012</v>
      </c>
      <c r="AG18" s="112"/>
    </row>
    <row r="19" spans="1:33" ht="15.75" x14ac:dyDescent="0.25">
      <c r="A19" s="1" t="s">
        <v>17</v>
      </c>
      <c r="B19" s="1">
        <v>518687.2</v>
      </c>
      <c r="C19" s="1">
        <v>556772.80000000005</v>
      </c>
      <c r="D19" s="1">
        <v>636133.69999999995</v>
      </c>
      <c r="E19" s="1">
        <v>676822.6</v>
      </c>
      <c r="F19" s="1">
        <v>713110.4</v>
      </c>
      <c r="G19" s="1">
        <v>867817</v>
      </c>
      <c r="H19" s="1">
        <v>1004283.2</v>
      </c>
      <c r="Z19" t="s">
        <v>91</v>
      </c>
      <c r="AA19" s="112">
        <f t="shared" ref="AA19:AA24" si="10">T9-S9</f>
        <v>0.38862259999999882</v>
      </c>
      <c r="AB19" s="112">
        <f t="shared" si="9"/>
        <v>0.9004827000000013</v>
      </c>
      <c r="AC19" s="112">
        <f t="shared" si="9"/>
        <v>1.5624297999999985</v>
      </c>
      <c r="AD19" s="112">
        <f t="shared" si="9"/>
        <v>0.16511340000000096</v>
      </c>
      <c r="AE19" s="112">
        <f t="shared" si="9"/>
        <v>5.8691618000000005</v>
      </c>
      <c r="AF19" s="112">
        <f t="shared" si="9"/>
        <v>2.3169652999999997</v>
      </c>
      <c r="AG19" s="112"/>
    </row>
    <row r="20" spans="1:33" ht="15.75" x14ac:dyDescent="0.25">
      <c r="A20" s="1" t="s">
        <v>18</v>
      </c>
      <c r="B20" s="1">
        <v>472344</v>
      </c>
      <c r="C20" s="1">
        <v>511136.6</v>
      </c>
      <c r="D20" s="1">
        <v>560577.9</v>
      </c>
      <c r="E20" s="1">
        <v>609150.80000000005</v>
      </c>
      <c r="F20" s="1">
        <v>611748.5</v>
      </c>
      <c r="G20" s="1">
        <v>690253.2</v>
      </c>
      <c r="H20" s="1">
        <v>748305.6</v>
      </c>
      <c r="Z20" t="s">
        <v>93</v>
      </c>
      <c r="AA20" s="112">
        <f t="shared" si="10"/>
        <v>0.3635508000000014</v>
      </c>
      <c r="AB20" s="112">
        <f t="shared" si="9"/>
        <v>0.48606759999999927</v>
      </c>
      <c r="AC20" s="112">
        <f t="shared" si="9"/>
        <v>0.76279659999999971</v>
      </c>
      <c r="AD20" s="112">
        <f t="shared" si="9"/>
        <v>0.17214349999999978</v>
      </c>
      <c r="AE20" s="112">
        <f t="shared" si="9"/>
        <v>1.1681416000000011</v>
      </c>
      <c r="AF20" s="112">
        <f t="shared" si="9"/>
        <v>1.8635942000000005</v>
      </c>
      <c r="AG20" s="112"/>
    </row>
    <row r="21" spans="1:33" ht="15.75" x14ac:dyDescent="0.25">
      <c r="A21" s="1" t="s">
        <v>19</v>
      </c>
      <c r="B21" s="1">
        <v>14237751</v>
      </c>
      <c r="C21" s="1">
        <v>15688281.4</v>
      </c>
      <c r="D21" s="1">
        <v>17881516.199999999</v>
      </c>
      <c r="E21" s="1">
        <v>19797064.300000001</v>
      </c>
      <c r="F21" s="1">
        <v>20260717.699999999</v>
      </c>
      <c r="G21" s="1">
        <v>24471160.399999999</v>
      </c>
      <c r="H21" s="1">
        <v>28507429.100000001</v>
      </c>
      <c r="I21">
        <f>H21/H3</f>
        <v>0.60183489428500747</v>
      </c>
      <c r="Z21" t="s">
        <v>92</v>
      </c>
      <c r="AA21" s="112">
        <f t="shared" si="10"/>
        <v>4.9491599999999858E-2</v>
      </c>
      <c r="AB21" s="112">
        <f t="shared" si="9"/>
        <v>0.11299180000000009</v>
      </c>
      <c r="AC21" s="112">
        <f t="shared" si="9"/>
        <v>0.35295959999999993</v>
      </c>
      <c r="AD21" s="112">
        <f t="shared" si="9"/>
        <v>7.0136500000000268E-2</v>
      </c>
      <c r="AE21" s="112">
        <f t="shared" si="9"/>
        <v>0.33065819999999979</v>
      </c>
      <c r="AF21" s="112">
        <f t="shared" si="9"/>
        <v>0.41572100000000001</v>
      </c>
      <c r="AG21" s="112"/>
    </row>
    <row r="22" spans="1:33" ht="15.75" x14ac:dyDescent="0.25">
      <c r="A22" s="2" t="s">
        <v>91</v>
      </c>
      <c r="B22" s="1">
        <v>7726085</v>
      </c>
      <c r="C22" s="1">
        <v>8114707.5999999996</v>
      </c>
      <c r="D22" s="1">
        <v>9015190.3000000007</v>
      </c>
      <c r="E22" s="1">
        <v>10577620.1</v>
      </c>
      <c r="F22" s="1">
        <v>10742733.5</v>
      </c>
      <c r="G22" s="1">
        <v>16611895.300000001</v>
      </c>
      <c r="H22" s="1">
        <v>18928860.600000001</v>
      </c>
      <c r="Z22" t="s">
        <v>94</v>
      </c>
      <c r="AA22" s="112">
        <f t="shared" si="10"/>
        <v>0.73460459999999905</v>
      </c>
      <c r="AB22" s="112">
        <f t="shared" si="9"/>
        <v>1.4061662000000013</v>
      </c>
      <c r="AC22" s="112">
        <f t="shared" si="9"/>
        <v>1.6362699999999997</v>
      </c>
      <c r="AD22" s="112">
        <f t="shared" si="9"/>
        <v>-0.4483618000000007</v>
      </c>
      <c r="AE22" s="112">
        <f t="shared" si="9"/>
        <v>3.2230325000000022</v>
      </c>
      <c r="AF22" s="112">
        <f t="shared" si="9"/>
        <v>2.7860848999999952</v>
      </c>
      <c r="AG22" s="112"/>
    </row>
    <row r="23" spans="1:33" ht="15.75" x14ac:dyDescent="0.25">
      <c r="A23" s="1" t="s">
        <v>20</v>
      </c>
      <c r="B23" s="1">
        <v>231437.5</v>
      </c>
      <c r="C23" s="1">
        <v>251835.7</v>
      </c>
      <c r="D23" s="1">
        <v>280012.40000000002</v>
      </c>
      <c r="E23" s="1">
        <v>319050</v>
      </c>
      <c r="F23" s="1">
        <v>322803.59999999998</v>
      </c>
      <c r="G23" s="1">
        <v>447146.7</v>
      </c>
      <c r="H23" s="1">
        <v>391410.5</v>
      </c>
      <c r="Z23" t="s">
        <v>95</v>
      </c>
      <c r="AA23" s="112">
        <f t="shared" si="10"/>
        <v>1.1956745999999985</v>
      </c>
      <c r="AB23" s="112">
        <f t="shared" si="9"/>
        <v>2.097783699999999</v>
      </c>
      <c r="AC23" s="112">
        <f t="shared" si="9"/>
        <v>0.51723960000000169</v>
      </c>
      <c r="AD23" s="112">
        <f t="shared" si="9"/>
        <v>-1.6358411999999998</v>
      </c>
      <c r="AE23" s="112">
        <f t="shared" si="9"/>
        <v>5.062792</v>
      </c>
      <c r="AF23" s="112">
        <f t="shared" si="9"/>
        <v>3.3743863999999988</v>
      </c>
      <c r="AG23" s="112"/>
    </row>
    <row r="24" spans="1:33" ht="15.75" x14ac:dyDescent="0.25">
      <c r="A24" s="1" t="s">
        <v>21</v>
      </c>
      <c r="B24" s="1">
        <v>547665.4</v>
      </c>
      <c r="C24" s="1">
        <v>575652.1</v>
      </c>
      <c r="D24" s="1">
        <v>665735.69999999995</v>
      </c>
      <c r="E24" s="1">
        <v>718138.7</v>
      </c>
      <c r="F24" s="1">
        <v>613266.9</v>
      </c>
      <c r="G24" s="1">
        <v>857013</v>
      </c>
      <c r="H24" s="1">
        <v>975700.7</v>
      </c>
      <c r="Z24" t="s">
        <v>96</v>
      </c>
      <c r="AA24" s="112">
        <f t="shared" si="10"/>
        <v>0.66608200000000028</v>
      </c>
      <c r="AB24" s="112">
        <f t="shared" si="9"/>
        <v>1.045071199999998</v>
      </c>
      <c r="AC24" s="112">
        <f t="shared" si="9"/>
        <v>0.75791490000000117</v>
      </c>
      <c r="AD24" s="112">
        <f t="shared" si="9"/>
        <v>-6.8573999999999913E-2</v>
      </c>
      <c r="AE24" s="112">
        <f t="shared" si="9"/>
        <v>2.2654014</v>
      </c>
      <c r="AF24" s="112">
        <f t="shared" si="9"/>
        <v>1.7669002999999996</v>
      </c>
      <c r="AG24" s="112"/>
    </row>
    <row r="25" spans="1:33" ht="15.75" x14ac:dyDescent="0.25">
      <c r="A25" s="1" t="s">
        <v>23</v>
      </c>
      <c r="B25" s="1">
        <v>254851.6</v>
      </c>
      <c r="C25" s="1">
        <v>258827.7</v>
      </c>
      <c r="D25" s="1">
        <v>305213.59999999998</v>
      </c>
      <c r="E25" s="1">
        <v>330999</v>
      </c>
      <c r="F25" s="1">
        <v>230674.3</v>
      </c>
      <c r="G25" s="1">
        <v>406838</v>
      </c>
      <c r="H25" s="1">
        <v>488014.4</v>
      </c>
      <c r="Z25" t="s">
        <v>97</v>
      </c>
      <c r="AA25" s="112">
        <f>T15-S15</f>
        <v>0.17995060000000063</v>
      </c>
      <c r="AB25" s="112">
        <f t="shared" ref="AB25:AF25" si="11">U15-T15</f>
        <v>0.8405238999999991</v>
      </c>
      <c r="AC25" s="112">
        <f t="shared" si="11"/>
        <v>0.76651550000000057</v>
      </c>
      <c r="AD25" s="112">
        <f t="shared" si="11"/>
        <v>6.6876999999999853E-2</v>
      </c>
      <c r="AE25" s="112">
        <f t="shared" si="11"/>
        <v>1.3360656999999998</v>
      </c>
      <c r="AF25" s="112">
        <f t="shared" si="11"/>
        <v>1.2819890999999997</v>
      </c>
      <c r="AG25" s="112"/>
    </row>
    <row r="26" spans="1:33" ht="15.75" x14ac:dyDescent="0.25">
      <c r="A26" s="1" t="s">
        <v>22</v>
      </c>
      <c r="B26" s="1">
        <v>425630.7</v>
      </c>
      <c r="C26" s="1">
        <v>467177.1</v>
      </c>
      <c r="D26" s="1">
        <v>514033.4</v>
      </c>
      <c r="E26" s="1">
        <v>558975.4</v>
      </c>
      <c r="F26" s="1">
        <v>551144.69999999995</v>
      </c>
      <c r="G26" s="1">
        <v>648582.9</v>
      </c>
      <c r="H26" s="1">
        <v>700172.7</v>
      </c>
      <c r="AA26" s="112">
        <f t="shared" ref="AA26:AF26" si="12">SUM(AA18:AA25)</f>
        <v>5.5612342999999989</v>
      </c>
      <c r="AB26" s="112">
        <f t="shared" si="12"/>
        <v>10.177785899999995</v>
      </c>
      <c r="AC26" s="112">
        <f t="shared" si="12"/>
        <v>10.083937700000005</v>
      </c>
      <c r="AD26" s="112">
        <f t="shared" si="12"/>
        <v>-0.65044700000000066</v>
      </c>
      <c r="AE26" s="112">
        <f t="shared" si="12"/>
        <v>26.772772200000006</v>
      </c>
      <c r="AF26" s="112">
        <f t="shared" si="12"/>
        <v>19.487828999999998</v>
      </c>
      <c r="AG26" s="112"/>
    </row>
    <row r="27" spans="1:33" ht="15.75" x14ac:dyDescent="0.25">
      <c r="A27" s="1" t="s">
        <v>24</v>
      </c>
      <c r="B27" s="1">
        <v>477220.4</v>
      </c>
      <c r="C27" s="1">
        <v>508767.7</v>
      </c>
      <c r="D27" s="1">
        <v>582630.40000000002</v>
      </c>
      <c r="E27" s="1">
        <v>632759.5</v>
      </c>
      <c r="F27" s="1">
        <v>624437.1</v>
      </c>
      <c r="G27" s="1">
        <v>1009917.7</v>
      </c>
      <c r="H27" s="1">
        <v>1024197</v>
      </c>
    </row>
    <row r="28" spans="1:33" ht="15.75" x14ac:dyDescent="0.25">
      <c r="A28" s="1" t="s">
        <v>111</v>
      </c>
      <c r="B28" s="1">
        <v>385499.1</v>
      </c>
      <c r="C28" s="1">
        <v>417287.1</v>
      </c>
      <c r="D28" s="1">
        <v>460854.9</v>
      </c>
      <c r="E28" s="1">
        <v>520951.2</v>
      </c>
      <c r="F28" s="1">
        <v>549311.19999999995</v>
      </c>
      <c r="G28" s="1">
        <v>675000.6</v>
      </c>
      <c r="H28" s="1">
        <v>738007.6</v>
      </c>
      <c r="Y28" t="s">
        <v>90</v>
      </c>
      <c r="Z28" s="112">
        <f>Y8-S8</f>
        <v>23.2275344</v>
      </c>
    </row>
    <row r="29" spans="1:33" ht="15.75" x14ac:dyDescent="0.25">
      <c r="A29" s="1" t="s">
        <v>26</v>
      </c>
      <c r="B29" s="1">
        <v>916452.6</v>
      </c>
      <c r="C29" s="1">
        <v>963804.1</v>
      </c>
      <c r="D29" s="1">
        <v>1104435.8999999999</v>
      </c>
      <c r="E29" s="1">
        <v>1223679.6000000001</v>
      </c>
      <c r="F29" s="1">
        <v>1238641.3</v>
      </c>
      <c r="G29" s="1">
        <v>1481187.8</v>
      </c>
      <c r="H29" s="1">
        <v>1657842.6</v>
      </c>
      <c r="Y29" t="s">
        <v>91</v>
      </c>
      <c r="Z29" s="112">
        <f t="shared" ref="Z29:Z34" si="13">Y9-S9</f>
        <v>11.202775599999999</v>
      </c>
    </row>
    <row r="30" spans="1:33" ht="15.75" x14ac:dyDescent="0.25">
      <c r="A30" s="1" t="s">
        <v>27</v>
      </c>
      <c r="B30" s="1">
        <v>432362.8</v>
      </c>
      <c r="C30" s="1">
        <v>442609.6</v>
      </c>
      <c r="D30" s="1">
        <v>482547.9</v>
      </c>
      <c r="E30" s="1">
        <v>616504.1</v>
      </c>
      <c r="F30" s="1">
        <v>798450.1</v>
      </c>
      <c r="G30" s="1">
        <v>1083779.3999999999</v>
      </c>
      <c r="H30" s="1">
        <v>1148670.7</v>
      </c>
      <c r="Y30" t="s">
        <v>93</v>
      </c>
      <c r="Z30" s="112">
        <f t="shared" si="13"/>
        <v>4.8162943000000018</v>
      </c>
    </row>
    <row r="31" spans="1:33" ht="15.75" x14ac:dyDescent="0.25">
      <c r="A31" s="1" t="s">
        <v>28</v>
      </c>
      <c r="B31" s="1">
        <v>243392.9</v>
      </c>
      <c r="C31" s="1">
        <v>252650.2</v>
      </c>
      <c r="D31" s="1">
        <v>262008</v>
      </c>
      <c r="E31" s="1">
        <v>273808</v>
      </c>
      <c r="F31" s="1">
        <v>279689.3</v>
      </c>
      <c r="G31" s="1">
        <v>342069.5</v>
      </c>
      <c r="H31" s="1">
        <v>380629.9</v>
      </c>
      <c r="Y31" t="s">
        <v>92</v>
      </c>
      <c r="Z31" s="112">
        <f t="shared" si="13"/>
        <v>1.3319586999999999</v>
      </c>
    </row>
    <row r="32" spans="1:33" ht="15.75" x14ac:dyDescent="0.25">
      <c r="A32" s="1" t="s">
        <v>29</v>
      </c>
      <c r="B32" s="1">
        <v>145554.1</v>
      </c>
      <c r="C32" s="1">
        <v>151518.5</v>
      </c>
      <c r="D32" s="1">
        <v>164228.5</v>
      </c>
      <c r="E32" s="1">
        <v>196625.3</v>
      </c>
      <c r="F32" s="1">
        <v>201756.7</v>
      </c>
      <c r="G32" s="1">
        <v>219948.6</v>
      </c>
      <c r="H32" s="1">
        <v>257770.8</v>
      </c>
      <c r="Y32" t="s">
        <v>94</v>
      </c>
      <c r="Z32" s="112">
        <f t="shared" si="13"/>
        <v>9.3377963999999967</v>
      </c>
    </row>
    <row r="33" spans="1:26" ht="15.75" x14ac:dyDescent="0.25">
      <c r="A33" s="1" t="s">
        <v>109</v>
      </c>
      <c r="B33" s="1">
        <v>3666017.9</v>
      </c>
      <c r="C33" s="1">
        <v>3824577.7</v>
      </c>
      <c r="D33" s="1">
        <v>4193489.5</v>
      </c>
      <c r="E33" s="1">
        <v>5186129.3</v>
      </c>
      <c r="F33" s="1">
        <v>5332558.3</v>
      </c>
      <c r="G33" s="1">
        <v>9440411.0999999996</v>
      </c>
      <c r="H33" s="1">
        <v>11166443.699999999</v>
      </c>
      <c r="Y33" t="s">
        <v>95</v>
      </c>
      <c r="Z33" s="112">
        <f t="shared" si="13"/>
        <v>10.612035099999998</v>
      </c>
    </row>
    <row r="34" spans="1:26" ht="15.75" x14ac:dyDescent="0.25">
      <c r="A34" s="2" t="s">
        <v>93</v>
      </c>
      <c r="B34" s="1">
        <v>4999316.5999999996</v>
      </c>
      <c r="C34" s="1">
        <v>5362867.4000000004</v>
      </c>
      <c r="D34" s="1">
        <v>5848935</v>
      </c>
      <c r="E34" s="1">
        <v>6611731.5999999996</v>
      </c>
      <c r="F34" s="1">
        <v>6783875.0999999996</v>
      </c>
      <c r="G34" s="1">
        <v>7952016.7000000002</v>
      </c>
      <c r="H34" s="1">
        <v>9815610.9000000004</v>
      </c>
      <c r="Y34" t="s">
        <v>96</v>
      </c>
      <c r="Z34" s="112">
        <f t="shared" si="13"/>
        <v>6.4327957999999992</v>
      </c>
    </row>
    <row r="35" spans="1:26" ht="15.75" x14ac:dyDescent="0.25">
      <c r="A35" s="1" t="s">
        <v>31</v>
      </c>
      <c r="B35" s="1">
        <v>90384.1</v>
      </c>
      <c r="C35" s="1">
        <v>99495.6</v>
      </c>
      <c r="D35" s="1">
        <v>108417.60000000001</v>
      </c>
      <c r="E35" s="1">
        <v>131125.79999999999</v>
      </c>
      <c r="F35" s="1">
        <v>142913.5</v>
      </c>
      <c r="G35" s="1">
        <v>170792.8</v>
      </c>
      <c r="H35" s="1">
        <v>197082</v>
      </c>
      <c r="Y35" t="s">
        <v>97</v>
      </c>
      <c r="Z35" s="112">
        <f>Y15-S15</f>
        <v>4.4719217999999996</v>
      </c>
    </row>
    <row r="36" spans="1:26" ht="15.75" x14ac:dyDescent="0.25">
      <c r="A36" s="1" t="s">
        <v>32</v>
      </c>
      <c r="B36" s="1">
        <v>61403.4</v>
      </c>
      <c r="C36" s="1">
        <v>71358.399999999994</v>
      </c>
      <c r="D36" s="1">
        <v>73692.2</v>
      </c>
      <c r="E36" s="1">
        <v>88986.9</v>
      </c>
      <c r="F36" s="1">
        <v>94025.9</v>
      </c>
      <c r="G36" s="1">
        <v>100007.8</v>
      </c>
      <c r="H36" s="1">
        <v>118961.60000000001</v>
      </c>
    </row>
    <row r="37" spans="1:26" ht="15.75" x14ac:dyDescent="0.25">
      <c r="A37" s="1" t="s">
        <v>33</v>
      </c>
      <c r="B37" s="1">
        <v>327739.3</v>
      </c>
      <c r="C37" s="1">
        <v>346100.4</v>
      </c>
      <c r="D37" s="1">
        <v>391299</v>
      </c>
      <c r="E37" s="1">
        <v>475525.3</v>
      </c>
      <c r="F37" s="1">
        <v>517147.3</v>
      </c>
      <c r="G37" s="1">
        <v>586497.5</v>
      </c>
      <c r="H37" s="1">
        <v>655921.30000000005</v>
      </c>
    </row>
    <row r="38" spans="1:26" ht="15.75" x14ac:dyDescent="0.25">
      <c r="A38" s="1" t="s">
        <v>34</v>
      </c>
      <c r="B38" s="1">
        <v>2076603.8</v>
      </c>
      <c r="C38" s="1">
        <v>2227575.6</v>
      </c>
      <c r="D38" s="1">
        <v>2344620.7000000002</v>
      </c>
      <c r="E38" s="1">
        <v>2577131.1</v>
      </c>
      <c r="F38" s="1">
        <v>2667228.2000000002</v>
      </c>
      <c r="G38" s="1">
        <v>3200607.1</v>
      </c>
      <c r="H38" s="1">
        <v>4304028.3</v>
      </c>
    </row>
    <row r="39" spans="1:26" ht="15.75" x14ac:dyDescent="0.25">
      <c r="A39" s="1" t="s">
        <v>35</v>
      </c>
      <c r="B39" s="1">
        <v>346779.4</v>
      </c>
      <c r="C39" s="1">
        <v>420601.7</v>
      </c>
      <c r="D39" s="1">
        <v>553395.69999999995</v>
      </c>
      <c r="E39" s="1">
        <v>601811.19999999995</v>
      </c>
      <c r="F39" s="1">
        <v>527290.19999999995</v>
      </c>
      <c r="G39" s="1">
        <v>657015.6</v>
      </c>
      <c r="H39" s="1">
        <v>765239.3</v>
      </c>
    </row>
    <row r="40" spans="1:26" ht="15.75" x14ac:dyDescent="0.25">
      <c r="A40" s="1" t="s">
        <v>36</v>
      </c>
      <c r="B40" s="1">
        <v>746794.8</v>
      </c>
      <c r="C40" s="1">
        <v>772624.2</v>
      </c>
      <c r="D40" s="1">
        <v>852028.6</v>
      </c>
      <c r="E40" s="1">
        <v>963214.4</v>
      </c>
      <c r="F40" s="1">
        <v>977707.7</v>
      </c>
      <c r="G40" s="1">
        <v>1051515.1000000001</v>
      </c>
      <c r="H40" s="1">
        <v>1218846.2</v>
      </c>
    </row>
    <row r="41" spans="1:26" ht="15.75" x14ac:dyDescent="0.25">
      <c r="A41" s="1" t="s">
        <v>37</v>
      </c>
      <c r="B41" s="1">
        <v>1283748.1000000001</v>
      </c>
      <c r="C41" s="1">
        <v>1352321.9</v>
      </c>
      <c r="D41" s="1">
        <v>1446226.6</v>
      </c>
      <c r="E41" s="1">
        <v>1636017.5</v>
      </c>
      <c r="F41" s="1">
        <v>1714576.7</v>
      </c>
      <c r="G41" s="1">
        <v>2017007.3</v>
      </c>
      <c r="H41" s="1">
        <v>2325839.2999999998</v>
      </c>
    </row>
    <row r="42" spans="1:26" ht="15.75" x14ac:dyDescent="0.25">
      <c r="A42" s="1" t="s">
        <v>38</v>
      </c>
      <c r="B42" s="1">
        <v>65863.7</v>
      </c>
      <c r="C42" s="1">
        <v>72789.600000000006</v>
      </c>
      <c r="D42" s="1">
        <v>79254.600000000006</v>
      </c>
      <c r="E42" s="1">
        <v>137919.4</v>
      </c>
      <c r="F42" s="1">
        <v>142985.60000000001</v>
      </c>
      <c r="G42" s="1">
        <v>168573.5</v>
      </c>
      <c r="H42" s="1">
        <v>229692.9</v>
      </c>
    </row>
    <row r="43" spans="1:26" ht="15.75" x14ac:dyDescent="0.25">
      <c r="A43" s="2" t="s">
        <v>92</v>
      </c>
      <c r="B43" s="1">
        <v>1779373.6</v>
      </c>
      <c r="C43" s="1">
        <v>1828865.2</v>
      </c>
      <c r="D43" s="1">
        <v>1941857</v>
      </c>
      <c r="E43" s="1">
        <v>2294816.6</v>
      </c>
      <c r="F43" s="1">
        <v>2364953.1</v>
      </c>
      <c r="G43" s="1">
        <v>2695611.3</v>
      </c>
      <c r="H43" s="1">
        <v>3111332.3</v>
      </c>
    </row>
    <row r="44" spans="1:26" ht="15.75" x14ac:dyDescent="0.25">
      <c r="A44" s="1" t="s">
        <v>39</v>
      </c>
      <c r="B44" s="1">
        <v>582901</v>
      </c>
      <c r="C44" s="1">
        <v>591849.80000000005</v>
      </c>
      <c r="D44" s="1">
        <v>625063.4</v>
      </c>
      <c r="E44" s="1">
        <v>713723.6</v>
      </c>
      <c r="F44" s="1">
        <v>740798.8</v>
      </c>
      <c r="G44" s="1">
        <v>814427.4</v>
      </c>
      <c r="H44" s="1">
        <v>913292.1</v>
      </c>
    </row>
    <row r="45" spans="1:26" ht="15.75" x14ac:dyDescent="0.25">
      <c r="A45" s="1" t="s">
        <v>112</v>
      </c>
      <c r="B45" s="1">
        <v>52201.599999999999</v>
      </c>
      <c r="C45" s="1">
        <v>52708.4</v>
      </c>
      <c r="D45" s="1">
        <v>55457.1</v>
      </c>
      <c r="E45" s="1">
        <v>73791.600000000006</v>
      </c>
      <c r="F45" s="1">
        <v>70857.399999999994</v>
      </c>
      <c r="G45" s="1">
        <v>77237.100000000006</v>
      </c>
      <c r="H45" s="1">
        <v>82227.3</v>
      </c>
    </row>
    <row r="46" spans="1:26" ht="15.75" x14ac:dyDescent="0.25">
      <c r="A46" s="1" t="s">
        <v>42</v>
      </c>
      <c r="B46" s="1">
        <v>135416.70000000001</v>
      </c>
      <c r="C46" s="1">
        <v>138345.60000000001</v>
      </c>
      <c r="D46" s="1">
        <v>145658.20000000001</v>
      </c>
      <c r="E46" s="1">
        <v>171544.7</v>
      </c>
      <c r="F46" s="1">
        <v>180077.5</v>
      </c>
      <c r="G46" s="1">
        <v>199326.3</v>
      </c>
      <c r="H46" s="1">
        <v>258862.6</v>
      </c>
    </row>
    <row r="47" spans="1:26" ht="15.75" x14ac:dyDescent="0.25">
      <c r="A47" s="1" t="s">
        <v>43</v>
      </c>
      <c r="B47" s="1">
        <v>71382.100000000006</v>
      </c>
      <c r="C47" s="1">
        <v>75645.8</v>
      </c>
      <c r="D47" s="1">
        <v>77046.3</v>
      </c>
      <c r="E47" s="1">
        <v>91430</v>
      </c>
      <c r="F47" s="1">
        <v>95297.1</v>
      </c>
      <c r="G47" s="1">
        <v>109390</v>
      </c>
      <c r="H47" s="1">
        <v>125877</v>
      </c>
    </row>
    <row r="48" spans="1:26" ht="15.75" x14ac:dyDescent="0.25">
      <c r="A48" s="1" t="s">
        <v>44</v>
      </c>
      <c r="B48" s="1">
        <v>125196.6</v>
      </c>
      <c r="C48" s="1">
        <v>128161.1</v>
      </c>
      <c r="D48" s="1">
        <v>130043.4</v>
      </c>
      <c r="E48" s="1">
        <v>173459.4</v>
      </c>
      <c r="F48" s="1">
        <v>179159</v>
      </c>
      <c r="G48" s="1">
        <v>202601.8</v>
      </c>
      <c r="H48" s="1">
        <v>215976.6</v>
      </c>
    </row>
    <row r="49" spans="1:8" ht="15.75" x14ac:dyDescent="0.25">
      <c r="A49" s="1" t="s">
        <v>45</v>
      </c>
      <c r="B49" s="1">
        <v>169380.3</v>
      </c>
      <c r="C49" s="1">
        <v>178943.5</v>
      </c>
      <c r="D49" s="1">
        <v>193077.1</v>
      </c>
      <c r="E49" s="1">
        <v>241643.4</v>
      </c>
      <c r="F49" s="1">
        <v>251873.2</v>
      </c>
      <c r="G49" s="1">
        <v>268068.5</v>
      </c>
      <c r="H49" s="1">
        <v>315069.59999999998</v>
      </c>
    </row>
    <row r="50" spans="1:8" ht="15.75" x14ac:dyDescent="0.25">
      <c r="A50" s="1" t="s">
        <v>46</v>
      </c>
      <c r="B50" s="1">
        <v>642895.30000000005</v>
      </c>
      <c r="C50" s="1">
        <v>663211</v>
      </c>
      <c r="D50" s="1">
        <v>715511.4</v>
      </c>
      <c r="E50" s="1">
        <v>829223.9</v>
      </c>
      <c r="F50" s="1">
        <v>846890.1</v>
      </c>
      <c r="G50" s="1">
        <v>1024560.2</v>
      </c>
      <c r="H50" s="1">
        <v>1200027.1000000001</v>
      </c>
    </row>
    <row r="51" spans="1:8" ht="15.75" x14ac:dyDescent="0.25">
      <c r="A51" s="2" t="s">
        <v>94</v>
      </c>
      <c r="B51" s="1">
        <v>10326703</v>
      </c>
      <c r="C51" s="1">
        <v>11061307.6</v>
      </c>
      <c r="D51" s="1">
        <v>12467473.800000001</v>
      </c>
      <c r="E51" s="1">
        <v>14103743.800000001</v>
      </c>
      <c r="F51" s="1">
        <v>13655382</v>
      </c>
      <c r="G51" s="1">
        <v>16878414.5</v>
      </c>
      <c r="H51" s="1">
        <v>19664499.399999999</v>
      </c>
    </row>
    <row r="52" spans="1:8" ht="15.75" x14ac:dyDescent="0.25">
      <c r="A52" s="1" t="s">
        <v>47</v>
      </c>
      <c r="B52" s="1">
        <v>1337977.6000000001</v>
      </c>
      <c r="C52" s="1">
        <v>1410203.4</v>
      </c>
      <c r="D52" s="1">
        <v>1673695.8</v>
      </c>
      <c r="E52" s="1">
        <v>1803321.7</v>
      </c>
      <c r="F52" s="1">
        <v>1694189.7</v>
      </c>
      <c r="G52" s="1">
        <v>2000037.9</v>
      </c>
      <c r="H52" s="1">
        <v>2242646.9</v>
      </c>
    </row>
    <row r="53" spans="1:8" ht="15.75" x14ac:dyDescent="0.25">
      <c r="A53" s="1" t="s">
        <v>48</v>
      </c>
      <c r="B53" s="1">
        <v>158716.70000000001</v>
      </c>
      <c r="C53" s="1">
        <v>166158.6</v>
      </c>
      <c r="D53" s="1">
        <v>177728.7</v>
      </c>
      <c r="E53" s="1">
        <v>203282.1</v>
      </c>
      <c r="F53" s="1">
        <v>197948.7</v>
      </c>
      <c r="G53" s="1">
        <v>221991</v>
      </c>
      <c r="H53" s="1">
        <v>261992.8</v>
      </c>
    </row>
    <row r="54" spans="1:8" ht="15.75" x14ac:dyDescent="0.25">
      <c r="A54" s="1" t="s">
        <v>49</v>
      </c>
      <c r="B54" s="1">
        <v>201715.7</v>
      </c>
      <c r="C54" s="1">
        <v>215348.8</v>
      </c>
      <c r="D54" s="1">
        <v>227287.6</v>
      </c>
      <c r="E54" s="1">
        <v>262760.59999999998</v>
      </c>
      <c r="F54" s="1">
        <v>266387</v>
      </c>
      <c r="G54" s="1">
        <v>298023.09999999998</v>
      </c>
      <c r="H54" s="1">
        <v>342626.3</v>
      </c>
    </row>
    <row r="55" spans="1:8" ht="15.75" x14ac:dyDescent="0.25">
      <c r="A55" s="1" t="s">
        <v>50</v>
      </c>
      <c r="B55" s="1">
        <v>1933091.5</v>
      </c>
      <c r="C55" s="1">
        <v>2139809.5</v>
      </c>
      <c r="D55" s="1">
        <v>2469217.4</v>
      </c>
      <c r="E55" s="1">
        <v>2808753.3</v>
      </c>
      <c r="F55" s="1">
        <v>2631286.7999999998</v>
      </c>
      <c r="G55" s="1">
        <v>3454700</v>
      </c>
      <c r="H55" s="1">
        <v>4179258.6</v>
      </c>
    </row>
    <row r="56" spans="1:8" ht="15.75" x14ac:dyDescent="0.25">
      <c r="A56" s="1" t="s">
        <v>51</v>
      </c>
      <c r="B56" s="1">
        <v>531855.80000000005</v>
      </c>
      <c r="C56" s="1">
        <v>552303.5</v>
      </c>
      <c r="D56" s="1">
        <v>631118.30000000005</v>
      </c>
      <c r="E56" s="1">
        <v>722846</v>
      </c>
      <c r="F56" s="1">
        <v>684430.6</v>
      </c>
      <c r="G56" s="1">
        <v>841936.2</v>
      </c>
      <c r="H56" s="1">
        <v>965723.7</v>
      </c>
    </row>
    <row r="57" spans="1:8" ht="15.75" x14ac:dyDescent="0.25">
      <c r="A57" s="1" t="s">
        <v>52</v>
      </c>
      <c r="B57" s="1">
        <v>260565.7</v>
      </c>
      <c r="C57" s="1">
        <v>275272.2</v>
      </c>
      <c r="D57" s="1">
        <v>297774.09999999998</v>
      </c>
      <c r="E57" s="1">
        <v>339490.4</v>
      </c>
      <c r="F57" s="1">
        <v>346046.4</v>
      </c>
      <c r="G57" s="1">
        <v>392957.9</v>
      </c>
      <c r="H57" s="1">
        <v>501506.5</v>
      </c>
    </row>
    <row r="58" spans="1:8" ht="15.75" x14ac:dyDescent="0.25">
      <c r="A58" s="1" t="s">
        <v>53</v>
      </c>
      <c r="B58" s="1">
        <v>1095969.3999999999</v>
      </c>
      <c r="C58" s="1">
        <v>1191441</v>
      </c>
      <c r="D58" s="1">
        <v>1318472.7</v>
      </c>
      <c r="E58" s="1">
        <v>1496401.4</v>
      </c>
      <c r="F58" s="1">
        <v>1385352.5</v>
      </c>
      <c r="G58" s="1">
        <v>1740525.3</v>
      </c>
      <c r="H58" s="1">
        <v>2002818.8</v>
      </c>
    </row>
    <row r="59" spans="1:8" ht="15.75" x14ac:dyDescent="0.25">
      <c r="A59" s="1" t="s">
        <v>54</v>
      </c>
      <c r="B59" s="1">
        <v>293082.5</v>
      </c>
      <c r="C59" s="1">
        <v>307058.7</v>
      </c>
      <c r="D59" s="1">
        <v>332556.2</v>
      </c>
      <c r="E59" s="1">
        <v>370472.6</v>
      </c>
      <c r="F59" s="1">
        <v>396946.8</v>
      </c>
      <c r="G59" s="1">
        <v>481407</v>
      </c>
      <c r="H59" s="1">
        <v>554557.19999999995</v>
      </c>
    </row>
    <row r="60" spans="1:8" ht="15.75" x14ac:dyDescent="0.25">
      <c r="A60" s="1" t="s">
        <v>55</v>
      </c>
      <c r="B60" s="1">
        <v>1160782.3</v>
      </c>
      <c r="C60" s="1">
        <v>1261939.3999999999</v>
      </c>
      <c r="D60" s="1">
        <v>1367544</v>
      </c>
      <c r="E60" s="1">
        <v>1617171.7</v>
      </c>
      <c r="F60" s="1">
        <v>1600333.4</v>
      </c>
      <c r="G60" s="1">
        <v>1888121.4</v>
      </c>
      <c r="H60" s="1">
        <v>2287862.2999999998</v>
      </c>
    </row>
    <row r="61" spans="1:8" ht="15.75" x14ac:dyDescent="0.25">
      <c r="A61" s="1" t="s">
        <v>56</v>
      </c>
      <c r="B61" s="1">
        <v>765333.3</v>
      </c>
      <c r="C61" s="1">
        <v>823856.4</v>
      </c>
      <c r="D61" s="1">
        <v>1000644</v>
      </c>
      <c r="E61" s="1">
        <v>1106329.3</v>
      </c>
      <c r="F61" s="1">
        <v>1046728.3</v>
      </c>
      <c r="G61" s="1">
        <v>1394280.3</v>
      </c>
      <c r="H61" s="1">
        <v>1571366.4</v>
      </c>
    </row>
    <row r="62" spans="1:8" ht="15.75" x14ac:dyDescent="0.25">
      <c r="A62" s="1" t="s">
        <v>57</v>
      </c>
      <c r="B62" s="1">
        <v>348877</v>
      </c>
      <c r="C62" s="1">
        <v>366719.7</v>
      </c>
      <c r="D62" s="1">
        <v>400516.8</v>
      </c>
      <c r="E62" s="1">
        <v>448521.1</v>
      </c>
      <c r="F62" s="1">
        <v>484785.4</v>
      </c>
      <c r="G62" s="1">
        <v>537290</v>
      </c>
      <c r="H62" s="1">
        <v>592885.5</v>
      </c>
    </row>
    <row r="63" spans="1:8" ht="15.75" x14ac:dyDescent="0.25">
      <c r="A63" s="1" t="s">
        <v>58</v>
      </c>
      <c r="B63" s="1">
        <v>1270326.2</v>
      </c>
      <c r="C63" s="1">
        <v>1349094.9</v>
      </c>
      <c r="D63" s="1">
        <v>1510518.7</v>
      </c>
      <c r="E63" s="1">
        <v>1689575.4</v>
      </c>
      <c r="F63" s="1">
        <v>1625461.8</v>
      </c>
      <c r="G63" s="1">
        <v>2122537.2000000002</v>
      </c>
      <c r="H63" s="1">
        <v>2378451</v>
      </c>
    </row>
    <row r="64" spans="1:8" ht="15.75" x14ac:dyDescent="0.25">
      <c r="A64" s="1" t="s">
        <v>59</v>
      </c>
      <c r="B64" s="1">
        <v>643125.1</v>
      </c>
      <c r="C64" s="1">
        <v>668592.80000000005</v>
      </c>
      <c r="D64" s="1">
        <v>712545.4</v>
      </c>
      <c r="E64" s="1">
        <v>809822.6</v>
      </c>
      <c r="F64" s="1">
        <v>856515.7</v>
      </c>
      <c r="G64" s="1">
        <v>1005800.9</v>
      </c>
      <c r="H64" s="1">
        <v>1193979.3</v>
      </c>
    </row>
    <row r="65" spans="1:8" ht="15.75" x14ac:dyDescent="0.25">
      <c r="A65" s="1" t="s">
        <v>60</v>
      </c>
      <c r="B65" s="1">
        <v>325284.2</v>
      </c>
      <c r="C65" s="1">
        <v>333508.8</v>
      </c>
      <c r="D65" s="1">
        <v>347854.1</v>
      </c>
      <c r="E65" s="1">
        <v>424995.6</v>
      </c>
      <c r="F65" s="1">
        <v>438968.9</v>
      </c>
      <c r="G65" s="1">
        <v>498806.3</v>
      </c>
      <c r="H65" s="1">
        <v>588824.1</v>
      </c>
    </row>
    <row r="66" spans="1:8" ht="15.75" x14ac:dyDescent="0.25">
      <c r="A66" s="2" t="s">
        <v>95</v>
      </c>
      <c r="B66" s="1">
        <v>9461321.4000000004</v>
      </c>
      <c r="C66" s="1">
        <v>10656996</v>
      </c>
      <c r="D66" s="1">
        <v>12754779.699999999</v>
      </c>
      <c r="E66" s="1">
        <v>13272019.300000001</v>
      </c>
      <c r="F66" s="1">
        <v>11636178.1</v>
      </c>
      <c r="G66" s="1">
        <v>16698970.1</v>
      </c>
      <c r="H66" s="1">
        <v>20073356.5</v>
      </c>
    </row>
    <row r="67" spans="1:8" ht="15.75" x14ac:dyDescent="0.25">
      <c r="A67" s="1" t="s">
        <v>61</v>
      </c>
      <c r="B67" s="1">
        <v>189790.3</v>
      </c>
      <c r="C67" s="1">
        <v>197754.8</v>
      </c>
      <c r="D67" s="1">
        <v>213032.1</v>
      </c>
      <c r="E67" s="1">
        <v>236825.8</v>
      </c>
      <c r="F67" s="1">
        <v>240188.2</v>
      </c>
      <c r="G67" s="1">
        <v>268494.7</v>
      </c>
      <c r="H67" s="1">
        <v>339533.9</v>
      </c>
    </row>
    <row r="68" spans="1:8" ht="15.75" x14ac:dyDescent="0.25">
      <c r="A68" s="1" t="s">
        <v>62</v>
      </c>
      <c r="B68" s="1">
        <v>1990836.7</v>
      </c>
      <c r="C68" s="1">
        <v>2130909.7999999998</v>
      </c>
      <c r="D68" s="1">
        <v>2277576.2999999998</v>
      </c>
      <c r="E68" s="1">
        <v>2535215</v>
      </c>
      <c r="F68" s="1">
        <v>2512654.9</v>
      </c>
      <c r="G68" s="1">
        <v>3038442.8</v>
      </c>
      <c r="H68" s="1">
        <v>3469555.3</v>
      </c>
    </row>
    <row r="69" spans="1:8" ht="15.75" x14ac:dyDescent="0.25">
      <c r="A69" s="1" t="s">
        <v>98</v>
      </c>
      <c r="B69" s="1">
        <v>3068148.5</v>
      </c>
      <c r="C69" s="1">
        <v>3492525.1</v>
      </c>
      <c r="D69" s="1">
        <v>4447475.7</v>
      </c>
      <c r="E69" s="1">
        <v>4558879.8</v>
      </c>
      <c r="F69" s="1">
        <v>3341832</v>
      </c>
      <c r="G69" s="1">
        <v>5651897.2000000002</v>
      </c>
      <c r="H69" s="1">
        <v>6894316.5</v>
      </c>
    </row>
    <row r="70" spans="1:8" ht="15.75" x14ac:dyDescent="0.25">
      <c r="A70" s="1" t="s">
        <v>64</v>
      </c>
      <c r="B70" s="1">
        <v>2025508.1</v>
      </c>
      <c r="C70" s="1">
        <v>2453551.7000000002</v>
      </c>
      <c r="D70" s="1">
        <v>3083544.5</v>
      </c>
      <c r="E70" s="1">
        <v>3158827.6</v>
      </c>
      <c r="F70" s="1">
        <v>2767734.5</v>
      </c>
      <c r="G70" s="1">
        <v>4161529.6</v>
      </c>
      <c r="H70" s="1">
        <v>5350247.9000000004</v>
      </c>
    </row>
    <row r="71" spans="1:8" ht="15.75" x14ac:dyDescent="0.25">
      <c r="A71" s="1" t="s">
        <v>63</v>
      </c>
      <c r="B71" s="1">
        <v>915904.7</v>
      </c>
      <c r="C71" s="1">
        <v>1029135.2</v>
      </c>
      <c r="D71" s="1">
        <v>1259423.2</v>
      </c>
      <c r="E71" s="1">
        <v>1234753.1000000001</v>
      </c>
      <c r="F71" s="1">
        <v>1171029.2</v>
      </c>
      <c r="G71" s="1">
        <v>1536012.4</v>
      </c>
      <c r="H71" s="1">
        <v>1719984.4</v>
      </c>
    </row>
    <row r="72" spans="1:8" ht="15.75" x14ac:dyDescent="0.25">
      <c r="A72" s="1" t="s">
        <v>65</v>
      </c>
      <c r="B72" s="1">
        <v>1271133.1000000001</v>
      </c>
      <c r="C72" s="1">
        <v>1353119.5</v>
      </c>
      <c r="D72" s="1">
        <v>1473727.8</v>
      </c>
      <c r="E72" s="1">
        <v>1547518</v>
      </c>
      <c r="F72" s="1">
        <v>1602739.4</v>
      </c>
      <c r="G72" s="1">
        <v>2042593.4</v>
      </c>
      <c r="H72" s="1">
        <v>2299718.5</v>
      </c>
    </row>
    <row r="73" spans="1:8" ht="15.75" x14ac:dyDescent="0.25">
      <c r="A73" s="2" t="s">
        <v>96</v>
      </c>
      <c r="B73" s="1">
        <v>6621272.4000000004</v>
      </c>
      <c r="C73" s="1">
        <v>7287354.4000000004</v>
      </c>
      <c r="D73" s="1">
        <v>8332425.5999999996</v>
      </c>
      <c r="E73" s="1">
        <v>9090340.5</v>
      </c>
      <c r="F73" s="1">
        <v>9021766.5</v>
      </c>
      <c r="G73" s="1">
        <v>11287167.9</v>
      </c>
      <c r="H73" s="1">
        <v>13054068.199999999</v>
      </c>
    </row>
    <row r="74" spans="1:8" ht="15.75" x14ac:dyDescent="0.25">
      <c r="A74" s="1" t="s">
        <v>66</v>
      </c>
      <c r="B74" s="1">
        <v>44264.7</v>
      </c>
      <c r="C74" s="1">
        <v>44897.9</v>
      </c>
      <c r="D74" s="1">
        <v>50566.8</v>
      </c>
      <c r="E74" s="1">
        <v>57064</v>
      </c>
      <c r="F74" s="1">
        <v>62850.8</v>
      </c>
      <c r="G74" s="1">
        <v>71336.2</v>
      </c>
      <c r="H74" s="1">
        <v>91614.7</v>
      </c>
    </row>
    <row r="75" spans="1:8" ht="15.75" x14ac:dyDescent="0.25">
      <c r="A75" s="1" t="s">
        <v>67</v>
      </c>
      <c r="B75" s="1">
        <v>52769.4</v>
      </c>
      <c r="C75" s="1">
        <v>59446.3</v>
      </c>
      <c r="D75" s="1">
        <v>68774</v>
      </c>
      <c r="E75" s="1">
        <v>79321.3</v>
      </c>
      <c r="F75" s="1">
        <v>82230.8</v>
      </c>
      <c r="G75" s="1">
        <v>88770.7</v>
      </c>
      <c r="H75" s="1">
        <v>107783.5</v>
      </c>
    </row>
    <row r="76" spans="1:8" ht="15.75" x14ac:dyDescent="0.25">
      <c r="A76" s="1" t="s">
        <v>68</v>
      </c>
      <c r="B76" s="1">
        <v>196321.7</v>
      </c>
      <c r="C76" s="1">
        <v>207531.3</v>
      </c>
      <c r="D76" s="1">
        <v>235310.9</v>
      </c>
      <c r="E76" s="1">
        <v>256322.3</v>
      </c>
      <c r="F76" s="1">
        <v>266213.2</v>
      </c>
      <c r="G76" s="1">
        <v>307516.90000000002</v>
      </c>
      <c r="H76" s="1">
        <v>349156.3</v>
      </c>
    </row>
    <row r="77" spans="1:8" ht="15.75" x14ac:dyDescent="0.25">
      <c r="A77" s="1" t="s">
        <v>69</v>
      </c>
      <c r="B77" s="1">
        <v>501889.3</v>
      </c>
      <c r="C77" s="1">
        <v>513463.9</v>
      </c>
      <c r="D77" s="1">
        <v>549972.9</v>
      </c>
      <c r="E77" s="1">
        <v>628146.1</v>
      </c>
      <c r="F77" s="1">
        <v>664129.19999999995</v>
      </c>
      <c r="G77" s="1">
        <v>845429.6</v>
      </c>
      <c r="H77" s="1">
        <v>944894.1</v>
      </c>
    </row>
    <row r="78" spans="1:8" ht="15.75" x14ac:dyDescent="0.25">
      <c r="A78" s="1" t="s">
        <v>70</v>
      </c>
      <c r="B78" s="1">
        <v>1745743.2</v>
      </c>
      <c r="C78" s="1">
        <v>1899226</v>
      </c>
      <c r="D78" s="1">
        <v>2280025.9</v>
      </c>
      <c r="E78" s="1">
        <v>2696158.9</v>
      </c>
      <c r="F78" s="1">
        <v>2725096.7</v>
      </c>
      <c r="G78" s="1">
        <v>3064831.6</v>
      </c>
      <c r="H78" s="1">
        <v>3319026.2</v>
      </c>
    </row>
    <row r="79" spans="1:8" ht="15.75" x14ac:dyDescent="0.25">
      <c r="A79" s="1" t="s">
        <v>71</v>
      </c>
      <c r="B79" s="1">
        <v>1066420.7</v>
      </c>
      <c r="C79" s="1">
        <v>1194672.3999999999</v>
      </c>
      <c r="D79" s="1">
        <v>1392934.8</v>
      </c>
      <c r="E79" s="1">
        <v>1540237.8</v>
      </c>
      <c r="F79" s="1">
        <v>1494326.6</v>
      </c>
      <c r="G79" s="1">
        <v>1924360.7</v>
      </c>
      <c r="H79" s="1">
        <v>2356810.1</v>
      </c>
    </row>
    <row r="80" spans="1:8" ht="15.75" x14ac:dyDescent="0.25">
      <c r="A80" s="1" t="s">
        <v>72</v>
      </c>
      <c r="B80" s="1">
        <v>865325.3</v>
      </c>
      <c r="C80" s="1">
        <v>1058430.3999999999</v>
      </c>
      <c r="D80" s="1">
        <v>1241598.6000000001</v>
      </c>
      <c r="E80" s="1">
        <v>1110194.8</v>
      </c>
      <c r="F80" s="1">
        <v>1045077.1</v>
      </c>
      <c r="G80" s="1">
        <v>1807387.1</v>
      </c>
      <c r="H80" s="1">
        <v>2188751.4</v>
      </c>
    </row>
    <row r="81" spans="1:8" ht="15.75" x14ac:dyDescent="0.25">
      <c r="A81" s="1" t="s">
        <v>73</v>
      </c>
      <c r="B81" s="1">
        <v>1046879</v>
      </c>
      <c r="C81" s="1">
        <v>1148427.6000000001</v>
      </c>
      <c r="D81" s="1">
        <v>1252258.7</v>
      </c>
      <c r="E81" s="1">
        <v>1332895.8</v>
      </c>
      <c r="F81" s="1">
        <v>1358350.1</v>
      </c>
      <c r="G81" s="1">
        <v>1617011.1</v>
      </c>
      <c r="H81" s="1">
        <v>1939378.1</v>
      </c>
    </row>
    <row r="82" spans="1:8" ht="15.75" x14ac:dyDescent="0.25">
      <c r="A82" s="1" t="s">
        <v>74</v>
      </c>
      <c r="B82" s="1">
        <v>621502.80000000005</v>
      </c>
      <c r="C82" s="1">
        <v>650308.69999999995</v>
      </c>
      <c r="D82" s="1">
        <v>681619.5</v>
      </c>
      <c r="E82" s="1">
        <v>772095.9</v>
      </c>
      <c r="F82" s="1">
        <v>770280.4</v>
      </c>
      <c r="G82" s="1">
        <v>854132.5</v>
      </c>
      <c r="H82" s="1">
        <v>947059.4</v>
      </c>
    </row>
    <row r="83" spans="1:8" ht="15.75" x14ac:dyDescent="0.25">
      <c r="A83" s="1" t="s">
        <v>75</v>
      </c>
      <c r="B83" s="1">
        <v>480156.3</v>
      </c>
      <c r="C83" s="1">
        <v>510949.9</v>
      </c>
      <c r="D83" s="1">
        <v>579363.4</v>
      </c>
      <c r="E83" s="1">
        <v>617903.6</v>
      </c>
      <c r="F83" s="1">
        <v>553211.6</v>
      </c>
      <c r="G83" s="1">
        <v>706391.5</v>
      </c>
      <c r="H83" s="1">
        <v>809594.4</v>
      </c>
    </row>
    <row r="84" spans="1:8" ht="15.75" x14ac:dyDescent="0.25">
      <c r="A84" s="2" t="s">
        <v>97</v>
      </c>
      <c r="B84" s="1">
        <v>4183642.3</v>
      </c>
      <c r="C84" s="1">
        <v>4363592.9000000004</v>
      </c>
      <c r="D84" s="1">
        <v>5204116.8</v>
      </c>
      <c r="E84" s="1">
        <v>5970632.2999999998</v>
      </c>
      <c r="F84" s="1">
        <v>6037509.2999999998</v>
      </c>
      <c r="G84" s="1">
        <v>7373575</v>
      </c>
      <c r="H84" s="1">
        <v>8655564.0999999996</v>
      </c>
    </row>
    <row r="85" spans="1:8" ht="15.75" x14ac:dyDescent="0.25">
      <c r="A85" s="1" t="s">
        <v>76</v>
      </c>
      <c r="B85" s="1">
        <v>198230.1</v>
      </c>
      <c r="C85" s="1">
        <v>201614.7</v>
      </c>
      <c r="D85" s="1">
        <v>226134.7</v>
      </c>
      <c r="E85" s="1">
        <v>285490.59999999998</v>
      </c>
      <c r="F85" s="1">
        <v>302800.40000000002</v>
      </c>
      <c r="G85" s="1">
        <v>342184.8</v>
      </c>
      <c r="H85" s="1">
        <v>447008.5</v>
      </c>
    </row>
    <row r="86" spans="1:8" ht="15.75" x14ac:dyDescent="0.25">
      <c r="A86" s="1" t="s">
        <v>77</v>
      </c>
      <c r="B86" s="1">
        <v>862694.6</v>
      </c>
      <c r="C86" s="1">
        <v>916684.5</v>
      </c>
      <c r="D86" s="1">
        <v>1084556.2</v>
      </c>
      <c r="E86" s="1">
        <v>1227680.3</v>
      </c>
      <c r="F86" s="1">
        <v>1133688.2</v>
      </c>
      <c r="G86" s="1">
        <v>1615527.1</v>
      </c>
      <c r="H86" s="1">
        <v>2025049.4</v>
      </c>
    </row>
    <row r="87" spans="1:8" ht="15.75" x14ac:dyDescent="0.25">
      <c r="A87" s="1" t="s">
        <v>78</v>
      </c>
      <c r="B87" s="1">
        <v>277100.5</v>
      </c>
      <c r="C87" s="1">
        <v>301050.5</v>
      </c>
      <c r="D87" s="1">
        <v>326865.7</v>
      </c>
      <c r="E87" s="1">
        <v>369476.5</v>
      </c>
      <c r="F87" s="1">
        <v>422734.5</v>
      </c>
      <c r="G87" s="1">
        <v>487422.9</v>
      </c>
      <c r="H87" s="1">
        <v>547235.6</v>
      </c>
    </row>
    <row r="88" spans="1:8" ht="15.75" x14ac:dyDescent="0.25">
      <c r="A88" s="1" t="s">
        <v>79</v>
      </c>
      <c r="B88" s="1">
        <v>197067.5</v>
      </c>
      <c r="C88" s="1">
        <v>201967.9</v>
      </c>
      <c r="D88" s="1">
        <v>236483.5</v>
      </c>
      <c r="E88" s="1">
        <v>279337.8</v>
      </c>
      <c r="F88" s="1">
        <v>296429.40000000002</v>
      </c>
      <c r="G88" s="1">
        <v>337504.9</v>
      </c>
      <c r="H88" s="1">
        <v>357183.5</v>
      </c>
    </row>
    <row r="89" spans="1:8" ht="15.75" x14ac:dyDescent="0.25">
      <c r="A89" s="1" t="s">
        <v>80</v>
      </c>
      <c r="B89" s="1">
        <v>739244.3</v>
      </c>
      <c r="C89" s="1">
        <v>776336.7</v>
      </c>
      <c r="D89" s="1">
        <v>834023.4</v>
      </c>
      <c r="E89" s="1">
        <v>1069330.7</v>
      </c>
      <c r="F89" s="1">
        <v>1105672.6000000001</v>
      </c>
      <c r="G89" s="1">
        <v>1308884.1000000001</v>
      </c>
      <c r="H89" s="1">
        <v>1539350.3</v>
      </c>
    </row>
    <row r="90" spans="1:8" ht="15.75" x14ac:dyDescent="0.25">
      <c r="A90" s="1" t="s">
        <v>81</v>
      </c>
      <c r="B90" s="1">
        <v>627406.5</v>
      </c>
      <c r="C90" s="1">
        <v>648395.1</v>
      </c>
      <c r="D90" s="1">
        <v>710639.6</v>
      </c>
      <c r="E90" s="1">
        <v>805215.6</v>
      </c>
      <c r="F90" s="1">
        <v>856904.8</v>
      </c>
      <c r="G90" s="1">
        <v>987186.5</v>
      </c>
      <c r="H90" s="1">
        <v>1067881.5</v>
      </c>
    </row>
    <row r="91" spans="1:8" ht="15.75" x14ac:dyDescent="0.25">
      <c r="A91" s="1" t="s">
        <v>82</v>
      </c>
      <c r="B91" s="1">
        <v>271096.5</v>
      </c>
      <c r="C91" s="1">
        <v>270474.3</v>
      </c>
      <c r="D91" s="1">
        <v>301069.40000000002</v>
      </c>
      <c r="E91" s="1">
        <v>395617.2</v>
      </c>
      <c r="F91" s="1">
        <v>449317.5</v>
      </c>
      <c r="G91" s="1">
        <v>530947.80000000005</v>
      </c>
      <c r="H91" s="1">
        <v>603837.30000000005</v>
      </c>
    </row>
    <row r="92" spans="1:8" ht="15.75" x14ac:dyDescent="0.25">
      <c r="A92" s="1" t="s">
        <v>83</v>
      </c>
      <c r="B92" s="1">
        <v>148387.20000000001</v>
      </c>
      <c r="C92" s="1">
        <v>156829.9</v>
      </c>
      <c r="D92" s="1">
        <v>170723.4</v>
      </c>
      <c r="E92" s="1">
        <v>214414.9</v>
      </c>
      <c r="F92" s="1">
        <v>285146</v>
      </c>
      <c r="G92" s="1">
        <v>314707.59999999998</v>
      </c>
      <c r="H92" s="1">
        <v>315919.09999999998</v>
      </c>
    </row>
    <row r="93" spans="1:8" ht="15.75" x14ac:dyDescent="0.25">
      <c r="A93" s="1" t="s">
        <v>84</v>
      </c>
      <c r="B93" s="1">
        <v>748695.8</v>
      </c>
      <c r="C93" s="1">
        <v>769248.7</v>
      </c>
      <c r="D93" s="1">
        <v>1179668.7</v>
      </c>
      <c r="E93" s="1">
        <v>1172226.1000000001</v>
      </c>
      <c r="F93" s="1">
        <v>1001689.4</v>
      </c>
      <c r="G93" s="1">
        <v>1234355.3</v>
      </c>
      <c r="H93" s="1">
        <v>1530380.6</v>
      </c>
    </row>
    <row r="94" spans="1:8" ht="15.75" x14ac:dyDescent="0.25">
      <c r="A94" s="1" t="s">
        <v>85</v>
      </c>
      <c r="B94" s="1">
        <v>46014.5</v>
      </c>
      <c r="C94" s="1">
        <v>52747.9</v>
      </c>
      <c r="D94" s="1">
        <v>55808.800000000003</v>
      </c>
      <c r="E94" s="1">
        <v>56847.6</v>
      </c>
      <c r="F94" s="1">
        <v>63177.1</v>
      </c>
      <c r="G94" s="1">
        <v>78701.600000000006</v>
      </c>
      <c r="H94" s="1">
        <v>80676.2</v>
      </c>
    </row>
    <row r="95" spans="1:8" ht="15.75" x14ac:dyDescent="0.25">
      <c r="A95" s="1" t="s">
        <v>86</v>
      </c>
      <c r="B95" s="1">
        <v>67704.800000000003</v>
      </c>
      <c r="C95" s="1">
        <v>68242.600000000006</v>
      </c>
      <c r="D95" s="1">
        <v>78143.399999999994</v>
      </c>
      <c r="E95" s="1">
        <v>94995</v>
      </c>
      <c r="F95" s="1">
        <v>119949.4</v>
      </c>
      <c r="G95" s="1">
        <v>136152.4</v>
      </c>
      <c r="H95" s="1">
        <v>141042.1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29F1-78BC-42D9-9057-59A5E58F3A63}">
  <dimension ref="A1:S95"/>
  <sheetViews>
    <sheetView topLeftCell="A16" workbookViewId="0">
      <selection activeCell="Q34" sqref="Q34"/>
    </sheetView>
  </sheetViews>
  <sheetFormatPr defaultRowHeight="15" x14ac:dyDescent="0.25"/>
  <cols>
    <col min="1" max="1" width="65.85546875" customWidth="1"/>
    <col min="2" max="7" width="12.42578125" bestFit="1" customWidth="1"/>
    <col min="19" max="19" width="10.85546875" bestFit="1" customWidth="1"/>
  </cols>
  <sheetData>
    <row r="1" spans="1:19" ht="31.5" x14ac:dyDescent="0.25">
      <c r="A1" s="83" t="s">
        <v>134</v>
      </c>
      <c r="B1" s="67">
        <v>2017</v>
      </c>
      <c r="C1" s="67">
        <v>2018</v>
      </c>
      <c r="D1" s="67">
        <v>2019</v>
      </c>
      <c r="E1" s="67">
        <v>2020</v>
      </c>
      <c r="F1" s="67">
        <v>2021</v>
      </c>
      <c r="G1" s="68">
        <v>2022</v>
      </c>
      <c r="J1" s="67">
        <v>2017</v>
      </c>
      <c r="K1" s="67">
        <v>2018</v>
      </c>
      <c r="L1" s="67">
        <v>2019</v>
      </c>
      <c r="M1" s="67">
        <v>2020</v>
      </c>
      <c r="N1" s="67">
        <v>2021</v>
      </c>
      <c r="O1" s="68">
        <v>2022</v>
      </c>
    </row>
    <row r="2" spans="1:19" ht="15.75" x14ac:dyDescent="0.25">
      <c r="A2" s="69" t="s">
        <v>1</v>
      </c>
      <c r="B2" s="114">
        <v>194649464</v>
      </c>
      <c r="C2" s="114">
        <v>210940524</v>
      </c>
      <c r="D2" s="114">
        <v>349731105</v>
      </c>
      <c r="E2" s="115">
        <v>362191650</v>
      </c>
      <c r="F2" s="115">
        <v>400243401</v>
      </c>
      <c r="G2" s="115">
        <v>427401347</v>
      </c>
      <c r="H2">
        <f>(G2-D2)/3</f>
        <v>25890080.666666668</v>
      </c>
      <c r="I2" t="s">
        <v>1</v>
      </c>
      <c r="J2" s="112">
        <f t="shared" ref="J2:O2" si="0">B2/1000000</f>
        <v>194.64946399999999</v>
      </c>
      <c r="K2" s="112">
        <f t="shared" si="0"/>
        <v>210.94052400000001</v>
      </c>
      <c r="L2" s="112">
        <f t="shared" si="0"/>
        <v>349.73110500000001</v>
      </c>
      <c r="M2" s="112">
        <f t="shared" si="0"/>
        <v>362.19164999999998</v>
      </c>
      <c r="N2" s="112">
        <f t="shared" si="0"/>
        <v>400.24340100000001</v>
      </c>
      <c r="O2" s="112">
        <f t="shared" si="0"/>
        <v>427.40134699999999</v>
      </c>
      <c r="R2">
        <f>D2/C2</f>
        <v>1.6579607292527632</v>
      </c>
      <c r="S2" s="105">
        <f>G2-B2</f>
        <v>232751883</v>
      </c>
    </row>
    <row r="3" spans="1:19" ht="15.75" x14ac:dyDescent="0.25">
      <c r="A3" s="69" t="s">
        <v>90</v>
      </c>
      <c r="B3" s="114">
        <v>60640167</v>
      </c>
      <c r="C3" s="114">
        <v>66768644</v>
      </c>
      <c r="D3" s="114">
        <v>126397352</v>
      </c>
      <c r="E3" s="115">
        <v>128407381</v>
      </c>
      <c r="F3" s="115">
        <v>137480793</v>
      </c>
      <c r="G3" s="115">
        <v>151901392</v>
      </c>
    </row>
    <row r="4" spans="1:19" ht="15.75" x14ac:dyDescent="0.25">
      <c r="A4" s="70" t="s">
        <v>2</v>
      </c>
      <c r="B4" s="116">
        <v>1501847</v>
      </c>
      <c r="C4" s="116">
        <v>1564553</v>
      </c>
      <c r="D4" s="116">
        <v>2858983</v>
      </c>
      <c r="E4" s="117">
        <v>2928570</v>
      </c>
      <c r="F4" s="117">
        <v>3061945</v>
      </c>
      <c r="G4" s="117">
        <v>3333178</v>
      </c>
    </row>
    <row r="5" spans="1:19" ht="15.75" x14ac:dyDescent="0.25">
      <c r="A5" s="70" t="s">
        <v>3</v>
      </c>
      <c r="B5" s="116">
        <v>794829</v>
      </c>
      <c r="C5" s="116">
        <v>841645</v>
      </c>
      <c r="D5" s="116">
        <v>1812903</v>
      </c>
      <c r="E5" s="117">
        <v>1855052</v>
      </c>
      <c r="F5" s="117">
        <v>1899020</v>
      </c>
      <c r="G5" s="117">
        <v>1949872</v>
      </c>
    </row>
    <row r="6" spans="1:19" ht="15.75" x14ac:dyDescent="0.25">
      <c r="A6" s="70" t="s">
        <v>4</v>
      </c>
      <c r="B6" s="116">
        <v>842074</v>
      </c>
      <c r="C6" s="116">
        <v>921603</v>
      </c>
      <c r="D6" s="116">
        <v>2000453</v>
      </c>
      <c r="E6" s="117">
        <v>1993876</v>
      </c>
      <c r="F6" s="117">
        <v>2131382</v>
      </c>
      <c r="G6" s="117">
        <v>2185466</v>
      </c>
    </row>
    <row r="7" spans="1:19" ht="15.75" x14ac:dyDescent="0.25">
      <c r="A7" s="70" t="s">
        <v>5</v>
      </c>
      <c r="B7" s="116">
        <v>1841669</v>
      </c>
      <c r="C7" s="116">
        <v>2017212</v>
      </c>
      <c r="D7" s="116">
        <v>4042520</v>
      </c>
      <c r="E7" s="117">
        <v>4156859</v>
      </c>
      <c r="F7" s="117">
        <v>4196569</v>
      </c>
      <c r="G7" s="117">
        <v>4347296</v>
      </c>
    </row>
    <row r="8" spans="1:19" ht="15.75" x14ac:dyDescent="0.25">
      <c r="A8" s="70" t="s">
        <v>6</v>
      </c>
      <c r="B8" s="116">
        <v>550729</v>
      </c>
      <c r="C8" s="116">
        <v>569118</v>
      </c>
      <c r="D8" s="116">
        <v>1143074</v>
      </c>
      <c r="E8" s="117">
        <v>1179149</v>
      </c>
      <c r="F8" s="117">
        <v>1220062</v>
      </c>
      <c r="G8" s="117">
        <v>1243280</v>
      </c>
    </row>
    <row r="9" spans="1:19" ht="15.75" x14ac:dyDescent="0.25">
      <c r="A9" s="70" t="s">
        <v>7</v>
      </c>
      <c r="B9" s="116">
        <v>989602</v>
      </c>
      <c r="C9" s="116">
        <v>1096796</v>
      </c>
      <c r="D9" s="116">
        <v>2297839</v>
      </c>
      <c r="E9" s="117">
        <v>2397479</v>
      </c>
      <c r="F9" s="117">
        <v>2577442</v>
      </c>
      <c r="G9" s="117">
        <v>2656469</v>
      </c>
    </row>
    <row r="10" spans="1:19" ht="15.75" x14ac:dyDescent="0.25">
      <c r="A10" s="70" t="s">
        <v>8</v>
      </c>
      <c r="B10" s="116">
        <v>436507</v>
      </c>
      <c r="C10" s="116">
        <v>452611</v>
      </c>
      <c r="D10" s="116">
        <v>925743</v>
      </c>
      <c r="E10" s="117">
        <v>935304</v>
      </c>
      <c r="F10" s="117">
        <v>978157</v>
      </c>
      <c r="G10" s="117">
        <v>1007394</v>
      </c>
    </row>
    <row r="11" spans="1:19" ht="15.75" x14ac:dyDescent="0.25">
      <c r="A11" s="70" t="s">
        <v>9</v>
      </c>
      <c r="B11" s="116">
        <v>878321</v>
      </c>
      <c r="C11" s="116">
        <v>938417</v>
      </c>
      <c r="D11" s="116">
        <v>1595064</v>
      </c>
      <c r="E11" s="117">
        <v>1639398</v>
      </c>
      <c r="F11" s="117">
        <v>1832522</v>
      </c>
      <c r="G11" s="117">
        <v>2309299</v>
      </c>
    </row>
    <row r="12" spans="1:19" ht="15.75" x14ac:dyDescent="0.25">
      <c r="A12" s="70" t="s">
        <v>10</v>
      </c>
      <c r="B12" s="116">
        <v>1268311</v>
      </c>
      <c r="C12" s="116">
        <v>1354811</v>
      </c>
      <c r="D12" s="116">
        <v>2108045</v>
      </c>
      <c r="E12" s="117">
        <v>2144115</v>
      </c>
      <c r="F12" s="117">
        <v>2446218</v>
      </c>
      <c r="G12" s="117">
        <v>2524563</v>
      </c>
    </row>
    <row r="13" spans="1:19" ht="15.75" x14ac:dyDescent="0.25">
      <c r="A13" s="70" t="s">
        <v>11</v>
      </c>
      <c r="B13" s="116">
        <v>8044098</v>
      </c>
      <c r="C13" s="116">
        <v>8981281</v>
      </c>
      <c r="D13" s="116">
        <v>23768046</v>
      </c>
      <c r="E13" s="117">
        <v>27739726</v>
      </c>
      <c r="F13" s="117">
        <v>29955255</v>
      </c>
      <c r="G13" s="117">
        <v>31698824</v>
      </c>
    </row>
    <row r="14" spans="1:19" ht="15.75" x14ac:dyDescent="0.25">
      <c r="A14" s="70" t="s">
        <v>12</v>
      </c>
      <c r="B14" s="116">
        <v>496312</v>
      </c>
      <c r="C14" s="116">
        <v>522013</v>
      </c>
      <c r="D14" s="116">
        <v>1112729</v>
      </c>
      <c r="E14" s="117">
        <v>1093472</v>
      </c>
      <c r="F14" s="117">
        <v>1164682</v>
      </c>
      <c r="G14" s="117">
        <v>1199597</v>
      </c>
    </row>
    <row r="15" spans="1:19" ht="15.75" x14ac:dyDescent="0.25">
      <c r="A15" s="70" t="s">
        <v>13</v>
      </c>
      <c r="B15" s="116">
        <v>1010570</v>
      </c>
      <c r="C15" s="116">
        <v>1118681</v>
      </c>
      <c r="D15" s="116">
        <v>2268460</v>
      </c>
      <c r="E15" s="117">
        <v>2286316</v>
      </c>
      <c r="F15" s="117">
        <v>2411346</v>
      </c>
      <c r="G15" s="117">
        <v>2615973</v>
      </c>
    </row>
    <row r="16" spans="1:19" ht="15.75" x14ac:dyDescent="0.25">
      <c r="A16" s="70" t="s">
        <v>14</v>
      </c>
      <c r="B16" s="116">
        <v>857817</v>
      </c>
      <c r="C16" s="116">
        <v>925280</v>
      </c>
      <c r="D16" s="116">
        <v>1063572</v>
      </c>
      <c r="E16" s="117">
        <v>1520329</v>
      </c>
      <c r="F16" s="117">
        <v>1627394</v>
      </c>
      <c r="G16" s="117">
        <v>1659240</v>
      </c>
    </row>
    <row r="17" spans="1:7" ht="15.75" x14ac:dyDescent="0.25">
      <c r="A17" s="70" t="s">
        <v>15</v>
      </c>
      <c r="B17" s="116">
        <v>844454</v>
      </c>
      <c r="C17" s="116">
        <v>891585</v>
      </c>
      <c r="D17" s="116">
        <v>1567697</v>
      </c>
      <c r="E17" s="117">
        <v>1577441</v>
      </c>
      <c r="F17" s="117">
        <v>1659969</v>
      </c>
      <c r="G17" s="117">
        <v>1802885</v>
      </c>
    </row>
    <row r="18" spans="1:7" ht="15.75" x14ac:dyDescent="0.25">
      <c r="A18" s="70" t="s">
        <v>16</v>
      </c>
      <c r="B18" s="116">
        <v>1250215</v>
      </c>
      <c r="C18" s="116">
        <v>1333698</v>
      </c>
      <c r="D18" s="116">
        <v>2627014</v>
      </c>
      <c r="E18" s="117">
        <v>2889869</v>
      </c>
      <c r="F18" s="117">
        <v>2904486</v>
      </c>
      <c r="G18" s="117">
        <v>2957433</v>
      </c>
    </row>
    <row r="19" spans="1:7" ht="15.75" x14ac:dyDescent="0.25">
      <c r="A19" s="70" t="s">
        <v>17</v>
      </c>
      <c r="B19" s="116">
        <v>1116603</v>
      </c>
      <c r="C19" s="116">
        <v>1243801</v>
      </c>
      <c r="D19" s="116">
        <v>2577947</v>
      </c>
      <c r="E19" s="117">
        <v>2645859</v>
      </c>
      <c r="F19" s="117">
        <v>2809095</v>
      </c>
      <c r="G19" s="117">
        <v>3040754</v>
      </c>
    </row>
    <row r="20" spans="1:7" ht="15.75" x14ac:dyDescent="0.25">
      <c r="A20" s="70" t="s">
        <v>18</v>
      </c>
      <c r="B20" s="116">
        <v>1311286</v>
      </c>
      <c r="C20" s="116">
        <v>1393220</v>
      </c>
      <c r="D20" s="116">
        <v>2597524</v>
      </c>
      <c r="E20" s="117">
        <v>2685041</v>
      </c>
      <c r="F20" s="117">
        <v>2883943</v>
      </c>
      <c r="G20" s="117">
        <v>2972488</v>
      </c>
    </row>
    <row r="21" spans="1:7" ht="15.75" x14ac:dyDescent="0.25">
      <c r="A21" s="70" t="s">
        <v>19</v>
      </c>
      <c r="B21" s="116">
        <v>36604923</v>
      </c>
      <c r="C21" s="116">
        <v>40602319</v>
      </c>
      <c r="D21" s="116">
        <v>70029739</v>
      </c>
      <c r="E21" s="117">
        <v>66739526</v>
      </c>
      <c r="F21" s="117">
        <v>71721306</v>
      </c>
      <c r="G21" s="117">
        <v>82397381</v>
      </c>
    </row>
    <row r="22" spans="1:7" ht="15.75" x14ac:dyDescent="0.25">
      <c r="A22" s="69" t="s">
        <v>91</v>
      </c>
      <c r="B22" s="114">
        <v>21841648</v>
      </c>
      <c r="C22" s="114">
        <v>23715831</v>
      </c>
      <c r="D22" s="114">
        <v>44045867</v>
      </c>
      <c r="E22" s="115">
        <v>46317861</v>
      </c>
      <c r="F22" s="115">
        <v>50239790</v>
      </c>
      <c r="G22" s="115">
        <v>53189300</v>
      </c>
    </row>
    <row r="23" spans="1:7" ht="15.75" x14ac:dyDescent="0.25">
      <c r="A23" s="70" t="s">
        <v>20</v>
      </c>
      <c r="B23" s="116">
        <v>700701</v>
      </c>
      <c r="C23" s="116">
        <v>744483</v>
      </c>
      <c r="D23" s="116">
        <v>1187787</v>
      </c>
      <c r="E23" s="117">
        <v>1168867</v>
      </c>
      <c r="F23" s="117">
        <v>1234335</v>
      </c>
      <c r="G23" s="117">
        <v>1306307</v>
      </c>
    </row>
    <row r="24" spans="1:7" ht="15.75" x14ac:dyDescent="0.25">
      <c r="A24" s="70" t="s">
        <v>21</v>
      </c>
      <c r="B24" s="116">
        <v>3207276</v>
      </c>
      <c r="C24" s="116">
        <v>3359325</v>
      </c>
      <c r="D24" s="116">
        <v>4141376</v>
      </c>
      <c r="E24" s="117">
        <v>4239828</v>
      </c>
      <c r="F24" s="117">
        <v>4669354</v>
      </c>
      <c r="G24" s="117">
        <v>4733964</v>
      </c>
    </row>
    <row r="25" spans="1:7" ht="15.75" x14ac:dyDescent="0.25">
      <c r="A25" s="70" t="s">
        <v>23</v>
      </c>
      <c r="B25" s="116">
        <v>887421</v>
      </c>
      <c r="C25" s="116">
        <v>944823</v>
      </c>
      <c r="D25" s="116">
        <v>1079392</v>
      </c>
      <c r="E25" s="117">
        <v>1132844</v>
      </c>
      <c r="F25" s="117">
        <v>1108025</v>
      </c>
      <c r="G25" s="117">
        <v>1180082</v>
      </c>
    </row>
    <row r="26" spans="1:7" ht="15.75" x14ac:dyDescent="0.25">
      <c r="A26" s="70" t="s">
        <v>22</v>
      </c>
      <c r="B26" s="116">
        <v>1287071</v>
      </c>
      <c r="C26" s="116">
        <v>1392744</v>
      </c>
      <c r="D26" s="116">
        <v>2287521</v>
      </c>
      <c r="E26" s="117">
        <v>2343059</v>
      </c>
      <c r="F26" s="117">
        <v>2563167</v>
      </c>
      <c r="G26" s="117">
        <v>2776352</v>
      </c>
    </row>
    <row r="27" spans="1:7" ht="15.75" x14ac:dyDescent="0.25">
      <c r="A27" s="70" t="s">
        <v>24</v>
      </c>
      <c r="B27" s="116">
        <v>1712354</v>
      </c>
      <c r="C27" s="116">
        <v>1837512</v>
      </c>
      <c r="D27" s="116">
        <v>2824173</v>
      </c>
      <c r="E27" s="117">
        <v>3050642</v>
      </c>
      <c r="F27" s="117">
        <v>3356246</v>
      </c>
      <c r="G27" s="117">
        <v>3501834</v>
      </c>
    </row>
    <row r="28" spans="1:7" ht="15.75" x14ac:dyDescent="0.25">
      <c r="A28" s="70" t="s">
        <v>111</v>
      </c>
      <c r="B28" s="116">
        <v>846685</v>
      </c>
      <c r="C28" s="116">
        <v>1038055</v>
      </c>
      <c r="D28" s="116">
        <v>2114704</v>
      </c>
      <c r="E28" s="117">
        <v>2247224</v>
      </c>
      <c r="F28" s="117">
        <v>2310502</v>
      </c>
      <c r="G28" s="117">
        <v>2548147</v>
      </c>
    </row>
    <row r="29" spans="1:7" ht="15.75" x14ac:dyDescent="0.25">
      <c r="A29" s="70" t="s">
        <v>26</v>
      </c>
      <c r="B29" s="116">
        <v>3060457</v>
      </c>
      <c r="C29" s="116">
        <v>3433453</v>
      </c>
      <c r="D29" s="116">
        <v>5112820</v>
      </c>
      <c r="E29" s="117">
        <v>5544048</v>
      </c>
      <c r="F29" s="117">
        <v>6531334</v>
      </c>
      <c r="G29" s="117">
        <v>7157347</v>
      </c>
    </row>
    <row r="30" spans="1:7" ht="15.75" x14ac:dyDescent="0.25">
      <c r="A30" s="70" t="s">
        <v>27</v>
      </c>
      <c r="B30" s="116">
        <v>1970650</v>
      </c>
      <c r="C30" s="116">
        <v>2043500</v>
      </c>
      <c r="D30" s="116">
        <v>2541482</v>
      </c>
      <c r="E30" s="117">
        <v>2708989</v>
      </c>
      <c r="F30" s="117">
        <v>3113495</v>
      </c>
      <c r="G30" s="117">
        <v>3372956</v>
      </c>
    </row>
    <row r="31" spans="1:7" ht="15.75" x14ac:dyDescent="0.25">
      <c r="A31" s="70" t="s">
        <v>28</v>
      </c>
      <c r="B31" s="116">
        <v>617821</v>
      </c>
      <c r="C31" s="116">
        <v>684936</v>
      </c>
      <c r="D31" s="116">
        <v>1334055</v>
      </c>
      <c r="E31" s="117">
        <v>1366977</v>
      </c>
      <c r="F31" s="117">
        <v>1456435</v>
      </c>
      <c r="G31" s="117">
        <v>1495241</v>
      </c>
    </row>
    <row r="32" spans="1:7" ht="15.75" x14ac:dyDescent="0.25">
      <c r="A32" s="70" t="s">
        <v>29</v>
      </c>
      <c r="B32" s="116">
        <v>387327</v>
      </c>
      <c r="C32" s="116">
        <v>420048</v>
      </c>
      <c r="D32" s="116">
        <v>818053</v>
      </c>
      <c r="E32" s="117">
        <v>835721</v>
      </c>
      <c r="F32" s="117">
        <v>867682</v>
      </c>
      <c r="G32" s="117">
        <v>901839</v>
      </c>
    </row>
    <row r="33" spans="1:7" ht="15.75" x14ac:dyDescent="0.25">
      <c r="A33" s="70" t="s">
        <v>135</v>
      </c>
      <c r="B33" s="116">
        <v>7163885</v>
      </c>
      <c r="C33" s="116">
        <v>7816952</v>
      </c>
      <c r="D33" s="116">
        <v>20604504</v>
      </c>
      <c r="E33" s="117">
        <v>21679662</v>
      </c>
      <c r="F33" s="117">
        <v>23029215</v>
      </c>
      <c r="G33" s="117">
        <v>24215231</v>
      </c>
    </row>
    <row r="34" spans="1:7" ht="15.75" x14ac:dyDescent="0.25">
      <c r="A34" s="69" t="s">
        <v>136</v>
      </c>
      <c r="B34" s="114">
        <v>15326866</v>
      </c>
      <c r="C34" s="114">
        <v>16320058</v>
      </c>
      <c r="D34" s="114">
        <v>30097326</v>
      </c>
      <c r="E34" s="115">
        <v>29630015</v>
      </c>
      <c r="F34" s="115">
        <v>33653474</v>
      </c>
      <c r="G34" s="115">
        <v>35095900</v>
      </c>
    </row>
    <row r="35" spans="1:7" ht="15.75" x14ac:dyDescent="0.25">
      <c r="A35" s="70" t="s">
        <v>31</v>
      </c>
      <c r="B35" s="116">
        <v>202111</v>
      </c>
      <c r="C35" s="116">
        <v>223255</v>
      </c>
      <c r="D35" s="116">
        <v>459080</v>
      </c>
      <c r="E35" s="117">
        <v>502126</v>
      </c>
      <c r="F35" s="117">
        <v>526986</v>
      </c>
      <c r="G35" s="117">
        <v>551271</v>
      </c>
    </row>
    <row r="36" spans="1:7" ht="15.75" x14ac:dyDescent="0.25">
      <c r="A36" s="70" t="s">
        <v>32</v>
      </c>
      <c r="B36" s="116">
        <v>203657</v>
      </c>
      <c r="C36" s="116">
        <v>226959</v>
      </c>
      <c r="D36" s="116">
        <v>333220</v>
      </c>
      <c r="E36" s="117">
        <v>372535</v>
      </c>
      <c r="F36" s="117">
        <v>351743</v>
      </c>
      <c r="G36" s="117">
        <v>350542</v>
      </c>
    </row>
    <row r="37" spans="1:7" ht="15.75" x14ac:dyDescent="0.25">
      <c r="A37" s="70" t="s">
        <v>33</v>
      </c>
      <c r="B37" s="116">
        <v>2212391</v>
      </c>
      <c r="C37" s="116">
        <v>2241915</v>
      </c>
      <c r="D37" s="116">
        <v>2839003</v>
      </c>
      <c r="E37" s="117">
        <v>2758289</v>
      </c>
      <c r="F37" s="117">
        <v>3797690</v>
      </c>
      <c r="G37" s="117">
        <v>4126043</v>
      </c>
    </row>
    <row r="38" spans="1:7" ht="15.75" x14ac:dyDescent="0.25">
      <c r="A38" s="70" t="s">
        <v>34</v>
      </c>
      <c r="B38" s="116">
        <v>5937791</v>
      </c>
      <c r="C38" s="116">
        <v>6260527</v>
      </c>
      <c r="D38" s="116">
        <v>13982416</v>
      </c>
      <c r="E38" s="117">
        <v>13020366</v>
      </c>
      <c r="F38" s="117">
        <v>13970321</v>
      </c>
      <c r="G38" s="117">
        <v>14670743</v>
      </c>
    </row>
    <row r="39" spans="1:7" ht="15.75" x14ac:dyDescent="0.25">
      <c r="A39" s="70" t="s">
        <v>35</v>
      </c>
      <c r="B39" s="116">
        <v>1498692</v>
      </c>
      <c r="C39" s="116">
        <v>1653054</v>
      </c>
      <c r="D39" s="116">
        <v>2071002</v>
      </c>
      <c r="E39" s="117">
        <v>2163641</v>
      </c>
      <c r="F39" s="117">
        <v>2211405</v>
      </c>
      <c r="G39" s="117">
        <v>2344974</v>
      </c>
    </row>
    <row r="40" spans="1:7" ht="15.75" x14ac:dyDescent="0.25">
      <c r="A40" s="70" t="s">
        <v>36</v>
      </c>
      <c r="B40" s="116">
        <v>2180917</v>
      </c>
      <c r="C40" s="116">
        <v>2326149</v>
      </c>
      <c r="D40" s="116">
        <v>2620585</v>
      </c>
      <c r="E40" s="117">
        <v>2830578</v>
      </c>
      <c r="F40" s="117">
        <v>4346720</v>
      </c>
      <c r="G40" s="117">
        <v>4376762</v>
      </c>
    </row>
    <row r="41" spans="1:7" ht="15.75" x14ac:dyDescent="0.25">
      <c r="A41" s="70" t="s">
        <v>37</v>
      </c>
      <c r="B41" s="116">
        <v>2786870</v>
      </c>
      <c r="C41" s="116">
        <v>3049823</v>
      </c>
      <c r="D41" s="116">
        <v>6831010</v>
      </c>
      <c r="E41" s="117">
        <v>7018721</v>
      </c>
      <c r="F41" s="117">
        <v>7460101</v>
      </c>
      <c r="G41" s="117">
        <v>7658598</v>
      </c>
    </row>
    <row r="42" spans="1:7" ht="15.75" x14ac:dyDescent="0.25">
      <c r="A42" s="70" t="s">
        <v>119</v>
      </c>
      <c r="B42" s="116">
        <v>304437</v>
      </c>
      <c r="C42" s="116">
        <v>338376</v>
      </c>
      <c r="D42" s="116">
        <v>961010</v>
      </c>
      <c r="E42" s="117">
        <v>963759</v>
      </c>
      <c r="F42" s="117">
        <v>988508</v>
      </c>
      <c r="G42" s="117">
        <v>1016967</v>
      </c>
    </row>
    <row r="43" spans="1:7" ht="15.75" x14ac:dyDescent="0.25">
      <c r="A43" s="69" t="s">
        <v>92</v>
      </c>
      <c r="B43" s="114">
        <v>4816874</v>
      </c>
      <c r="C43" s="114">
        <v>5220064</v>
      </c>
      <c r="D43" s="114">
        <v>7170763</v>
      </c>
      <c r="E43" s="115">
        <v>7645327</v>
      </c>
      <c r="F43" s="115">
        <v>7850621</v>
      </c>
      <c r="G43" s="115">
        <v>8178855</v>
      </c>
    </row>
    <row r="44" spans="1:7" ht="15.75" x14ac:dyDescent="0.25">
      <c r="A44" s="70" t="s">
        <v>39</v>
      </c>
      <c r="B44" s="116">
        <v>1627996</v>
      </c>
      <c r="C44" s="116">
        <v>1762966</v>
      </c>
      <c r="D44" s="116">
        <v>1825758</v>
      </c>
      <c r="E44" s="117">
        <v>2033594</v>
      </c>
      <c r="F44" s="117">
        <v>1679049</v>
      </c>
      <c r="G44" s="117">
        <v>1739507</v>
      </c>
    </row>
    <row r="45" spans="1:7" ht="15.75" x14ac:dyDescent="0.25">
      <c r="A45" s="70" t="s">
        <v>112</v>
      </c>
      <c r="B45" s="116">
        <v>119375</v>
      </c>
      <c r="C45" s="116">
        <v>138700</v>
      </c>
      <c r="D45" s="116">
        <v>174926</v>
      </c>
      <c r="E45" s="117">
        <v>192951</v>
      </c>
      <c r="F45" s="117">
        <v>217247</v>
      </c>
      <c r="G45" s="117">
        <v>262617</v>
      </c>
    </row>
    <row r="46" spans="1:7" ht="15.75" x14ac:dyDescent="0.25">
      <c r="A46" s="70" t="s">
        <v>42</v>
      </c>
      <c r="B46" s="116">
        <v>272146</v>
      </c>
      <c r="C46" s="116">
        <v>305327</v>
      </c>
      <c r="D46" s="116">
        <v>528349</v>
      </c>
      <c r="E46" s="117">
        <v>536039</v>
      </c>
      <c r="F46" s="117">
        <v>571048</v>
      </c>
      <c r="G46" s="117">
        <v>605235</v>
      </c>
    </row>
    <row r="47" spans="1:7" ht="15.75" x14ac:dyDescent="0.25">
      <c r="A47" s="70" t="s">
        <v>43</v>
      </c>
      <c r="B47" s="116">
        <v>210594</v>
      </c>
      <c r="C47" s="116">
        <v>226477</v>
      </c>
      <c r="D47" s="116">
        <v>375261</v>
      </c>
      <c r="E47" s="117">
        <v>424243</v>
      </c>
      <c r="F47" s="117">
        <v>452803</v>
      </c>
      <c r="G47" s="117">
        <v>467734</v>
      </c>
    </row>
    <row r="48" spans="1:7" ht="15.75" x14ac:dyDescent="0.25">
      <c r="A48" s="70" t="s">
        <v>137</v>
      </c>
      <c r="B48" s="116">
        <v>271077</v>
      </c>
      <c r="C48" s="116">
        <v>280203</v>
      </c>
      <c r="D48" s="116">
        <v>315379</v>
      </c>
      <c r="E48" s="117">
        <v>361116</v>
      </c>
      <c r="F48" s="117">
        <v>409405</v>
      </c>
      <c r="G48" s="117">
        <v>441480</v>
      </c>
    </row>
    <row r="49" spans="1:7" ht="15.75" x14ac:dyDescent="0.25">
      <c r="A49" s="70" t="s">
        <v>45</v>
      </c>
      <c r="B49" s="116">
        <v>538579</v>
      </c>
      <c r="C49" s="116">
        <v>600232</v>
      </c>
      <c r="D49" s="116">
        <v>864942</v>
      </c>
      <c r="E49" s="117">
        <v>870746</v>
      </c>
      <c r="F49" s="117">
        <v>883885</v>
      </c>
      <c r="G49" s="117">
        <v>976899</v>
      </c>
    </row>
    <row r="50" spans="1:7" ht="15.75" x14ac:dyDescent="0.25">
      <c r="A50" s="70" t="s">
        <v>46</v>
      </c>
      <c r="B50" s="116">
        <v>1777107</v>
      </c>
      <c r="C50" s="116">
        <v>1906159</v>
      </c>
      <c r="D50" s="116">
        <v>3086148</v>
      </c>
      <c r="E50" s="117">
        <v>3226638</v>
      </c>
      <c r="F50" s="117">
        <v>3637184</v>
      </c>
      <c r="G50" s="117">
        <v>3685383</v>
      </c>
    </row>
    <row r="51" spans="1:7" ht="15.75" x14ac:dyDescent="0.25">
      <c r="A51" s="69" t="s">
        <v>94</v>
      </c>
      <c r="B51" s="114">
        <v>27117289</v>
      </c>
      <c r="C51" s="114">
        <v>29013181</v>
      </c>
      <c r="D51" s="114">
        <v>50204844</v>
      </c>
      <c r="E51" s="115">
        <v>52049480</v>
      </c>
      <c r="F51" s="115">
        <v>55731429</v>
      </c>
      <c r="G51" s="115">
        <v>58928783</v>
      </c>
    </row>
    <row r="52" spans="1:7" ht="15.75" x14ac:dyDescent="0.25">
      <c r="A52" s="70" t="s">
        <v>47</v>
      </c>
      <c r="B52" s="116">
        <v>3121321</v>
      </c>
      <c r="C52" s="116">
        <v>3380216</v>
      </c>
      <c r="D52" s="116">
        <v>6522045</v>
      </c>
      <c r="E52" s="117">
        <v>6698420</v>
      </c>
      <c r="F52" s="117">
        <v>7139522</v>
      </c>
      <c r="G52" s="117">
        <v>7793707</v>
      </c>
    </row>
    <row r="53" spans="1:7" ht="15.75" x14ac:dyDescent="0.25">
      <c r="A53" s="70" t="s">
        <v>48</v>
      </c>
      <c r="B53" s="116">
        <v>418477</v>
      </c>
      <c r="C53" s="116">
        <v>470091</v>
      </c>
      <c r="D53" s="116">
        <v>929979</v>
      </c>
      <c r="E53" s="117">
        <v>933112</v>
      </c>
      <c r="F53" s="117">
        <v>1068946</v>
      </c>
      <c r="G53" s="117">
        <v>1005031</v>
      </c>
    </row>
    <row r="54" spans="1:7" ht="15.75" x14ac:dyDescent="0.25">
      <c r="A54" s="70" t="s">
        <v>49</v>
      </c>
      <c r="B54" s="116">
        <v>628911</v>
      </c>
      <c r="C54" s="116">
        <v>667344</v>
      </c>
      <c r="D54" s="116">
        <v>1068465</v>
      </c>
      <c r="E54" s="117">
        <v>1117572</v>
      </c>
      <c r="F54" s="117">
        <v>1178599</v>
      </c>
      <c r="G54" s="117">
        <v>1212838</v>
      </c>
    </row>
    <row r="55" spans="1:7" ht="15.75" x14ac:dyDescent="0.25">
      <c r="A55" s="70" t="s">
        <v>50</v>
      </c>
      <c r="B55" s="116">
        <v>4658900</v>
      </c>
      <c r="C55" s="116">
        <v>5033940</v>
      </c>
      <c r="D55" s="116">
        <v>9066898</v>
      </c>
      <c r="E55" s="117">
        <v>9232012</v>
      </c>
      <c r="F55" s="117">
        <v>9783694</v>
      </c>
      <c r="G55" s="117">
        <v>10285175</v>
      </c>
    </row>
    <row r="56" spans="1:7" ht="15.75" x14ac:dyDescent="0.25">
      <c r="A56" s="70" t="s">
        <v>51</v>
      </c>
      <c r="B56" s="116">
        <v>1245800</v>
      </c>
      <c r="C56" s="116">
        <v>1290551</v>
      </c>
      <c r="D56" s="116">
        <v>2269461</v>
      </c>
      <c r="E56" s="117">
        <v>2437509</v>
      </c>
      <c r="F56" s="117">
        <v>2687080</v>
      </c>
      <c r="G56" s="117">
        <v>2729567</v>
      </c>
    </row>
    <row r="57" spans="1:7" ht="15.75" x14ac:dyDescent="0.25">
      <c r="A57" s="70" t="s">
        <v>52</v>
      </c>
      <c r="B57" s="116">
        <v>790343</v>
      </c>
      <c r="C57" s="116">
        <v>807297</v>
      </c>
      <c r="D57" s="116">
        <v>1500573</v>
      </c>
      <c r="E57" s="117">
        <v>1543572</v>
      </c>
      <c r="F57" s="117">
        <v>1620434</v>
      </c>
      <c r="G57" s="117">
        <v>1682411</v>
      </c>
    </row>
    <row r="58" spans="1:7" ht="15.75" x14ac:dyDescent="0.25">
      <c r="A58" s="70" t="s">
        <v>53</v>
      </c>
      <c r="B58" s="116">
        <v>3397061</v>
      </c>
      <c r="C58" s="116">
        <v>3576306</v>
      </c>
      <c r="D58" s="116">
        <v>5873286</v>
      </c>
      <c r="E58" s="117">
        <v>6327648</v>
      </c>
      <c r="F58" s="117">
        <v>6840513</v>
      </c>
      <c r="G58" s="117">
        <v>7059602</v>
      </c>
    </row>
    <row r="59" spans="1:7" ht="15.75" x14ac:dyDescent="0.25">
      <c r="A59" s="70" t="s">
        <v>54</v>
      </c>
      <c r="B59" s="116">
        <v>849714</v>
      </c>
      <c r="C59" s="116">
        <v>908090</v>
      </c>
      <c r="D59" s="116">
        <v>1514275</v>
      </c>
      <c r="E59" s="117">
        <v>1533619</v>
      </c>
      <c r="F59" s="117">
        <v>1668757</v>
      </c>
      <c r="G59" s="117">
        <v>1714720</v>
      </c>
    </row>
    <row r="60" spans="1:7" ht="15.75" x14ac:dyDescent="0.25">
      <c r="A60" s="70" t="s">
        <v>55</v>
      </c>
      <c r="B60" s="116">
        <v>2918512</v>
      </c>
      <c r="C60" s="116">
        <v>3068010</v>
      </c>
      <c r="D60" s="116">
        <v>5632296</v>
      </c>
      <c r="E60" s="117">
        <v>5857122</v>
      </c>
      <c r="F60" s="117">
        <v>6210952</v>
      </c>
      <c r="G60" s="117">
        <v>7448895</v>
      </c>
    </row>
    <row r="61" spans="1:7" ht="15.75" x14ac:dyDescent="0.25">
      <c r="A61" s="70" t="s">
        <v>56</v>
      </c>
      <c r="B61" s="116">
        <v>2198450</v>
      </c>
      <c r="C61" s="116">
        <v>2378246</v>
      </c>
      <c r="D61" s="116">
        <v>3207320</v>
      </c>
      <c r="E61" s="117">
        <v>3380834</v>
      </c>
      <c r="F61" s="117">
        <v>3692404</v>
      </c>
      <c r="G61" s="117">
        <v>3840021</v>
      </c>
    </row>
    <row r="62" spans="1:7" ht="15.75" x14ac:dyDescent="0.25">
      <c r="A62" s="70" t="s">
        <v>57</v>
      </c>
      <c r="B62" s="116">
        <v>986237</v>
      </c>
      <c r="C62" s="116">
        <v>1092727</v>
      </c>
      <c r="D62" s="116">
        <v>1903098</v>
      </c>
      <c r="E62" s="117">
        <v>1952146</v>
      </c>
      <c r="F62" s="117">
        <v>2151667</v>
      </c>
      <c r="G62" s="117">
        <v>2193674</v>
      </c>
    </row>
    <row r="63" spans="1:7" ht="15.75" x14ac:dyDescent="0.25">
      <c r="A63" s="70" t="s">
        <v>58</v>
      </c>
      <c r="B63" s="116">
        <v>3258454</v>
      </c>
      <c r="C63" s="116">
        <v>3479558</v>
      </c>
      <c r="D63" s="116">
        <v>6032634</v>
      </c>
      <c r="E63" s="117">
        <v>6253035</v>
      </c>
      <c r="F63" s="117">
        <v>6504724</v>
      </c>
      <c r="G63" s="117">
        <v>6733193</v>
      </c>
    </row>
    <row r="64" spans="1:7" ht="15.75" x14ac:dyDescent="0.25">
      <c r="A64" s="70" t="s">
        <v>59</v>
      </c>
      <c r="B64" s="116">
        <v>1869085</v>
      </c>
      <c r="C64" s="116">
        <v>2007804</v>
      </c>
      <c r="D64" s="116">
        <v>3428386</v>
      </c>
      <c r="E64" s="117">
        <v>3498073</v>
      </c>
      <c r="F64" s="117">
        <v>3816647</v>
      </c>
      <c r="G64" s="117">
        <v>3798372</v>
      </c>
    </row>
    <row r="65" spans="1:7" ht="15.75" x14ac:dyDescent="0.25">
      <c r="A65" s="70" t="s">
        <v>60</v>
      </c>
      <c r="B65" s="116">
        <v>776024</v>
      </c>
      <c r="C65" s="116">
        <v>853001</v>
      </c>
      <c r="D65" s="116">
        <v>1256128</v>
      </c>
      <c r="E65" s="117">
        <v>1284806</v>
      </c>
      <c r="F65" s="117">
        <v>1367490</v>
      </c>
      <c r="G65" s="117">
        <v>1431577</v>
      </c>
    </row>
    <row r="66" spans="1:7" ht="15.75" x14ac:dyDescent="0.25">
      <c r="A66" s="69" t="s">
        <v>95</v>
      </c>
      <c r="B66" s="114">
        <v>35953434</v>
      </c>
      <c r="C66" s="114">
        <v>38726232</v>
      </c>
      <c r="D66" s="114">
        <v>47508226</v>
      </c>
      <c r="E66" s="115">
        <v>49847612</v>
      </c>
      <c r="F66" s="115">
        <v>58997934</v>
      </c>
      <c r="G66" s="115">
        <v>61460577</v>
      </c>
    </row>
    <row r="67" spans="1:7" ht="15.75" x14ac:dyDescent="0.25">
      <c r="A67" s="70" t="s">
        <v>61</v>
      </c>
      <c r="B67" s="116">
        <v>725992</v>
      </c>
      <c r="C67" s="116">
        <v>757646</v>
      </c>
      <c r="D67" s="116">
        <v>919268</v>
      </c>
      <c r="E67" s="117">
        <v>954823</v>
      </c>
      <c r="F67" s="117">
        <v>1258785</v>
      </c>
      <c r="G67" s="117">
        <v>1307296</v>
      </c>
    </row>
    <row r="68" spans="1:7" ht="15.75" x14ac:dyDescent="0.25">
      <c r="A68" s="70" t="s">
        <v>62</v>
      </c>
      <c r="B68" s="116">
        <v>6177853</v>
      </c>
      <c r="C68" s="116">
        <v>6448390</v>
      </c>
      <c r="D68" s="116">
        <v>7944607</v>
      </c>
      <c r="E68" s="117">
        <v>8183181</v>
      </c>
      <c r="F68" s="117">
        <v>11210093</v>
      </c>
      <c r="G68" s="117">
        <v>11638890</v>
      </c>
    </row>
    <row r="69" spans="1:7" ht="15.75" x14ac:dyDescent="0.25">
      <c r="A69" s="70" t="s">
        <v>138</v>
      </c>
      <c r="B69" s="116">
        <v>12543037</v>
      </c>
      <c r="C69" s="116">
        <v>13262283</v>
      </c>
      <c r="D69" s="116">
        <v>15309437</v>
      </c>
      <c r="E69" s="117">
        <v>15853191</v>
      </c>
      <c r="F69" s="117">
        <v>17901331</v>
      </c>
      <c r="G69" s="117">
        <v>18847827</v>
      </c>
    </row>
    <row r="70" spans="1:7" ht="15.75" x14ac:dyDescent="0.25">
      <c r="A70" s="70" t="s">
        <v>64</v>
      </c>
      <c r="B70" s="116">
        <v>11279844</v>
      </c>
      <c r="C70" s="116">
        <v>12640917</v>
      </c>
      <c r="D70" s="116">
        <v>13937298</v>
      </c>
      <c r="E70" s="117">
        <v>14666506</v>
      </c>
      <c r="F70" s="117">
        <v>17675551</v>
      </c>
      <c r="G70" s="117">
        <v>18488002</v>
      </c>
    </row>
    <row r="71" spans="1:7" ht="15.75" x14ac:dyDescent="0.25">
      <c r="A71" s="70" t="s">
        <v>63</v>
      </c>
      <c r="B71" s="116">
        <v>2177986</v>
      </c>
      <c r="C71" s="116">
        <v>2379520</v>
      </c>
      <c r="D71" s="116">
        <v>3819232</v>
      </c>
      <c r="E71" s="117">
        <v>4379832</v>
      </c>
      <c r="F71" s="117">
        <v>4681682</v>
      </c>
      <c r="G71" s="117">
        <v>4843367</v>
      </c>
    </row>
    <row r="72" spans="1:7" ht="15.75" x14ac:dyDescent="0.25">
      <c r="A72" s="70" t="s">
        <v>65</v>
      </c>
      <c r="B72" s="116">
        <v>3048722</v>
      </c>
      <c r="C72" s="116">
        <v>3237476</v>
      </c>
      <c r="D72" s="116">
        <v>5578384</v>
      </c>
      <c r="E72" s="117">
        <v>5810079</v>
      </c>
      <c r="F72" s="117">
        <v>6270492</v>
      </c>
      <c r="G72" s="117">
        <v>6335195</v>
      </c>
    </row>
    <row r="73" spans="1:7" ht="15.75" x14ac:dyDescent="0.25">
      <c r="A73" s="69" t="s">
        <v>139</v>
      </c>
      <c r="B73" s="118">
        <v>14961745</v>
      </c>
      <c r="C73" s="114">
        <v>16181083</v>
      </c>
      <c r="D73" s="114">
        <v>24264590</v>
      </c>
      <c r="E73" s="115">
        <v>26548034</v>
      </c>
      <c r="F73" s="115">
        <v>30666202</v>
      </c>
      <c r="G73" s="115">
        <v>31927978</v>
      </c>
    </row>
    <row r="74" spans="1:7" ht="15.75" x14ac:dyDescent="0.25">
      <c r="A74" s="70" t="s">
        <v>66</v>
      </c>
      <c r="B74" s="116">
        <v>131791</v>
      </c>
      <c r="C74" s="116">
        <v>142235</v>
      </c>
      <c r="D74" s="116">
        <v>175992</v>
      </c>
      <c r="E74" s="117">
        <v>188994</v>
      </c>
      <c r="F74" s="117">
        <v>229499</v>
      </c>
      <c r="G74" s="117">
        <v>240170</v>
      </c>
    </row>
    <row r="75" spans="1:7" ht="15.75" x14ac:dyDescent="0.25">
      <c r="A75" s="70" t="s">
        <v>67</v>
      </c>
      <c r="B75" s="116">
        <v>99573</v>
      </c>
      <c r="C75" s="116">
        <v>114199</v>
      </c>
      <c r="D75" s="116">
        <v>209205</v>
      </c>
      <c r="E75" s="117">
        <v>220857</v>
      </c>
      <c r="F75" s="117">
        <v>234092</v>
      </c>
      <c r="G75" s="117">
        <v>248416</v>
      </c>
    </row>
    <row r="76" spans="1:7" ht="15.75" x14ac:dyDescent="0.25">
      <c r="A76" s="70" t="s">
        <v>68</v>
      </c>
      <c r="B76" s="116">
        <v>438167</v>
      </c>
      <c r="C76" s="116">
        <v>469018</v>
      </c>
      <c r="D76" s="116">
        <v>884131</v>
      </c>
      <c r="E76" s="117">
        <v>850248</v>
      </c>
      <c r="F76" s="117">
        <v>913028</v>
      </c>
      <c r="G76" s="117">
        <v>931154</v>
      </c>
    </row>
    <row r="77" spans="1:7" ht="15.75" x14ac:dyDescent="0.25">
      <c r="A77" s="70" t="s">
        <v>69</v>
      </c>
      <c r="B77" s="116">
        <v>935963</v>
      </c>
      <c r="C77" s="116">
        <v>986820</v>
      </c>
      <c r="D77" s="116">
        <v>1487427</v>
      </c>
      <c r="E77" s="117">
        <v>1392252</v>
      </c>
      <c r="F77" s="117">
        <v>2461442</v>
      </c>
      <c r="G77" s="117">
        <v>2566939</v>
      </c>
    </row>
    <row r="78" spans="1:7" ht="15.75" x14ac:dyDescent="0.25">
      <c r="A78" s="70" t="s">
        <v>70</v>
      </c>
      <c r="B78" s="116">
        <v>3604524</v>
      </c>
      <c r="C78" s="116">
        <v>3949492</v>
      </c>
      <c r="D78" s="116">
        <v>4856289</v>
      </c>
      <c r="E78" s="117">
        <v>6591186</v>
      </c>
      <c r="F78" s="117">
        <v>7145601</v>
      </c>
      <c r="G78" s="117">
        <v>7516093</v>
      </c>
    </row>
    <row r="79" spans="1:7" ht="15.75" x14ac:dyDescent="0.25">
      <c r="A79" s="70" t="s">
        <v>71</v>
      </c>
      <c r="B79" s="116">
        <v>2774291</v>
      </c>
      <c r="C79" s="116">
        <v>3033414</v>
      </c>
      <c r="D79" s="116">
        <v>4097950</v>
      </c>
      <c r="E79" s="117">
        <v>4294407</v>
      </c>
      <c r="F79" s="117">
        <v>5132859</v>
      </c>
      <c r="G79" s="117">
        <v>5221704</v>
      </c>
    </row>
    <row r="80" spans="1:7" ht="15.75" x14ac:dyDescent="0.25">
      <c r="A80" s="70" t="s">
        <v>140</v>
      </c>
      <c r="B80" s="116">
        <v>2545178</v>
      </c>
      <c r="C80" s="116">
        <v>2738986</v>
      </c>
      <c r="D80" s="116">
        <v>4113114</v>
      </c>
      <c r="E80" s="117">
        <v>4266709</v>
      </c>
      <c r="F80" s="117">
        <v>4531863</v>
      </c>
      <c r="G80" s="117">
        <v>4783463</v>
      </c>
    </row>
    <row r="81" spans="1:7" ht="15.75" x14ac:dyDescent="0.25">
      <c r="A81" s="70" t="s">
        <v>73</v>
      </c>
      <c r="B81" s="116">
        <v>2091267</v>
      </c>
      <c r="C81" s="116">
        <v>2259167</v>
      </c>
      <c r="D81" s="116">
        <v>4857348</v>
      </c>
      <c r="E81" s="117">
        <v>4985873</v>
      </c>
      <c r="F81" s="117">
        <v>5348230</v>
      </c>
      <c r="G81" s="117">
        <v>5522920</v>
      </c>
    </row>
    <row r="82" spans="1:7" ht="15.75" x14ac:dyDescent="0.25">
      <c r="A82" s="70" t="s">
        <v>74</v>
      </c>
      <c r="B82" s="116">
        <v>1087256</v>
      </c>
      <c r="C82" s="116">
        <v>1131964</v>
      </c>
      <c r="D82" s="116">
        <v>1937734</v>
      </c>
      <c r="E82" s="117">
        <v>2034388</v>
      </c>
      <c r="F82" s="117">
        <v>2289559</v>
      </c>
      <c r="G82" s="117">
        <v>2459265</v>
      </c>
    </row>
    <row r="83" spans="1:7" ht="15.75" x14ac:dyDescent="0.25">
      <c r="A83" s="70" t="s">
        <v>75</v>
      </c>
      <c r="B83" s="116">
        <v>1253735</v>
      </c>
      <c r="C83" s="116">
        <v>1355788</v>
      </c>
      <c r="D83" s="116">
        <v>1645400</v>
      </c>
      <c r="E83" s="117">
        <v>1723120</v>
      </c>
      <c r="F83" s="117">
        <v>2380029</v>
      </c>
      <c r="G83" s="117">
        <v>2437854</v>
      </c>
    </row>
    <row r="84" spans="1:7" ht="15.75" x14ac:dyDescent="0.25">
      <c r="A84" s="69" t="s">
        <v>141</v>
      </c>
      <c r="B84" s="118">
        <v>13991441</v>
      </c>
      <c r="C84" s="114">
        <v>14995431</v>
      </c>
      <c r="D84" s="114">
        <v>20042137</v>
      </c>
      <c r="E84" s="115">
        <v>21745940</v>
      </c>
      <c r="F84" s="115">
        <v>25623158</v>
      </c>
      <c r="G84" s="115">
        <v>26718562</v>
      </c>
    </row>
    <row r="85" spans="1:7" ht="15.75" x14ac:dyDescent="0.25">
      <c r="A85" s="70" t="s">
        <v>76</v>
      </c>
      <c r="B85" s="116">
        <v>642667</v>
      </c>
      <c r="C85" s="116">
        <v>743113</v>
      </c>
      <c r="D85" s="116">
        <v>1156759</v>
      </c>
      <c r="E85" s="117">
        <v>1232213</v>
      </c>
      <c r="F85" s="117">
        <v>1287146</v>
      </c>
      <c r="G85" s="117">
        <v>1342515</v>
      </c>
    </row>
    <row r="86" spans="1:7" ht="15.75" x14ac:dyDescent="0.25">
      <c r="A86" s="70" t="s">
        <v>77</v>
      </c>
      <c r="B86" s="116">
        <v>2208092</v>
      </c>
      <c r="C86" s="116">
        <v>2443951</v>
      </c>
      <c r="D86" s="116">
        <v>3588703</v>
      </c>
      <c r="E86" s="117">
        <v>3956647</v>
      </c>
      <c r="F86" s="117">
        <v>4653374</v>
      </c>
      <c r="G86" s="117">
        <v>5173557</v>
      </c>
    </row>
    <row r="87" spans="1:7" ht="15.75" x14ac:dyDescent="0.25">
      <c r="A87" s="70" t="s">
        <v>78</v>
      </c>
      <c r="B87" s="116">
        <v>944432</v>
      </c>
      <c r="C87" s="116">
        <v>989829</v>
      </c>
      <c r="D87" s="116">
        <v>1526075</v>
      </c>
      <c r="E87" s="117">
        <v>1656340</v>
      </c>
      <c r="F87" s="117">
        <v>1745899</v>
      </c>
      <c r="G87" s="117">
        <v>1887600</v>
      </c>
    </row>
    <row r="88" spans="1:7" ht="15.75" x14ac:dyDescent="0.25">
      <c r="A88" s="70" t="s">
        <v>79</v>
      </c>
      <c r="B88" s="116">
        <v>540786</v>
      </c>
      <c r="C88" s="116">
        <v>534999</v>
      </c>
      <c r="D88" s="116">
        <v>781855</v>
      </c>
      <c r="E88" s="117">
        <v>863987</v>
      </c>
      <c r="F88" s="117">
        <v>1032481</v>
      </c>
      <c r="G88" s="117">
        <v>1072636</v>
      </c>
    </row>
    <row r="89" spans="1:7" ht="15.75" x14ac:dyDescent="0.25">
      <c r="A89" s="70" t="s">
        <v>80</v>
      </c>
      <c r="B89" s="116">
        <v>3346264</v>
      </c>
      <c r="C89" s="116">
        <v>3424996</v>
      </c>
      <c r="D89" s="116">
        <v>3587066</v>
      </c>
      <c r="E89" s="117">
        <v>3657569</v>
      </c>
      <c r="F89" s="117">
        <v>5262126</v>
      </c>
      <c r="G89" s="117">
        <v>5664979</v>
      </c>
    </row>
    <row r="90" spans="1:7" ht="15.75" x14ac:dyDescent="0.25">
      <c r="A90" s="70" t="s">
        <v>81</v>
      </c>
      <c r="B90" s="116">
        <v>1623543</v>
      </c>
      <c r="C90" s="116">
        <v>1722484</v>
      </c>
      <c r="D90" s="116">
        <v>2954280</v>
      </c>
      <c r="E90" s="117">
        <v>3079309</v>
      </c>
      <c r="F90" s="117">
        <v>3645646</v>
      </c>
      <c r="G90" s="117">
        <v>3750384</v>
      </c>
    </row>
    <row r="91" spans="1:7" ht="15.75" x14ac:dyDescent="0.25">
      <c r="A91" s="70" t="s">
        <v>82</v>
      </c>
      <c r="B91" s="116">
        <v>1072521</v>
      </c>
      <c r="C91" s="116">
        <v>1168547</v>
      </c>
      <c r="D91" s="116">
        <v>1886666</v>
      </c>
      <c r="E91" s="117">
        <v>2159954</v>
      </c>
      <c r="F91" s="117">
        <v>2387967</v>
      </c>
      <c r="G91" s="117">
        <v>2728872</v>
      </c>
    </row>
    <row r="92" spans="1:7" ht="15.75" x14ac:dyDescent="0.25">
      <c r="A92" s="70" t="s">
        <v>83</v>
      </c>
      <c r="B92" s="116">
        <v>280970</v>
      </c>
      <c r="C92" s="116">
        <v>347962</v>
      </c>
      <c r="D92" s="116">
        <v>474377</v>
      </c>
      <c r="E92" s="117">
        <v>497822</v>
      </c>
      <c r="F92" s="117">
        <v>558471</v>
      </c>
      <c r="G92" s="117">
        <v>630987</v>
      </c>
    </row>
    <row r="93" spans="1:7" ht="15.75" x14ac:dyDescent="0.25">
      <c r="A93" s="70" t="s">
        <v>84</v>
      </c>
      <c r="B93" s="116">
        <v>2909469</v>
      </c>
      <c r="C93" s="116">
        <v>3170137</v>
      </c>
      <c r="D93" s="116">
        <v>3523653</v>
      </c>
      <c r="E93" s="117">
        <v>4032622</v>
      </c>
      <c r="F93" s="117">
        <v>4370008</v>
      </c>
      <c r="G93" s="117">
        <v>3749776</v>
      </c>
    </row>
    <row r="94" spans="1:7" ht="15.75" x14ac:dyDescent="0.25">
      <c r="A94" s="70" t="s">
        <v>85</v>
      </c>
      <c r="B94" s="116">
        <v>252341</v>
      </c>
      <c r="C94" s="116">
        <v>259059</v>
      </c>
      <c r="D94" s="116">
        <v>350513</v>
      </c>
      <c r="E94" s="117">
        <v>360985</v>
      </c>
      <c r="F94" s="117">
        <v>383177</v>
      </c>
      <c r="G94" s="117">
        <v>380672</v>
      </c>
    </row>
    <row r="95" spans="1:7" ht="15.75" x14ac:dyDescent="0.25">
      <c r="A95" s="70" t="s">
        <v>86</v>
      </c>
      <c r="B95" s="116">
        <v>170356</v>
      </c>
      <c r="C95" s="116">
        <v>190354</v>
      </c>
      <c r="D95" s="116">
        <v>212190</v>
      </c>
      <c r="E95" s="117">
        <v>248492</v>
      </c>
      <c r="F95" s="117">
        <v>296863</v>
      </c>
      <c r="G95" s="117">
        <v>336584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opLeftCell="L63" workbookViewId="0">
      <selection activeCell="AD80" sqref="AD80"/>
    </sheetView>
  </sheetViews>
  <sheetFormatPr defaultRowHeight="15" x14ac:dyDescent="0.25"/>
  <cols>
    <col min="1" max="1" width="30.5703125" customWidth="1"/>
    <col min="2" max="2" width="15.5703125" bestFit="1" customWidth="1"/>
    <col min="3" max="3" width="10.5703125" bestFit="1" customWidth="1"/>
    <col min="4" max="4" width="14.140625" bestFit="1" customWidth="1"/>
    <col min="6" max="6" width="16.140625" customWidth="1"/>
    <col min="7" max="7" width="15.5703125" bestFit="1" customWidth="1"/>
    <col min="8" max="8" width="10.5703125" bestFit="1" customWidth="1"/>
    <col min="9" max="9" width="14.140625" bestFit="1" customWidth="1"/>
    <col min="11" max="11" width="17.42578125" customWidth="1"/>
    <col min="12" max="12" width="15.5703125" bestFit="1" customWidth="1"/>
    <col min="13" max="13" width="10.5703125" bestFit="1" customWidth="1"/>
    <col min="14" max="14" width="14.140625" bestFit="1" customWidth="1"/>
    <col min="16" max="16" width="15.7109375" customWidth="1"/>
    <col min="17" max="17" width="15.5703125" bestFit="1" customWidth="1"/>
    <col min="18" max="18" width="10.5703125" bestFit="1" customWidth="1"/>
    <col min="19" max="19" width="14.140625" bestFit="1" customWidth="1"/>
    <col min="21" max="21" width="16.140625" bestFit="1" customWidth="1"/>
    <col min="22" max="22" width="15.5703125" bestFit="1" customWidth="1"/>
    <col min="23" max="23" width="10.5703125" bestFit="1" customWidth="1"/>
    <col min="24" max="24" width="14.140625" bestFit="1" customWidth="1"/>
    <col min="26" max="26" width="15.140625" customWidth="1"/>
    <col min="27" max="27" width="15.5703125" bestFit="1" customWidth="1"/>
    <col min="28" max="28" width="10.5703125" bestFit="1" customWidth="1"/>
    <col min="29" max="29" width="14.140625" bestFit="1" customWidth="1"/>
  </cols>
  <sheetData>
    <row r="1" spans="1:29" ht="15.75" thickBot="1" x14ac:dyDescent="0.3">
      <c r="A1" s="145" t="s">
        <v>0</v>
      </c>
      <c r="B1" s="145"/>
      <c r="C1" s="145"/>
      <c r="D1" s="145"/>
      <c r="F1" s="145" t="s">
        <v>100</v>
      </c>
      <c r="G1" s="145"/>
      <c r="H1" s="145"/>
      <c r="I1" s="145"/>
      <c r="K1" s="145" t="s">
        <v>102</v>
      </c>
      <c r="L1" s="145"/>
      <c r="M1" s="145"/>
      <c r="N1" s="145"/>
      <c r="P1" s="145" t="s">
        <v>101</v>
      </c>
      <c r="Q1" s="145"/>
      <c r="R1" s="145"/>
      <c r="S1" s="145"/>
      <c r="U1" s="145" t="s">
        <v>107</v>
      </c>
      <c r="V1" s="145"/>
      <c r="W1" s="145"/>
      <c r="X1" s="145"/>
      <c r="Z1" s="145" t="s">
        <v>106</v>
      </c>
      <c r="AA1" s="145"/>
      <c r="AB1" s="145"/>
      <c r="AC1" s="145"/>
    </row>
    <row r="3" spans="1:29" ht="15.75" x14ac:dyDescent="0.25">
      <c r="A3" s="1"/>
      <c r="B3" s="1" t="s">
        <v>89</v>
      </c>
      <c r="C3" s="1" t="s">
        <v>87</v>
      </c>
      <c r="D3" s="1" t="s">
        <v>88</v>
      </c>
      <c r="F3" s="1"/>
      <c r="G3" s="1" t="s">
        <v>89</v>
      </c>
      <c r="H3" s="1" t="s">
        <v>87</v>
      </c>
      <c r="I3" s="1" t="s">
        <v>88</v>
      </c>
      <c r="K3" s="1"/>
      <c r="L3" s="1" t="s">
        <v>89</v>
      </c>
      <c r="M3" s="1" t="s">
        <v>87</v>
      </c>
      <c r="N3" s="1" t="s">
        <v>88</v>
      </c>
      <c r="P3" s="1"/>
      <c r="Q3" s="1" t="s">
        <v>89</v>
      </c>
      <c r="R3" s="1" t="s">
        <v>87</v>
      </c>
      <c r="S3" s="1" t="s">
        <v>88</v>
      </c>
      <c r="U3" s="1"/>
      <c r="V3" s="1" t="s">
        <v>89</v>
      </c>
      <c r="W3" s="1" t="s">
        <v>87</v>
      </c>
      <c r="X3" s="1" t="s">
        <v>88</v>
      </c>
      <c r="Z3" s="1"/>
      <c r="AA3" s="1" t="s">
        <v>89</v>
      </c>
      <c r="AB3" s="1" t="s">
        <v>87</v>
      </c>
      <c r="AC3" s="1" t="s">
        <v>88</v>
      </c>
    </row>
    <row r="4" spans="1:29" ht="15.75" x14ac:dyDescent="0.25">
      <c r="A4" s="2" t="s">
        <v>1</v>
      </c>
      <c r="B4" s="1">
        <v>52.8</v>
      </c>
      <c r="C4" s="1">
        <v>10.199999999999999</v>
      </c>
      <c r="D4" s="1">
        <v>20.399999999999999</v>
      </c>
      <c r="F4" s="2" t="s">
        <v>1</v>
      </c>
      <c r="G4" s="1">
        <v>55.4</v>
      </c>
      <c r="H4" s="1">
        <v>11</v>
      </c>
      <c r="I4" s="1">
        <v>18.2</v>
      </c>
      <c r="K4" s="2" t="s">
        <v>1</v>
      </c>
      <c r="L4" s="1">
        <v>55.2</v>
      </c>
      <c r="M4" s="1">
        <v>10</v>
      </c>
      <c r="N4" s="1">
        <v>19.100000000000001</v>
      </c>
      <c r="P4" s="2" t="s">
        <v>1</v>
      </c>
      <c r="Q4" s="1">
        <v>55.1</v>
      </c>
      <c r="R4" s="1">
        <v>9.6999999999999993</v>
      </c>
      <c r="S4" s="1">
        <v>16.100000000000001</v>
      </c>
      <c r="U4" s="2" t="s">
        <v>1</v>
      </c>
      <c r="V4" s="1">
        <v>53</v>
      </c>
      <c r="W4" s="1">
        <v>11.2</v>
      </c>
      <c r="X4" s="1">
        <v>15.3</v>
      </c>
      <c r="Z4" s="2" t="s">
        <v>1</v>
      </c>
      <c r="AA4" s="1">
        <v>51.3</v>
      </c>
      <c r="AB4" s="1">
        <v>11.2</v>
      </c>
      <c r="AC4" s="1">
        <v>16.3</v>
      </c>
    </row>
    <row r="5" spans="1:29" ht="15.75" x14ac:dyDescent="0.25">
      <c r="A5" s="2" t="s">
        <v>90</v>
      </c>
      <c r="B5" s="1">
        <v>49.7</v>
      </c>
      <c r="C5" s="1">
        <v>13.4</v>
      </c>
      <c r="D5" s="1">
        <v>26.8</v>
      </c>
      <c r="F5" s="2" t="s">
        <v>90</v>
      </c>
      <c r="G5" s="1">
        <v>52</v>
      </c>
      <c r="H5" s="1">
        <v>11.6</v>
      </c>
      <c r="I5" s="1">
        <v>24.2</v>
      </c>
      <c r="K5" s="2" t="s">
        <v>90</v>
      </c>
      <c r="L5" s="1">
        <v>48.9</v>
      </c>
      <c r="M5" s="1">
        <v>11</v>
      </c>
      <c r="N5" s="1">
        <v>25.9</v>
      </c>
      <c r="P5" s="2" t="s">
        <v>90</v>
      </c>
      <c r="Q5" s="1">
        <v>50.5</v>
      </c>
      <c r="R5" s="1">
        <v>11.4</v>
      </c>
      <c r="S5" s="1">
        <v>19.899999999999999</v>
      </c>
      <c r="U5" s="2" t="s">
        <v>90</v>
      </c>
      <c r="V5" s="1">
        <v>53.5</v>
      </c>
      <c r="W5" s="1">
        <v>8.9</v>
      </c>
      <c r="X5" s="1">
        <v>20.8</v>
      </c>
      <c r="Z5" s="2" t="s">
        <v>90</v>
      </c>
      <c r="AA5" s="1">
        <v>50.8</v>
      </c>
      <c r="AB5" s="1">
        <v>9.5</v>
      </c>
      <c r="AC5" s="1">
        <v>22.4</v>
      </c>
    </row>
    <row r="6" spans="1:29" ht="15.75" x14ac:dyDescent="0.25">
      <c r="A6" s="1" t="s">
        <v>2</v>
      </c>
      <c r="B6" s="1">
        <v>61.8</v>
      </c>
      <c r="C6" s="1">
        <v>8.8000000000000007</v>
      </c>
      <c r="D6" s="1">
        <v>23.4</v>
      </c>
      <c r="F6" s="1" t="s">
        <v>2</v>
      </c>
      <c r="G6" s="1">
        <v>63.5</v>
      </c>
      <c r="H6" s="1">
        <v>11.5</v>
      </c>
      <c r="I6" s="1">
        <v>17.399999999999999</v>
      </c>
      <c r="K6" s="1" t="s">
        <v>2</v>
      </c>
      <c r="L6" s="1">
        <v>61.3</v>
      </c>
      <c r="M6" s="1">
        <v>7.8</v>
      </c>
      <c r="N6" s="1">
        <v>20</v>
      </c>
      <c r="P6" s="1" t="s">
        <v>2</v>
      </c>
      <c r="Q6" s="1">
        <v>60.4</v>
      </c>
      <c r="R6" s="1">
        <v>8.6</v>
      </c>
      <c r="S6" s="1">
        <v>19.100000000000001</v>
      </c>
      <c r="U6" s="1" t="s">
        <v>2</v>
      </c>
      <c r="V6" s="1">
        <v>53.9</v>
      </c>
      <c r="W6" s="1">
        <v>14.9</v>
      </c>
      <c r="X6" s="1">
        <v>14.7</v>
      </c>
      <c r="Z6" s="1" t="s">
        <v>2</v>
      </c>
      <c r="AA6" s="1">
        <v>61</v>
      </c>
      <c r="AB6" s="1">
        <v>15</v>
      </c>
      <c r="AC6" s="1">
        <v>13.5</v>
      </c>
    </row>
    <row r="7" spans="1:29" ht="15.75" x14ac:dyDescent="0.25">
      <c r="A7" s="1" t="s">
        <v>3</v>
      </c>
      <c r="B7" s="1">
        <v>53.7</v>
      </c>
      <c r="C7" s="1">
        <v>19.100000000000001</v>
      </c>
      <c r="D7" s="1">
        <v>21.9</v>
      </c>
      <c r="F7" s="1" t="s">
        <v>3</v>
      </c>
      <c r="G7" s="1">
        <v>49</v>
      </c>
      <c r="H7" s="1">
        <v>24.7</v>
      </c>
      <c r="I7" s="1">
        <v>18.100000000000001</v>
      </c>
      <c r="K7" s="1" t="s">
        <v>3</v>
      </c>
      <c r="L7" s="1">
        <v>46</v>
      </c>
      <c r="M7" s="1">
        <v>25.1</v>
      </c>
      <c r="N7" s="1">
        <v>22.9</v>
      </c>
      <c r="P7" s="1" t="s">
        <v>3</v>
      </c>
      <c r="Q7" s="1">
        <v>46.2</v>
      </c>
      <c r="R7" s="1">
        <v>19.8</v>
      </c>
      <c r="S7" s="1">
        <v>21.7</v>
      </c>
      <c r="U7" s="1" t="s">
        <v>3</v>
      </c>
      <c r="V7" s="1">
        <v>48.5</v>
      </c>
      <c r="W7" s="1">
        <v>16.8</v>
      </c>
      <c r="X7" s="1">
        <v>17.399999999999999</v>
      </c>
      <c r="Z7" s="1" t="s">
        <v>3</v>
      </c>
      <c r="AA7" s="1">
        <v>47.9</v>
      </c>
      <c r="AB7" s="1">
        <v>16.7</v>
      </c>
      <c r="AC7" s="1">
        <v>15</v>
      </c>
    </row>
    <row r="8" spans="1:29" ht="15.75" x14ac:dyDescent="0.25">
      <c r="A8" s="1" t="s">
        <v>4</v>
      </c>
      <c r="B8" s="1">
        <v>28</v>
      </c>
      <c r="C8" s="1">
        <v>1.8</v>
      </c>
      <c r="D8" s="1">
        <v>66.2</v>
      </c>
      <c r="F8" s="1" t="s">
        <v>4</v>
      </c>
      <c r="G8" s="1">
        <v>49.9</v>
      </c>
      <c r="H8" s="1">
        <v>5.8</v>
      </c>
      <c r="I8" s="1">
        <v>37.200000000000003</v>
      </c>
      <c r="K8" s="1" t="s">
        <v>4</v>
      </c>
      <c r="L8" s="1">
        <v>54.3</v>
      </c>
      <c r="M8" s="1">
        <v>15</v>
      </c>
      <c r="N8" s="1">
        <v>23.6</v>
      </c>
      <c r="P8" s="1" t="s">
        <v>4</v>
      </c>
      <c r="Q8" s="1">
        <v>55.6</v>
      </c>
      <c r="R8" s="1">
        <v>15.6</v>
      </c>
      <c r="S8" s="1">
        <v>21.1</v>
      </c>
      <c r="U8" s="1" t="s">
        <v>4</v>
      </c>
      <c r="V8" s="1">
        <v>62.4</v>
      </c>
      <c r="W8" s="1">
        <v>5</v>
      </c>
      <c r="X8" s="1">
        <v>17.7</v>
      </c>
      <c r="Z8" s="1" t="s">
        <v>4</v>
      </c>
      <c r="AA8" s="1">
        <v>59.8</v>
      </c>
      <c r="AB8" s="1">
        <v>2.4</v>
      </c>
      <c r="AC8" s="1">
        <v>18</v>
      </c>
    </row>
    <row r="9" spans="1:29" ht="15.75" x14ac:dyDescent="0.25">
      <c r="A9" s="1" t="s">
        <v>5</v>
      </c>
      <c r="B9" s="1">
        <v>49.8</v>
      </c>
      <c r="C9" s="1">
        <v>11.3</v>
      </c>
      <c r="D9" s="1">
        <v>31.5</v>
      </c>
      <c r="F9" s="1" t="s">
        <v>5</v>
      </c>
      <c r="G9" s="1">
        <v>51.6</v>
      </c>
      <c r="H9" s="1">
        <v>11.1</v>
      </c>
      <c r="I9" s="1">
        <v>24.7</v>
      </c>
      <c r="K9" s="1" t="s">
        <v>5</v>
      </c>
      <c r="L9" s="1">
        <v>42.9</v>
      </c>
      <c r="M9" s="1">
        <v>15.2</v>
      </c>
      <c r="N9" s="1">
        <v>30.8</v>
      </c>
      <c r="P9" s="1" t="s">
        <v>5</v>
      </c>
      <c r="Q9" s="1">
        <v>47.2</v>
      </c>
      <c r="R9" s="1">
        <v>12.4</v>
      </c>
      <c r="S9" s="1">
        <v>25.3</v>
      </c>
      <c r="U9" s="1" t="s">
        <v>5</v>
      </c>
      <c r="V9" s="1">
        <v>40.6</v>
      </c>
      <c r="W9" s="1">
        <v>15.7</v>
      </c>
      <c r="X9" s="1">
        <v>22.4</v>
      </c>
      <c r="Z9" s="1" t="s">
        <v>5</v>
      </c>
      <c r="AA9" s="1">
        <v>44</v>
      </c>
      <c r="AB9" s="1">
        <v>13.5</v>
      </c>
      <c r="AC9" s="1">
        <v>21.2</v>
      </c>
    </row>
    <row r="10" spans="1:29" ht="15.75" x14ac:dyDescent="0.25">
      <c r="A10" s="1" t="s">
        <v>6</v>
      </c>
      <c r="B10" s="1">
        <v>57.8</v>
      </c>
      <c r="C10" s="1">
        <v>3.6</v>
      </c>
      <c r="D10" s="1">
        <v>31.8</v>
      </c>
      <c r="F10" s="1" t="s">
        <v>6</v>
      </c>
      <c r="G10" s="1">
        <v>43.1</v>
      </c>
      <c r="H10" s="1">
        <v>2.8</v>
      </c>
      <c r="I10" s="1">
        <v>44.1</v>
      </c>
      <c r="K10" s="1" t="s">
        <v>6</v>
      </c>
      <c r="L10" s="1">
        <v>40.700000000000003</v>
      </c>
      <c r="M10" s="1">
        <v>1.4</v>
      </c>
      <c r="N10" s="1">
        <v>44.7</v>
      </c>
      <c r="P10" s="1" t="s">
        <v>6</v>
      </c>
      <c r="Q10" s="1">
        <v>50.6</v>
      </c>
      <c r="R10" s="1">
        <v>3.3</v>
      </c>
      <c r="S10" s="1">
        <v>28.3</v>
      </c>
      <c r="U10" s="1" t="s">
        <v>6</v>
      </c>
      <c r="V10" s="1">
        <v>52.7</v>
      </c>
      <c r="W10" s="1">
        <v>3.4</v>
      </c>
      <c r="X10" s="1">
        <v>23.7</v>
      </c>
      <c r="Z10" s="1" t="s">
        <v>6</v>
      </c>
      <c r="AA10" s="1">
        <v>44.2</v>
      </c>
      <c r="AB10" s="1">
        <v>1.6</v>
      </c>
      <c r="AC10" s="1">
        <v>20.8</v>
      </c>
    </row>
    <row r="11" spans="1:29" ht="15.75" x14ac:dyDescent="0.25">
      <c r="A11" s="1" t="s">
        <v>7</v>
      </c>
      <c r="B11" s="1">
        <v>63.6</v>
      </c>
      <c r="C11" s="1">
        <v>3.9</v>
      </c>
      <c r="D11" s="1">
        <v>23.9</v>
      </c>
      <c r="F11" s="1" t="s">
        <v>7</v>
      </c>
      <c r="G11" s="1">
        <v>62.1</v>
      </c>
      <c r="H11" s="1">
        <v>7.4</v>
      </c>
      <c r="I11" s="1">
        <v>20.399999999999999</v>
      </c>
      <c r="K11" s="1" t="s">
        <v>7</v>
      </c>
      <c r="L11" s="1">
        <v>55</v>
      </c>
      <c r="M11" s="1">
        <v>11.1</v>
      </c>
      <c r="N11" s="1">
        <v>22</v>
      </c>
      <c r="P11" s="1" t="s">
        <v>7</v>
      </c>
      <c r="Q11" s="1">
        <v>58</v>
      </c>
      <c r="R11" s="1">
        <v>17.399999999999999</v>
      </c>
      <c r="S11" s="1">
        <v>12.8</v>
      </c>
      <c r="U11" s="1" t="s">
        <v>7</v>
      </c>
      <c r="V11" s="1">
        <v>49.5</v>
      </c>
      <c r="W11" s="1">
        <v>17.899999999999999</v>
      </c>
      <c r="X11" s="1">
        <v>17.8</v>
      </c>
      <c r="Z11" s="1" t="s">
        <v>7</v>
      </c>
      <c r="AA11" s="1">
        <v>45.1</v>
      </c>
      <c r="AB11" s="1">
        <v>13.5</v>
      </c>
      <c r="AC11" s="1">
        <v>19.5</v>
      </c>
    </row>
    <row r="12" spans="1:29" ht="15.75" x14ac:dyDescent="0.25">
      <c r="A12" s="1" t="s">
        <v>8</v>
      </c>
      <c r="B12" s="1">
        <v>46</v>
      </c>
      <c r="C12" s="1">
        <v>6.1</v>
      </c>
      <c r="D12" s="1">
        <v>22.4</v>
      </c>
      <c r="F12" s="1" t="s">
        <v>8</v>
      </c>
      <c r="G12" s="1">
        <v>43.5</v>
      </c>
      <c r="H12" s="1">
        <v>16.3</v>
      </c>
      <c r="I12" s="1">
        <v>16.8</v>
      </c>
      <c r="K12" s="1" t="s">
        <v>8</v>
      </c>
      <c r="L12" s="1">
        <v>44</v>
      </c>
      <c r="M12" s="1">
        <v>9.4</v>
      </c>
      <c r="N12" s="1">
        <v>31.8</v>
      </c>
      <c r="P12" s="1" t="s">
        <v>8</v>
      </c>
      <c r="Q12" s="1">
        <v>52</v>
      </c>
      <c r="R12" s="1">
        <v>7</v>
      </c>
      <c r="S12" s="1">
        <v>31</v>
      </c>
      <c r="U12" s="1" t="s">
        <v>8</v>
      </c>
      <c r="V12" s="1">
        <v>63.7</v>
      </c>
      <c r="W12" s="1">
        <v>6.5</v>
      </c>
      <c r="X12" s="1">
        <v>17.600000000000001</v>
      </c>
      <c r="Z12" s="1" t="s">
        <v>8</v>
      </c>
      <c r="AA12" s="1">
        <v>68.7</v>
      </c>
      <c r="AB12" s="1">
        <v>4.0999999999999996</v>
      </c>
      <c r="AC12" s="1">
        <v>18.7</v>
      </c>
    </row>
    <row r="13" spans="1:29" ht="15.75" x14ac:dyDescent="0.25">
      <c r="A13" s="1" t="s">
        <v>9</v>
      </c>
      <c r="B13" s="1">
        <v>74.2</v>
      </c>
      <c r="C13" s="1">
        <v>6.1</v>
      </c>
      <c r="D13" s="1">
        <v>9.1</v>
      </c>
      <c r="F13" s="1" t="s">
        <v>9</v>
      </c>
      <c r="G13" s="1">
        <v>56.8</v>
      </c>
      <c r="H13" s="1">
        <v>27.2</v>
      </c>
      <c r="I13" s="1">
        <v>8.3000000000000007</v>
      </c>
      <c r="K13" s="1" t="s">
        <v>9</v>
      </c>
      <c r="L13" s="1">
        <v>50.8</v>
      </c>
      <c r="M13" s="1">
        <v>36.799999999999997</v>
      </c>
      <c r="N13" s="1">
        <v>10</v>
      </c>
      <c r="P13" s="1" t="s">
        <v>9</v>
      </c>
      <c r="Q13" s="1">
        <v>46.4</v>
      </c>
      <c r="R13" s="1">
        <v>26.2</v>
      </c>
      <c r="S13" s="1">
        <v>8.1</v>
      </c>
      <c r="U13" s="1" t="s">
        <v>9</v>
      </c>
      <c r="V13" s="1">
        <v>46.4</v>
      </c>
      <c r="W13" s="1">
        <v>17.600000000000001</v>
      </c>
      <c r="X13" s="1">
        <v>19.5</v>
      </c>
      <c r="Z13" s="1" t="s">
        <v>9</v>
      </c>
      <c r="AA13" s="1">
        <v>34.799999999999997</v>
      </c>
      <c r="AB13" s="1">
        <v>18.399999999999999</v>
      </c>
      <c r="AC13" s="1">
        <v>16.2</v>
      </c>
    </row>
    <row r="14" spans="1:29" ht="15.75" x14ac:dyDescent="0.25">
      <c r="A14" s="1" t="s">
        <v>10</v>
      </c>
      <c r="B14" s="1">
        <v>70.099999999999994</v>
      </c>
      <c r="C14" s="1">
        <v>10</v>
      </c>
      <c r="D14" s="1">
        <v>14</v>
      </c>
      <c r="F14" s="1" t="s">
        <v>10</v>
      </c>
      <c r="G14" s="1">
        <v>71.5</v>
      </c>
      <c r="H14" s="1">
        <v>8.6999999999999993</v>
      </c>
      <c r="I14" s="1">
        <v>8.9</v>
      </c>
      <c r="K14" s="1" t="s">
        <v>10</v>
      </c>
      <c r="L14" s="1">
        <v>65.599999999999994</v>
      </c>
      <c r="M14" s="1">
        <v>16.899999999999999</v>
      </c>
      <c r="N14" s="1">
        <v>10.199999999999999</v>
      </c>
      <c r="P14" s="1" t="s">
        <v>10</v>
      </c>
      <c r="Q14" s="1">
        <v>65.5</v>
      </c>
      <c r="R14" s="1">
        <v>14.5</v>
      </c>
      <c r="S14" s="1">
        <v>9.5</v>
      </c>
      <c r="U14" s="1" t="s">
        <v>10</v>
      </c>
      <c r="V14" s="1">
        <v>67.8</v>
      </c>
      <c r="W14" s="1">
        <v>9.5</v>
      </c>
      <c r="X14" s="1">
        <v>8.5</v>
      </c>
      <c r="Z14" s="1" t="s">
        <v>10</v>
      </c>
      <c r="AA14" s="1">
        <v>56.5</v>
      </c>
      <c r="AB14" s="1">
        <v>16.2</v>
      </c>
      <c r="AC14" s="1">
        <v>6.8</v>
      </c>
    </row>
    <row r="15" spans="1:29" ht="15.75" x14ac:dyDescent="0.25">
      <c r="A15" s="1" t="s">
        <v>11</v>
      </c>
      <c r="B15" s="1">
        <v>45.9</v>
      </c>
      <c r="C15" s="1">
        <v>19.600000000000001</v>
      </c>
      <c r="D15" s="1">
        <v>18.3</v>
      </c>
      <c r="F15" s="1" t="s">
        <v>11</v>
      </c>
      <c r="G15" s="1">
        <v>54.8</v>
      </c>
      <c r="H15" s="1">
        <v>12.4</v>
      </c>
      <c r="I15" s="1">
        <v>15.2</v>
      </c>
      <c r="K15" s="1" t="s">
        <v>11</v>
      </c>
      <c r="L15" s="1">
        <v>47.2</v>
      </c>
      <c r="M15" s="1">
        <v>13.3</v>
      </c>
      <c r="N15" s="1">
        <v>15.1</v>
      </c>
      <c r="P15" s="1" t="s">
        <v>11</v>
      </c>
      <c r="Q15" s="1">
        <v>48.1</v>
      </c>
      <c r="R15" s="1">
        <v>10.6</v>
      </c>
      <c r="S15" s="1">
        <v>16.5</v>
      </c>
      <c r="U15" s="1" t="s">
        <v>11</v>
      </c>
      <c r="V15" s="1">
        <v>56.3</v>
      </c>
      <c r="W15" s="1">
        <v>5.0999999999999996</v>
      </c>
      <c r="X15" s="1">
        <v>17.7</v>
      </c>
      <c r="Z15" s="1" t="s">
        <v>11</v>
      </c>
      <c r="AA15" s="1">
        <v>47.3</v>
      </c>
      <c r="AB15" s="1">
        <v>12.5</v>
      </c>
      <c r="AC15" s="1">
        <v>18.5</v>
      </c>
    </row>
    <row r="16" spans="1:29" ht="15.75" x14ac:dyDescent="0.25">
      <c r="A16" s="1" t="s">
        <v>12</v>
      </c>
      <c r="B16" s="1">
        <v>52.4</v>
      </c>
      <c r="C16" s="1">
        <v>27.2</v>
      </c>
      <c r="D16" s="1">
        <v>14.9</v>
      </c>
      <c r="F16" s="1" t="s">
        <v>12</v>
      </c>
      <c r="G16" s="1">
        <v>47.9</v>
      </c>
      <c r="H16" s="1">
        <v>30</v>
      </c>
      <c r="I16" s="1">
        <v>13.8</v>
      </c>
      <c r="K16" s="1" t="s">
        <v>12</v>
      </c>
      <c r="L16" s="1">
        <v>34.700000000000003</v>
      </c>
      <c r="M16" s="1">
        <v>45.2</v>
      </c>
      <c r="N16" s="1">
        <v>12.7</v>
      </c>
      <c r="P16" s="1" t="s">
        <v>12</v>
      </c>
      <c r="Q16" s="1">
        <v>42.5</v>
      </c>
      <c r="R16" s="1">
        <v>30.9</v>
      </c>
      <c r="S16" s="1">
        <v>13.4</v>
      </c>
      <c r="U16" s="1" t="s">
        <v>12</v>
      </c>
      <c r="V16" s="1">
        <v>47.5</v>
      </c>
      <c r="W16" s="1">
        <v>21.1</v>
      </c>
      <c r="X16" s="1">
        <v>11.2</v>
      </c>
      <c r="Z16" s="1" t="s">
        <v>12</v>
      </c>
      <c r="AA16" s="1">
        <v>57.9</v>
      </c>
      <c r="AB16" s="1">
        <v>16.3</v>
      </c>
      <c r="AC16" s="1">
        <v>10.199999999999999</v>
      </c>
    </row>
    <row r="17" spans="1:29" ht="15.75" x14ac:dyDescent="0.25">
      <c r="A17" s="1" t="s">
        <v>13</v>
      </c>
      <c r="B17" s="1">
        <v>66.5</v>
      </c>
      <c r="C17" s="1">
        <v>4.8</v>
      </c>
      <c r="D17" s="1">
        <v>18.5</v>
      </c>
      <c r="F17" s="1" t="s">
        <v>13</v>
      </c>
      <c r="G17" s="1">
        <v>60.9</v>
      </c>
      <c r="H17" s="1">
        <v>10.6</v>
      </c>
      <c r="I17" s="1">
        <v>18.2</v>
      </c>
      <c r="K17" s="1" t="s">
        <v>13</v>
      </c>
      <c r="L17" s="1">
        <v>59.6</v>
      </c>
      <c r="M17" s="1">
        <v>10.7</v>
      </c>
      <c r="N17" s="1">
        <v>15.8</v>
      </c>
      <c r="P17" s="1" t="s">
        <v>13</v>
      </c>
      <c r="Q17" s="1">
        <v>62.2</v>
      </c>
      <c r="R17" s="1">
        <v>7.6</v>
      </c>
      <c r="S17" s="1">
        <v>15</v>
      </c>
      <c r="U17" s="1" t="s">
        <v>13</v>
      </c>
      <c r="V17" s="1">
        <v>62.1</v>
      </c>
      <c r="W17" s="1">
        <v>1.8</v>
      </c>
      <c r="X17" s="1">
        <v>15.3</v>
      </c>
      <c r="Z17" s="1" t="s">
        <v>13</v>
      </c>
      <c r="AA17" s="1">
        <v>50.5</v>
      </c>
      <c r="AB17" s="1">
        <v>2.2999999999999998</v>
      </c>
      <c r="AC17" s="1">
        <v>14.4</v>
      </c>
    </row>
    <row r="18" spans="1:29" ht="15.75" x14ac:dyDescent="0.25">
      <c r="A18" s="1" t="s">
        <v>14</v>
      </c>
      <c r="B18" s="1">
        <v>69.099999999999994</v>
      </c>
      <c r="C18" s="1">
        <v>2.9</v>
      </c>
      <c r="D18" s="1">
        <v>14.9</v>
      </c>
      <c r="F18" s="1" t="s">
        <v>14</v>
      </c>
      <c r="G18" s="1">
        <v>48.6</v>
      </c>
      <c r="H18" s="1">
        <v>2.4</v>
      </c>
      <c r="I18" s="1">
        <v>10.8</v>
      </c>
      <c r="K18" s="1" t="s">
        <v>14</v>
      </c>
      <c r="L18" s="1">
        <v>54.8</v>
      </c>
      <c r="M18" s="1">
        <v>3.6</v>
      </c>
      <c r="N18" s="1">
        <v>17</v>
      </c>
      <c r="P18" s="1" t="s">
        <v>14</v>
      </c>
      <c r="Q18" s="1">
        <v>56.5</v>
      </c>
      <c r="R18" s="1">
        <v>2.9</v>
      </c>
      <c r="S18" s="1">
        <v>11.4</v>
      </c>
      <c r="U18" s="1" t="s">
        <v>14</v>
      </c>
      <c r="V18" s="1">
        <v>40.1</v>
      </c>
      <c r="W18" s="1">
        <v>5.9</v>
      </c>
      <c r="X18" s="1">
        <v>12.8</v>
      </c>
      <c r="Z18" s="1" t="s">
        <v>14</v>
      </c>
      <c r="AA18" s="1">
        <v>34.6</v>
      </c>
      <c r="AB18" s="1">
        <v>7.9</v>
      </c>
      <c r="AC18" s="1">
        <v>17</v>
      </c>
    </row>
    <row r="19" spans="1:29" ht="15.75" x14ac:dyDescent="0.25">
      <c r="A19" s="1" t="s">
        <v>15</v>
      </c>
      <c r="B19" s="1">
        <v>58.8</v>
      </c>
      <c r="C19" s="1">
        <v>19.899999999999999</v>
      </c>
      <c r="D19" s="1">
        <v>17.7</v>
      </c>
      <c r="F19" s="1" t="s">
        <v>15</v>
      </c>
      <c r="G19" s="1">
        <v>56.3</v>
      </c>
      <c r="H19" s="1">
        <v>21.4</v>
      </c>
      <c r="I19" s="1">
        <v>15.8</v>
      </c>
      <c r="K19" s="1" t="s">
        <v>15</v>
      </c>
      <c r="L19" s="1">
        <v>55</v>
      </c>
      <c r="M19" s="1">
        <v>17.100000000000001</v>
      </c>
      <c r="N19" s="1">
        <v>22.1</v>
      </c>
      <c r="P19" s="1" t="s">
        <v>15</v>
      </c>
      <c r="Q19" s="1">
        <v>40.5</v>
      </c>
      <c r="R19" s="1">
        <v>19.8</v>
      </c>
      <c r="S19" s="1">
        <v>15.6</v>
      </c>
      <c r="U19" s="1" t="s">
        <v>15</v>
      </c>
      <c r="V19" s="1">
        <v>36.9</v>
      </c>
      <c r="W19" s="1">
        <v>12</v>
      </c>
      <c r="X19" s="1">
        <v>15.3</v>
      </c>
      <c r="Z19" s="1" t="s">
        <v>15</v>
      </c>
      <c r="AA19" s="1">
        <v>29.5</v>
      </c>
      <c r="AB19" s="1">
        <v>18.600000000000001</v>
      </c>
      <c r="AC19" s="1">
        <v>21.4</v>
      </c>
    </row>
    <row r="20" spans="1:29" ht="15.75" x14ac:dyDescent="0.25">
      <c r="A20" s="1" t="s">
        <v>16</v>
      </c>
      <c r="B20" s="1">
        <v>68.3</v>
      </c>
      <c r="C20" s="1">
        <v>4.0999999999999996</v>
      </c>
      <c r="D20" s="1">
        <v>23.2</v>
      </c>
      <c r="F20" s="1" t="s">
        <v>16</v>
      </c>
      <c r="G20" s="1">
        <v>63.6</v>
      </c>
      <c r="H20" s="1">
        <v>6.1</v>
      </c>
      <c r="I20" s="1">
        <v>23</v>
      </c>
      <c r="K20" s="1" t="s">
        <v>16</v>
      </c>
      <c r="L20" s="1">
        <v>60.4</v>
      </c>
      <c r="M20" s="1">
        <v>12.8</v>
      </c>
      <c r="N20" s="1">
        <v>16.2</v>
      </c>
      <c r="P20" s="1" t="s">
        <v>16</v>
      </c>
      <c r="Q20" s="1">
        <v>47.4</v>
      </c>
      <c r="R20" s="1">
        <v>14</v>
      </c>
      <c r="S20" s="1">
        <v>13.5</v>
      </c>
      <c r="U20" s="1" t="s">
        <v>16</v>
      </c>
      <c r="V20" s="1">
        <v>40.299999999999997</v>
      </c>
      <c r="W20" s="1">
        <v>7.3</v>
      </c>
      <c r="X20" s="1">
        <v>32.299999999999997</v>
      </c>
      <c r="Z20" s="1" t="s">
        <v>16</v>
      </c>
      <c r="AA20" s="1">
        <v>33.299999999999997</v>
      </c>
      <c r="AB20" s="1">
        <v>4.2</v>
      </c>
      <c r="AC20" s="1">
        <v>38.6</v>
      </c>
    </row>
    <row r="21" spans="1:29" ht="15.75" x14ac:dyDescent="0.25">
      <c r="A21" s="1" t="s">
        <v>17</v>
      </c>
      <c r="B21" s="1">
        <v>66.2</v>
      </c>
      <c r="C21" s="1">
        <v>13.8</v>
      </c>
      <c r="D21" s="1">
        <v>17.2</v>
      </c>
      <c r="F21" s="1" t="s">
        <v>17</v>
      </c>
      <c r="G21" s="1">
        <v>61.1</v>
      </c>
      <c r="H21" s="1">
        <v>15</v>
      </c>
      <c r="I21" s="1">
        <v>17</v>
      </c>
      <c r="K21" s="1" t="s">
        <v>17</v>
      </c>
      <c r="L21" s="1">
        <v>59</v>
      </c>
      <c r="M21" s="1">
        <v>18.399999999999999</v>
      </c>
      <c r="N21" s="1">
        <v>17.7</v>
      </c>
      <c r="P21" s="1" t="s">
        <v>17</v>
      </c>
      <c r="Q21" s="1">
        <v>42.8</v>
      </c>
      <c r="R21" s="1">
        <v>31.2</v>
      </c>
      <c r="S21" s="1">
        <v>9.9</v>
      </c>
      <c r="U21" s="1" t="s">
        <v>17</v>
      </c>
      <c r="V21" s="1">
        <v>39.5</v>
      </c>
      <c r="W21" s="1">
        <v>20.6</v>
      </c>
      <c r="X21" s="1">
        <v>4.5999999999999996</v>
      </c>
      <c r="Z21" s="1" t="s">
        <v>17</v>
      </c>
      <c r="AA21" s="1">
        <v>45.6</v>
      </c>
      <c r="AB21" s="1">
        <v>27.5</v>
      </c>
      <c r="AC21" s="1">
        <v>7.7</v>
      </c>
    </row>
    <row r="22" spans="1:29" ht="15.75" x14ac:dyDescent="0.25">
      <c r="A22" s="1" t="s">
        <v>18</v>
      </c>
      <c r="B22" s="1">
        <v>58.1</v>
      </c>
      <c r="C22" s="1">
        <v>10.8</v>
      </c>
      <c r="D22" s="1">
        <v>15.7</v>
      </c>
      <c r="F22" s="1" t="s">
        <v>18</v>
      </c>
      <c r="G22" s="1">
        <v>60.6</v>
      </c>
      <c r="H22" s="1">
        <v>11.4</v>
      </c>
      <c r="I22" s="1">
        <v>11.1</v>
      </c>
      <c r="K22" s="1" t="s">
        <v>18</v>
      </c>
      <c r="L22" s="1">
        <v>64.2</v>
      </c>
      <c r="M22" s="1">
        <v>5</v>
      </c>
      <c r="N22" s="1">
        <v>12.4</v>
      </c>
      <c r="P22" s="1" t="s">
        <v>18</v>
      </c>
      <c r="Q22" s="1">
        <v>64.099999999999994</v>
      </c>
      <c r="R22" s="1">
        <v>5.5</v>
      </c>
      <c r="S22" s="1">
        <v>8.5</v>
      </c>
      <c r="U22" s="1" t="s">
        <v>18</v>
      </c>
      <c r="V22" s="1">
        <v>65.8</v>
      </c>
      <c r="W22" s="1">
        <v>11.8</v>
      </c>
      <c r="X22" s="1">
        <v>8.6999999999999993</v>
      </c>
      <c r="Z22" s="1" t="s">
        <v>18</v>
      </c>
      <c r="AA22" s="1">
        <v>54.6</v>
      </c>
      <c r="AB22" s="1">
        <v>15</v>
      </c>
      <c r="AC22" s="1">
        <v>11.5</v>
      </c>
    </row>
    <row r="23" spans="1:29" ht="15.75" x14ac:dyDescent="0.25">
      <c r="A23" s="1" t="s">
        <v>19</v>
      </c>
      <c r="B23" s="1">
        <v>47.6</v>
      </c>
      <c r="C23" s="1">
        <v>13.3</v>
      </c>
      <c r="D23" s="1">
        <v>29.4</v>
      </c>
      <c r="F23" s="1" t="s">
        <v>19</v>
      </c>
      <c r="G23" s="1">
        <v>49.1</v>
      </c>
      <c r="H23" s="1">
        <v>10.6</v>
      </c>
      <c r="I23" s="1">
        <v>29</v>
      </c>
      <c r="K23" s="1" t="s">
        <v>19</v>
      </c>
      <c r="L23" s="1">
        <v>47.2</v>
      </c>
      <c r="M23" s="1">
        <v>8</v>
      </c>
      <c r="N23" s="1">
        <v>32.1</v>
      </c>
      <c r="P23" s="1" t="s">
        <v>19</v>
      </c>
      <c r="Q23" s="1">
        <v>50.5</v>
      </c>
      <c r="R23" s="1">
        <v>9.4</v>
      </c>
      <c r="S23" s="1">
        <v>23.1</v>
      </c>
      <c r="U23" s="1" t="s">
        <v>19</v>
      </c>
      <c r="V23" s="1">
        <v>55.3</v>
      </c>
      <c r="W23" s="1">
        <v>7.8</v>
      </c>
      <c r="X23" s="1">
        <v>24.6</v>
      </c>
      <c r="Z23" s="1" t="s">
        <v>19</v>
      </c>
      <c r="AA23" s="1">
        <v>55.4</v>
      </c>
      <c r="AB23" s="1">
        <v>5.2</v>
      </c>
      <c r="AC23" s="1">
        <v>27.8</v>
      </c>
    </row>
    <row r="24" spans="1:29" ht="15.75" x14ac:dyDescent="0.25">
      <c r="A24" s="2" t="s">
        <v>91</v>
      </c>
      <c r="B24" s="1">
        <v>52.4</v>
      </c>
      <c r="C24" s="1">
        <v>10.8</v>
      </c>
      <c r="D24" s="1">
        <v>18.899999999999999</v>
      </c>
      <c r="F24" s="2" t="s">
        <v>91</v>
      </c>
      <c r="G24" s="1">
        <v>53.8</v>
      </c>
      <c r="H24" s="1">
        <v>8</v>
      </c>
      <c r="I24" s="1">
        <v>15.7</v>
      </c>
      <c r="K24" s="2" t="s">
        <v>91</v>
      </c>
      <c r="L24" s="1">
        <v>56.4</v>
      </c>
      <c r="M24" s="1">
        <v>4.7</v>
      </c>
      <c r="N24" s="1">
        <v>18.5</v>
      </c>
      <c r="P24" s="2" t="s">
        <v>91</v>
      </c>
      <c r="Q24" s="1">
        <v>53.3</v>
      </c>
      <c r="R24" s="1">
        <v>5</v>
      </c>
      <c r="S24" s="1">
        <v>16.2</v>
      </c>
      <c r="U24" s="2" t="s">
        <v>91</v>
      </c>
      <c r="V24" s="1">
        <v>49.2</v>
      </c>
      <c r="W24" s="1">
        <v>5.2</v>
      </c>
      <c r="X24" s="1">
        <v>15.6</v>
      </c>
      <c r="Z24" s="2" t="s">
        <v>91</v>
      </c>
      <c r="AA24" s="1">
        <v>51.4</v>
      </c>
      <c r="AB24" s="1">
        <v>5.8</v>
      </c>
      <c r="AC24" s="1">
        <v>18.2</v>
      </c>
    </row>
    <row r="25" spans="1:29" ht="15.75" x14ac:dyDescent="0.25">
      <c r="A25" s="1" t="s">
        <v>20</v>
      </c>
      <c r="B25" s="1">
        <v>53.4</v>
      </c>
      <c r="C25" s="1">
        <v>2.9</v>
      </c>
      <c r="D25" s="1">
        <v>20.7</v>
      </c>
      <c r="F25" s="1" t="s">
        <v>20</v>
      </c>
      <c r="G25" s="1">
        <v>67.2</v>
      </c>
      <c r="H25" s="1">
        <v>3.4</v>
      </c>
      <c r="I25" s="1">
        <v>19.2</v>
      </c>
      <c r="K25" s="1" t="s">
        <v>20</v>
      </c>
      <c r="L25" s="1">
        <v>65</v>
      </c>
      <c r="M25" s="1">
        <v>1.8</v>
      </c>
      <c r="N25" s="1">
        <v>27.1</v>
      </c>
      <c r="P25" s="1" t="s">
        <v>20</v>
      </c>
      <c r="Q25" s="1">
        <v>64.099999999999994</v>
      </c>
      <c r="R25" s="1">
        <v>1.6</v>
      </c>
      <c r="S25" s="1">
        <v>24.4</v>
      </c>
      <c r="U25" s="1" t="s">
        <v>20</v>
      </c>
      <c r="V25" s="1">
        <v>56.1</v>
      </c>
      <c r="W25" s="1">
        <v>3</v>
      </c>
      <c r="X25" s="1">
        <v>33</v>
      </c>
      <c r="Z25" s="1" t="s">
        <v>20</v>
      </c>
      <c r="AA25" s="1">
        <v>61.4</v>
      </c>
      <c r="AB25" s="1">
        <v>8.6</v>
      </c>
      <c r="AC25" s="1">
        <v>18.899999999999999</v>
      </c>
    </row>
    <row r="26" spans="1:29" ht="15.75" x14ac:dyDescent="0.25">
      <c r="A26" s="1" t="s">
        <v>21</v>
      </c>
      <c r="B26" s="1">
        <v>77.3</v>
      </c>
      <c r="C26" s="1">
        <v>0.8</v>
      </c>
      <c r="D26" s="1">
        <v>7.3</v>
      </c>
      <c r="F26" s="1" t="s">
        <v>21</v>
      </c>
      <c r="G26" s="1">
        <v>69.7</v>
      </c>
      <c r="H26" s="1">
        <v>1.2</v>
      </c>
      <c r="I26" s="1">
        <v>6.4</v>
      </c>
      <c r="K26" s="1" t="s">
        <v>21</v>
      </c>
      <c r="L26" s="1">
        <v>71.599999999999994</v>
      </c>
      <c r="M26" s="1">
        <v>2.5</v>
      </c>
      <c r="N26" s="1">
        <v>9.3000000000000007</v>
      </c>
      <c r="P26" s="1" t="s">
        <v>21</v>
      </c>
      <c r="Q26" s="1">
        <v>82.1</v>
      </c>
      <c r="R26" s="1">
        <v>1</v>
      </c>
      <c r="S26" s="1">
        <v>4.5999999999999996</v>
      </c>
      <c r="U26" s="1" t="s">
        <v>21</v>
      </c>
      <c r="V26" s="1">
        <v>73.7</v>
      </c>
      <c r="W26" s="1">
        <v>1.3</v>
      </c>
      <c r="X26" s="1">
        <v>3.2</v>
      </c>
      <c r="Z26" s="1" t="s">
        <v>21</v>
      </c>
      <c r="AA26" s="1">
        <v>72.3</v>
      </c>
      <c r="AB26" s="1">
        <v>0.7</v>
      </c>
      <c r="AC26" s="1">
        <v>3.4</v>
      </c>
    </row>
    <row r="27" spans="1:29" ht="15.75" x14ac:dyDescent="0.25">
      <c r="A27" s="1" t="s">
        <v>23</v>
      </c>
      <c r="B27" s="1">
        <v>67.5</v>
      </c>
      <c r="C27" s="1">
        <v>0.4</v>
      </c>
      <c r="D27" s="1">
        <v>10.199999999999999</v>
      </c>
      <c r="F27" s="1" t="s">
        <v>23</v>
      </c>
      <c r="G27" s="1">
        <v>66.7</v>
      </c>
      <c r="H27" s="1" t="s">
        <v>99</v>
      </c>
      <c r="I27" s="1">
        <v>10.6</v>
      </c>
      <c r="K27" s="1" t="s">
        <v>23</v>
      </c>
      <c r="L27" s="1">
        <v>67.8</v>
      </c>
      <c r="M27" s="1" t="s">
        <v>99</v>
      </c>
      <c r="N27" s="1">
        <v>6.2</v>
      </c>
      <c r="P27" s="1" t="s">
        <v>23</v>
      </c>
      <c r="Q27" s="1">
        <v>67.599999999999994</v>
      </c>
      <c r="R27" s="1" t="s">
        <v>103</v>
      </c>
      <c r="S27" s="1">
        <v>5.2</v>
      </c>
      <c r="U27" s="1" t="s">
        <v>23</v>
      </c>
      <c r="V27" s="1">
        <v>75.2</v>
      </c>
      <c r="W27" s="1">
        <v>5.2</v>
      </c>
      <c r="X27" s="1">
        <v>4.5999999999999996</v>
      </c>
      <c r="Z27" s="1" t="s">
        <v>23</v>
      </c>
      <c r="AA27" s="1">
        <v>79</v>
      </c>
      <c r="AB27" s="1">
        <v>4.7</v>
      </c>
      <c r="AC27" s="1">
        <v>3.1</v>
      </c>
    </row>
    <row r="28" spans="1:29" ht="15.75" x14ac:dyDescent="0.25">
      <c r="A28" s="1" t="s">
        <v>22</v>
      </c>
      <c r="B28" s="1">
        <v>49.5</v>
      </c>
      <c r="C28" s="1">
        <v>0.6</v>
      </c>
      <c r="D28" s="1">
        <v>46.9</v>
      </c>
      <c r="F28" s="1" t="s">
        <v>22</v>
      </c>
      <c r="G28" s="1">
        <v>53.2</v>
      </c>
      <c r="H28" s="1" t="s">
        <v>99</v>
      </c>
      <c r="I28" s="1">
        <v>26.1</v>
      </c>
      <c r="K28" s="1" t="s">
        <v>22</v>
      </c>
      <c r="L28" s="1">
        <v>48.5</v>
      </c>
      <c r="M28" s="1">
        <v>6.3</v>
      </c>
      <c r="N28" s="1">
        <v>34.799999999999997</v>
      </c>
      <c r="P28" s="1" t="s">
        <v>22</v>
      </c>
      <c r="Q28" s="1">
        <v>48.4</v>
      </c>
      <c r="R28" s="1">
        <v>4.8</v>
      </c>
      <c r="S28" s="1">
        <v>34.700000000000003</v>
      </c>
      <c r="U28" s="1" t="s">
        <v>22</v>
      </c>
      <c r="V28" s="1">
        <v>43.7</v>
      </c>
      <c r="W28" s="1">
        <v>11.7</v>
      </c>
      <c r="X28" s="1">
        <v>21.1</v>
      </c>
      <c r="Z28" s="1" t="s">
        <v>22</v>
      </c>
      <c r="AA28" s="1">
        <v>39.1</v>
      </c>
      <c r="AB28" s="1">
        <v>5.5</v>
      </c>
      <c r="AC28" s="1">
        <v>32</v>
      </c>
    </row>
    <row r="29" spans="1:29" ht="15.75" x14ac:dyDescent="0.25">
      <c r="A29" s="1" t="s">
        <v>24</v>
      </c>
      <c r="B29" s="1">
        <v>64.2</v>
      </c>
      <c r="C29" s="1">
        <v>2.6</v>
      </c>
      <c r="D29" s="1">
        <v>20.5</v>
      </c>
      <c r="F29" s="1" t="s">
        <v>24</v>
      </c>
      <c r="G29" s="1">
        <v>60</v>
      </c>
      <c r="H29" s="1">
        <v>3.7</v>
      </c>
      <c r="I29" s="1">
        <v>14.1</v>
      </c>
      <c r="K29" s="1" t="s">
        <v>24</v>
      </c>
      <c r="L29" s="1">
        <v>72.3</v>
      </c>
      <c r="M29" s="1">
        <v>1</v>
      </c>
      <c r="N29" s="1">
        <v>14.6</v>
      </c>
      <c r="P29" s="1" t="s">
        <v>24</v>
      </c>
      <c r="Q29" s="1">
        <v>59.5</v>
      </c>
      <c r="R29" s="1">
        <v>1.5</v>
      </c>
      <c r="S29" s="1">
        <v>8.4</v>
      </c>
      <c r="U29" s="1" t="s">
        <v>24</v>
      </c>
      <c r="V29" s="1">
        <v>47.7</v>
      </c>
      <c r="W29" s="1">
        <v>2.2000000000000002</v>
      </c>
      <c r="X29" s="1">
        <v>8</v>
      </c>
      <c r="Z29" s="1" t="s">
        <v>24</v>
      </c>
      <c r="AA29" s="1">
        <v>54.1</v>
      </c>
      <c r="AB29" s="1">
        <v>5.2</v>
      </c>
      <c r="AC29" s="1">
        <v>6.4</v>
      </c>
    </row>
    <row r="30" spans="1:29" ht="15.75" x14ac:dyDescent="0.25">
      <c r="A30" s="1" t="s">
        <v>25</v>
      </c>
      <c r="B30" s="1">
        <v>57.3</v>
      </c>
      <c r="C30" s="1">
        <v>10.4</v>
      </c>
      <c r="D30" s="1">
        <v>21.3</v>
      </c>
      <c r="F30" s="1" t="s">
        <v>25</v>
      </c>
      <c r="G30" s="1">
        <v>51.2</v>
      </c>
      <c r="H30" s="1">
        <v>7.5</v>
      </c>
      <c r="I30" s="1">
        <v>27.3</v>
      </c>
      <c r="K30" s="1" t="s">
        <v>25</v>
      </c>
      <c r="L30" s="1">
        <v>58.5</v>
      </c>
      <c r="M30" s="1">
        <v>4.4000000000000004</v>
      </c>
      <c r="N30" s="1">
        <v>25.5</v>
      </c>
      <c r="P30" s="1" t="s">
        <v>25</v>
      </c>
      <c r="Q30" s="1">
        <v>54</v>
      </c>
      <c r="R30" s="1">
        <v>3.4</v>
      </c>
      <c r="S30" s="1">
        <v>30.2</v>
      </c>
      <c r="U30" s="1" t="s">
        <v>25</v>
      </c>
      <c r="V30" s="1">
        <v>42.4</v>
      </c>
      <c r="W30" s="1">
        <v>3.4</v>
      </c>
      <c r="X30" s="1">
        <v>14.5</v>
      </c>
      <c r="Z30" s="1" t="s">
        <v>25</v>
      </c>
      <c r="AA30" s="1">
        <v>57.3</v>
      </c>
      <c r="AB30" s="1">
        <v>2</v>
      </c>
      <c r="AC30" s="1">
        <v>20</v>
      </c>
    </row>
    <row r="31" spans="1:29" ht="15.75" x14ac:dyDescent="0.25">
      <c r="A31" s="1" t="s">
        <v>26</v>
      </c>
      <c r="B31" s="1">
        <v>41.4</v>
      </c>
      <c r="C31" s="1">
        <v>18.100000000000001</v>
      </c>
      <c r="D31" s="1">
        <v>11.4</v>
      </c>
      <c r="F31" s="1" t="s">
        <v>26</v>
      </c>
      <c r="G31" s="1">
        <v>42.5</v>
      </c>
      <c r="H31" s="1">
        <v>11.5</v>
      </c>
      <c r="I31" s="1">
        <v>12.6</v>
      </c>
      <c r="K31" s="1" t="s">
        <v>26</v>
      </c>
      <c r="L31" s="1">
        <v>47.5</v>
      </c>
      <c r="M31" s="1">
        <v>2.4</v>
      </c>
      <c r="N31" s="1">
        <v>14.5</v>
      </c>
      <c r="P31" s="1" t="s">
        <v>26</v>
      </c>
      <c r="Q31" s="1">
        <v>32.799999999999997</v>
      </c>
      <c r="R31" s="1">
        <v>6.7</v>
      </c>
      <c r="S31" s="1">
        <v>12.5</v>
      </c>
      <c r="U31" s="1" t="s">
        <v>26</v>
      </c>
      <c r="V31" s="1">
        <v>27.2</v>
      </c>
      <c r="W31" s="1">
        <v>8.1</v>
      </c>
      <c r="X31" s="1">
        <v>11.9</v>
      </c>
      <c r="Z31" s="1" t="s">
        <v>26</v>
      </c>
      <c r="AA31" s="1">
        <v>27</v>
      </c>
      <c r="AB31" s="1">
        <v>10.3</v>
      </c>
      <c r="AC31" s="1">
        <v>16.100000000000001</v>
      </c>
    </row>
    <row r="32" spans="1:29" ht="15.75" x14ac:dyDescent="0.25">
      <c r="A32" s="1" t="s">
        <v>27</v>
      </c>
      <c r="B32" s="1">
        <v>37.4</v>
      </c>
      <c r="C32" s="1">
        <v>10.5</v>
      </c>
      <c r="D32" s="1">
        <v>22.7</v>
      </c>
      <c r="F32" s="1" t="s">
        <v>27</v>
      </c>
      <c r="G32" s="1">
        <v>38.799999999999997</v>
      </c>
      <c r="H32" s="1">
        <v>5.6</v>
      </c>
      <c r="I32" s="1">
        <v>19.3</v>
      </c>
      <c r="K32" s="1" t="s">
        <v>27</v>
      </c>
      <c r="L32" s="1">
        <v>41.9</v>
      </c>
      <c r="M32" s="1">
        <v>2</v>
      </c>
      <c r="N32" s="1">
        <v>29.1</v>
      </c>
      <c r="P32" s="1" t="s">
        <v>27</v>
      </c>
      <c r="Q32" s="1">
        <v>44.8</v>
      </c>
      <c r="R32" s="1">
        <v>2.2999999999999998</v>
      </c>
      <c r="S32" s="1">
        <v>32.200000000000003</v>
      </c>
      <c r="U32" s="1" t="s">
        <v>27</v>
      </c>
      <c r="V32" s="1">
        <v>46.5</v>
      </c>
      <c r="W32" s="1">
        <v>2.2000000000000002</v>
      </c>
      <c r="X32" s="1">
        <v>31</v>
      </c>
      <c r="Z32" s="1" t="s">
        <v>27</v>
      </c>
      <c r="AA32" s="1">
        <v>56.2</v>
      </c>
      <c r="AB32" s="1">
        <v>2.6</v>
      </c>
      <c r="AC32" s="1">
        <v>28.6</v>
      </c>
    </row>
    <row r="33" spans="1:29" ht="15.75" x14ac:dyDescent="0.25">
      <c r="A33" s="1" t="s">
        <v>28</v>
      </c>
      <c r="B33" s="1">
        <v>58.1</v>
      </c>
      <c r="C33" s="1">
        <v>4.0999999999999996</v>
      </c>
      <c r="D33" s="1">
        <v>24.8</v>
      </c>
      <c r="F33" s="1" t="s">
        <v>28</v>
      </c>
      <c r="G33" s="1">
        <v>65.7</v>
      </c>
      <c r="H33" s="1">
        <v>3.5</v>
      </c>
      <c r="I33" s="1">
        <v>18.100000000000001</v>
      </c>
      <c r="K33" s="1" t="s">
        <v>28</v>
      </c>
      <c r="L33" s="1">
        <v>64.3</v>
      </c>
      <c r="M33" s="1">
        <v>6.6</v>
      </c>
      <c r="N33" s="1">
        <v>12.9</v>
      </c>
      <c r="P33" s="1" t="s">
        <v>28</v>
      </c>
      <c r="Q33" s="1">
        <v>64.7</v>
      </c>
      <c r="R33" s="1">
        <v>3.5</v>
      </c>
      <c r="S33" s="1">
        <v>15.2</v>
      </c>
      <c r="U33" s="1" t="s">
        <v>28</v>
      </c>
      <c r="V33" s="1">
        <v>49.2</v>
      </c>
      <c r="W33" s="1">
        <v>1.2</v>
      </c>
      <c r="X33" s="1">
        <v>24.3</v>
      </c>
      <c r="Z33" s="1" t="s">
        <v>28</v>
      </c>
      <c r="AA33" s="1">
        <v>24.1</v>
      </c>
      <c r="AB33" s="1">
        <v>1.2</v>
      </c>
      <c r="AC33" s="1">
        <v>43.8</v>
      </c>
    </row>
    <row r="34" spans="1:29" ht="15.75" x14ac:dyDescent="0.25">
      <c r="A34" s="1" t="s">
        <v>29</v>
      </c>
      <c r="B34" s="1">
        <v>47.4</v>
      </c>
      <c r="C34" s="1">
        <v>22.8</v>
      </c>
      <c r="D34" s="1">
        <v>26.8</v>
      </c>
      <c r="F34" s="1" t="s">
        <v>29</v>
      </c>
      <c r="G34" s="1">
        <v>67.900000000000006</v>
      </c>
      <c r="H34" s="1">
        <v>7.9</v>
      </c>
      <c r="I34" s="1">
        <v>16.899999999999999</v>
      </c>
      <c r="K34" s="1" t="s">
        <v>29</v>
      </c>
      <c r="L34" s="1">
        <v>38.6</v>
      </c>
      <c r="M34" s="1">
        <v>16.7</v>
      </c>
      <c r="N34" s="1">
        <v>32.299999999999997</v>
      </c>
      <c r="P34" s="1" t="s">
        <v>29</v>
      </c>
      <c r="Q34" s="1">
        <v>43</v>
      </c>
      <c r="R34" s="1">
        <v>16.600000000000001</v>
      </c>
      <c r="S34" s="1">
        <v>24.7</v>
      </c>
      <c r="U34" s="1" t="s">
        <v>29</v>
      </c>
      <c r="V34" s="1">
        <v>50.9</v>
      </c>
      <c r="W34" s="1">
        <v>5.6</v>
      </c>
      <c r="X34" s="1">
        <v>31.9</v>
      </c>
      <c r="Z34" s="1" t="s">
        <v>29</v>
      </c>
      <c r="AA34" s="1">
        <v>55.9</v>
      </c>
      <c r="AB34" s="1">
        <v>0.9</v>
      </c>
      <c r="AC34" s="1">
        <v>31.2</v>
      </c>
    </row>
    <row r="35" spans="1:29" ht="15.75" x14ac:dyDescent="0.25">
      <c r="A35" s="1" t="s">
        <v>30</v>
      </c>
      <c r="B35" s="1">
        <v>56.7</v>
      </c>
      <c r="C35" s="1">
        <v>12.1</v>
      </c>
      <c r="D35" s="1">
        <v>20.5</v>
      </c>
      <c r="F35" s="1" t="s">
        <v>30</v>
      </c>
      <c r="G35" s="1">
        <v>58.3</v>
      </c>
      <c r="H35" s="1">
        <v>10.3</v>
      </c>
      <c r="I35" s="1">
        <v>15.7</v>
      </c>
      <c r="K35" s="1" t="s">
        <v>30</v>
      </c>
      <c r="L35" s="1">
        <v>57.1</v>
      </c>
      <c r="M35" s="1">
        <v>8.5</v>
      </c>
      <c r="N35" s="1">
        <v>18.100000000000001</v>
      </c>
      <c r="P35" s="1" t="s">
        <v>30</v>
      </c>
      <c r="Q35" s="1">
        <v>60.1</v>
      </c>
      <c r="R35" s="1">
        <v>6.9</v>
      </c>
      <c r="S35" s="1">
        <v>15.5</v>
      </c>
      <c r="U35" s="1" t="s">
        <v>30</v>
      </c>
      <c r="V35" s="1">
        <v>59.3</v>
      </c>
      <c r="W35" s="1">
        <v>5.0999999999999996</v>
      </c>
      <c r="X35" s="1">
        <v>17.899999999999999</v>
      </c>
      <c r="Z35" s="1" t="s">
        <v>30</v>
      </c>
      <c r="AA35" s="1">
        <v>57.1</v>
      </c>
      <c r="AB35" s="1">
        <v>6.8</v>
      </c>
      <c r="AC35" s="1">
        <v>20.2</v>
      </c>
    </row>
    <row r="36" spans="1:29" ht="15.75" x14ac:dyDescent="0.25">
      <c r="A36" s="2" t="s">
        <v>93</v>
      </c>
      <c r="B36" s="1">
        <v>46.8</v>
      </c>
      <c r="C36" s="1">
        <v>9.1</v>
      </c>
      <c r="D36" s="1">
        <v>33.200000000000003</v>
      </c>
      <c r="F36" s="2" t="s">
        <v>93</v>
      </c>
      <c r="G36" s="1">
        <v>44.8</v>
      </c>
      <c r="H36" s="1">
        <v>9.9</v>
      </c>
      <c r="I36" s="1">
        <v>29.8</v>
      </c>
      <c r="K36" s="2" t="s">
        <v>93</v>
      </c>
      <c r="L36" s="1">
        <v>38.299999999999997</v>
      </c>
      <c r="M36" s="1">
        <v>15.3</v>
      </c>
      <c r="N36" s="1">
        <v>30.6</v>
      </c>
      <c r="P36" s="2" t="s">
        <v>93</v>
      </c>
      <c r="Q36" s="1">
        <v>41.4</v>
      </c>
      <c r="R36" s="1">
        <v>9.3000000000000007</v>
      </c>
      <c r="S36" s="1">
        <v>32.6</v>
      </c>
      <c r="U36" s="2" t="s">
        <v>93</v>
      </c>
      <c r="V36" s="1">
        <v>35</v>
      </c>
      <c r="W36" s="1">
        <v>13.2</v>
      </c>
      <c r="X36" s="1">
        <v>32</v>
      </c>
      <c r="Z36" s="2" t="s">
        <v>93</v>
      </c>
      <c r="AA36" s="1">
        <v>33</v>
      </c>
      <c r="AB36" s="1">
        <v>8</v>
      </c>
      <c r="AC36" s="1">
        <v>32.299999999999997</v>
      </c>
    </row>
    <row r="37" spans="1:29" ht="15.75" x14ac:dyDescent="0.25">
      <c r="A37" s="1" t="s">
        <v>31</v>
      </c>
      <c r="B37" s="1">
        <v>35.4</v>
      </c>
      <c r="C37" s="1">
        <v>2.5</v>
      </c>
      <c r="D37" s="1">
        <v>50.5</v>
      </c>
      <c r="F37" s="1" t="s">
        <v>31</v>
      </c>
      <c r="G37" s="1">
        <v>34.299999999999997</v>
      </c>
      <c r="H37" s="1">
        <v>2.7</v>
      </c>
      <c r="I37" s="1">
        <v>57.1</v>
      </c>
      <c r="K37" s="1" t="s">
        <v>31</v>
      </c>
      <c r="L37" s="1">
        <v>18.5</v>
      </c>
      <c r="M37" s="1">
        <v>31.7</v>
      </c>
      <c r="N37" s="1">
        <v>44</v>
      </c>
      <c r="P37" s="1" t="s">
        <v>31</v>
      </c>
      <c r="Q37" s="1">
        <v>21.6</v>
      </c>
      <c r="R37" s="1">
        <v>45.2</v>
      </c>
      <c r="S37" s="1">
        <v>31.4</v>
      </c>
      <c r="U37" s="1" t="s">
        <v>31</v>
      </c>
      <c r="V37" s="1">
        <v>32.6</v>
      </c>
      <c r="W37" s="1">
        <v>16.8</v>
      </c>
      <c r="X37" s="1">
        <v>37.6</v>
      </c>
      <c r="Z37" s="1" t="s">
        <v>31</v>
      </c>
      <c r="AA37" s="1">
        <v>43</v>
      </c>
      <c r="AB37" s="1">
        <v>0.9</v>
      </c>
      <c r="AC37" s="1">
        <v>45.9</v>
      </c>
    </row>
    <row r="38" spans="1:29" ht="15.75" x14ac:dyDescent="0.25">
      <c r="A38" s="1" t="s">
        <v>32</v>
      </c>
      <c r="B38" s="1">
        <v>24.3</v>
      </c>
      <c r="C38" s="1">
        <v>22.7</v>
      </c>
      <c r="D38" s="1">
        <v>42.1</v>
      </c>
      <c r="F38" s="1" t="s">
        <v>32</v>
      </c>
      <c r="G38" s="1">
        <v>66.8</v>
      </c>
      <c r="H38" s="1" t="s">
        <v>99</v>
      </c>
      <c r="I38" s="1">
        <v>24.2</v>
      </c>
      <c r="K38" s="1" t="s">
        <v>32</v>
      </c>
      <c r="L38" s="1">
        <v>25.6</v>
      </c>
      <c r="M38" s="1">
        <v>54.5</v>
      </c>
      <c r="N38" s="1">
        <v>15.7</v>
      </c>
      <c r="P38" s="1" t="s">
        <v>32</v>
      </c>
      <c r="Q38" s="1">
        <v>31.8</v>
      </c>
      <c r="R38" s="1" t="s">
        <v>103</v>
      </c>
      <c r="S38" s="1">
        <v>38.799999999999997</v>
      </c>
      <c r="U38" s="1" t="s">
        <v>32</v>
      </c>
      <c r="V38" s="1">
        <v>19.7</v>
      </c>
      <c r="W38" s="1">
        <v>1.2</v>
      </c>
      <c r="X38" s="1">
        <v>42.9</v>
      </c>
      <c r="Z38" s="1" t="s">
        <v>32</v>
      </c>
      <c r="AA38" s="1">
        <v>47.7</v>
      </c>
      <c r="AB38" s="1" t="s">
        <v>104</v>
      </c>
      <c r="AC38" s="1">
        <v>29.7</v>
      </c>
    </row>
    <row r="39" spans="1:29" ht="15.75" x14ac:dyDescent="0.25">
      <c r="A39" s="1" t="s">
        <v>33</v>
      </c>
      <c r="B39" s="1">
        <v>31.2</v>
      </c>
      <c r="C39" s="1">
        <v>6.8</v>
      </c>
      <c r="D39" s="1">
        <v>59.1</v>
      </c>
      <c r="F39" s="1" t="s">
        <v>33</v>
      </c>
      <c r="G39" s="1">
        <v>40</v>
      </c>
      <c r="H39" s="1">
        <v>4.5</v>
      </c>
      <c r="I39" s="1">
        <v>53.2</v>
      </c>
      <c r="K39" s="1" t="s">
        <v>33</v>
      </c>
      <c r="L39" s="1">
        <v>27.4</v>
      </c>
      <c r="M39" s="1">
        <v>2.8</v>
      </c>
      <c r="N39" s="1">
        <v>64.900000000000006</v>
      </c>
      <c r="P39" s="1" t="s">
        <v>33</v>
      </c>
      <c r="Q39" s="1">
        <v>21.5</v>
      </c>
      <c r="R39" s="1">
        <v>2.1</v>
      </c>
      <c r="S39" s="1">
        <v>73.099999999999994</v>
      </c>
      <c r="U39" s="1" t="s">
        <v>33</v>
      </c>
      <c r="V39" s="1">
        <v>12.5</v>
      </c>
      <c r="W39" s="1">
        <v>17.100000000000001</v>
      </c>
      <c r="X39" s="1">
        <v>65.5</v>
      </c>
      <c r="Z39" s="1" t="s">
        <v>33</v>
      </c>
      <c r="AA39" s="1">
        <v>15.7</v>
      </c>
      <c r="AB39" s="1">
        <v>1.6</v>
      </c>
      <c r="AC39" s="1">
        <v>78.599999999999994</v>
      </c>
    </row>
    <row r="40" spans="1:29" ht="15.75" x14ac:dyDescent="0.25">
      <c r="A40" s="1" t="s">
        <v>34</v>
      </c>
      <c r="B40" s="1">
        <v>50.9</v>
      </c>
      <c r="C40" s="1">
        <v>15.5</v>
      </c>
      <c r="D40" s="1">
        <v>21.4</v>
      </c>
      <c r="F40" s="1" t="s">
        <v>34</v>
      </c>
      <c r="G40" s="1">
        <v>50</v>
      </c>
      <c r="H40" s="1">
        <v>14.6</v>
      </c>
      <c r="I40" s="1">
        <v>21.4</v>
      </c>
      <c r="K40" s="1" t="s">
        <v>34</v>
      </c>
      <c r="L40" s="1">
        <v>45.2</v>
      </c>
      <c r="M40" s="1">
        <v>20.100000000000001</v>
      </c>
      <c r="N40" s="1">
        <v>20.9</v>
      </c>
      <c r="P40" s="1" t="s">
        <v>34</v>
      </c>
      <c r="Q40" s="1">
        <v>50.7</v>
      </c>
      <c r="R40" s="1">
        <v>10.6</v>
      </c>
      <c r="S40" s="1">
        <v>23</v>
      </c>
      <c r="U40" s="1" t="s">
        <v>34</v>
      </c>
      <c r="V40" s="1">
        <v>41.1</v>
      </c>
      <c r="W40" s="1">
        <v>16.2</v>
      </c>
      <c r="X40" s="1">
        <v>25.5</v>
      </c>
      <c r="Z40" s="1" t="s">
        <v>34</v>
      </c>
      <c r="AA40" s="1">
        <v>38.9</v>
      </c>
      <c r="AB40" s="1">
        <v>11.6</v>
      </c>
      <c r="AC40" s="1">
        <v>23.7</v>
      </c>
    </row>
    <row r="41" spans="1:29" ht="15.75" x14ac:dyDescent="0.25">
      <c r="A41" s="1" t="s">
        <v>35</v>
      </c>
      <c r="B41" s="1">
        <v>68.7</v>
      </c>
      <c r="C41" s="1">
        <v>0.1</v>
      </c>
      <c r="D41" s="1">
        <v>10.8</v>
      </c>
      <c r="F41" s="1" t="s">
        <v>35</v>
      </c>
      <c r="G41" s="1">
        <v>18.5</v>
      </c>
      <c r="H41" s="1">
        <v>0.8</v>
      </c>
      <c r="I41" s="1">
        <v>9.9</v>
      </c>
      <c r="K41" s="1" t="s">
        <v>35</v>
      </c>
      <c r="L41" s="1">
        <v>15.8</v>
      </c>
      <c r="M41" s="1">
        <v>1.4</v>
      </c>
      <c r="N41" s="1">
        <v>10.199999999999999</v>
      </c>
      <c r="P41" s="1" t="s">
        <v>35</v>
      </c>
      <c r="Q41" s="1">
        <v>14.4</v>
      </c>
      <c r="R41" s="1">
        <v>9.1</v>
      </c>
      <c r="S41" s="1">
        <v>7.4</v>
      </c>
      <c r="U41" s="1" t="s">
        <v>35</v>
      </c>
      <c r="V41" s="1">
        <v>13.2</v>
      </c>
      <c r="W41" s="1">
        <v>3</v>
      </c>
      <c r="X41" s="1">
        <v>4.8</v>
      </c>
      <c r="Z41" s="1" t="s">
        <v>35</v>
      </c>
      <c r="AA41" s="1">
        <v>12</v>
      </c>
      <c r="AB41" s="1">
        <v>2</v>
      </c>
      <c r="AC41" s="1">
        <v>3.3</v>
      </c>
    </row>
    <row r="42" spans="1:29" ht="15.75" x14ac:dyDescent="0.25">
      <c r="A42" s="1" t="s">
        <v>36</v>
      </c>
      <c r="B42" s="1">
        <v>55.4</v>
      </c>
      <c r="C42" s="1">
        <v>2</v>
      </c>
      <c r="D42" s="1">
        <v>26.1</v>
      </c>
      <c r="F42" s="1" t="s">
        <v>36</v>
      </c>
      <c r="G42" s="1">
        <v>59</v>
      </c>
      <c r="H42" s="1">
        <v>3.2</v>
      </c>
      <c r="I42" s="1">
        <v>22.9</v>
      </c>
      <c r="K42" s="1" t="s">
        <v>36</v>
      </c>
      <c r="L42" s="1">
        <v>60.3</v>
      </c>
      <c r="M42" s="1">
        <v>6.1</v>
      </c>
      <c r="N42" s="1">
        <v>25.2</v>
      </c>
      <c r="P42" s="1" t="s">
        <v>36</v>
      </c>
      <c r="Q42" s="1">
        <v>64.7</v>
      </c>
      <c r="R42" s="1">
        <v>7</v>
      </c>
      <c r="S42" s="1">
        <v>18.8</v>
      </c>
      <c r="U42" s="1" t="s">
        <v>36</v>
      </c>
      <c r="V42" s="1">
        <v>65.5</v>
      </c>
      <c r="W42" s="1">
        <v>5.8</v>
      </c>
      <c r="X42" s="1">
        <v>16.3</v>
      </c>
      <c r="Z42" s="1" t="s">
        <v>36</v>
      </c>
      <c r="AA42" s="1">
        <v>59</v>
      </c>
      <c r="AB42" s="1">
        <v>4.5999999999999996</v>
      </c>
      <c r="AC42" s="1">
        <v>20.3</v>
      </c>
    </row>
    <row r="43" spans="1:29" ht="15.75" x14ac:dyDescent="0.25">
      <c r="A43" s="1" t="s">
        <v>37</v>
      </c>
      <c r="B43" s="1">
        <v>41.1</v>
      </c>
      <c r="C43" s="1">
        <v>7.3</v>
      </c>
      <c r="D43" s="1">
        <v>42.6</v>
      </c>
      <c r="F43" s="1" t="s">
        <v>37</v>
      </c>
      <c r="G43" s="1">
        <v>41.4</v>
      </c>
      <c r="H43" s="1">
        <v>13.1</v>
      </c>
      <c r="I43" s="1">
        <v>35.5</v>
      </c>
      <c r="K43" s="1" t="s">
        <v>37</v>
      </c>
      <c r="L43" s="1">
        <v>37.6</v>
      </c>
      <c r="M43" s="1">
        <v>20.399999999999999</v>
      </c>
      <c r="N43" s="1">
        <v>30.8</v>
      </c>
      <c r="P43" s="1" t="s">
        <v>37</v>
      </c>
      <c r="Q43" s="1">
        <v>47.4</v>
      </c>
      <c r="R43" s="1">
        <v>8.1</v>
      </c>
      <c r="S43" s="1">
        <v>29.4</v>
      </c>
      <c r="U43" s="1" t="s">
        <v>37</v>
      </c>
      <c r="V43" s="1">
        <v>44.1</v>
      </c>
      <c r="W43" s="1">
        <v>7.9</v>
      </c>
      <c r="X43" s="1">
        <v>29</v>
      </c>
      <c r="Z43" s="1" t="s">
        <v>37</v>
      </c>
      <c r="AA43" s="1">
        <v>29</v>
      </c>
      <c r="AB43" s="1">
        <v>11.9</v>
      </c>
      <c r="AC43" s="1">
        <v>39.700000000000003</v>
      </c>
    </row>
    <row r="44" spans="1:29" ht="15.75" x14ac:dyDescent="0.25">
      <c r="A44" s="1" t="s">
        <v>38</v>
      </c>
      <c r="B44" s="1">
        <v>36.9</v>
      </c>
      <c r="C44" s="1">
        <v>0.8</v>
      </c>
      <c r="D44" s="1">
        <v>61.1</v>
      </c>
      <c r="F44" s="1" t="s">
        <v>38</v>
      </c>
      <c r="G44" s="1">
        <v>25.1</v>
      </c>
      <c r="H44" s="1" t="s">
        <v>99</v>
      </c>
      <c r="I44" s="1">
        <v>72</v>
      </c>
      <c r="K44" s="1" t="s">
        <v>38</v>
      </c>
      <c r="L44" s="1">
        <v>16.899999999999999</v>
      </c>
      <c r="M44" s="1">
        <v>1.4</v>
      </c>
      <c r="N44" s="1">
        <v>79.7</v>
      </c>
      <c r="P44" s="1" t="s">
        <v>38</v>
      </c>
      <c r="Q44" s="1">
        <v>9.3000000000000007</v>
      </c>
      <c r="R44" s="1">
        <v>3.4</v>
      </c>
      <c r="S44" s="1">
        <v>85.8</v>
      </c>
      <c r="U44" s="1" t="s">
        <v>38</v>
      </c>
      <c r="V44" s="1">
        <v>9.4</v>
      </c>
      <c r="W44" s="1">
        <v>39.200000000000003</v>
      </c>
      <c r="X44" s="1">
        <v>47.5</v>
      </c>
      <c r="Z44" s="1" t="s">
        <v>38</v>
      </c>
      <c r="AA44" s="1">
        <v>10.3</v>
      </c>
      <c r="AB44" s="1">
        <v>0.2</v>
      </c>
      <c r="AC44" s="1">
        <v>87.5</v>
      </c>
    </row>
    <row r="45" spans="1:29" ht="15.75" x14ac:dyDescent="0.25">
      <c r="A45" s="2" t="s">
        <v>92</v>
      </c>
      <c r="B45" s="1">
        <v>30.8</v>
      </c>
      <c r="C45" s="1">
        <v>13.3</v>
      </c>
      <c r="D45" s="1">
        <v>44.7</v>
      </c>
      <c r="F45" s="2" t="s">
        <v>92</v>
      </c>
      <c r="G45" s="1">
        <v>30.8</v>
      </c>
      <c r="H45" s="1">
        <v>13.9</v>
      </c>
      <c r="I45" s="1">
        <v>46.3</v>
      </c>
      <c r="K45" s="2" t="s">
        <v>92</v>
      </c>
      <c r="L45" s="1">
        <v>32.700000000000003</v>
      </c>
      <c r="M45" s="1">
        <v>14.8</v>
      </c>
      <c r="N45" s="1">
        <v>45.4</v>
      </c>
      <c r="P45" s="2" t="s">
        <v>92</v>
      </c>
      <c r="Q45" s="1">
        <v>34.799999999999997</v>
      </c>
      <c r="R45" s="1">
        <v>11</v>
      </c>
      <c r="S45" s="1">
        <v>42.4</v>
      </c>
      <c r="U45" s="2" t="s">
        <v>92</v>
      </c>
      <c r="V45" s="1">
        <v>44.5</v>
      </c>
      <c r="W45" s="1">
        <v>5.4</v>
      </c>
      <c r="X45" s="1">
        <v>35.700000000000003</v>
      </c>
      <c r="Z45" s="2" t="s">
        <v>92</v>
      </c>
      <c r="AA45" s="1">
        <v>43.1</v>
      </c>
      <c r="AB45" s="1">
        <v>3.6</v>
      </c>
      <c r="AC45" s="1">
        <v>37.799999999999997</v>
      </c>
    </row>
    <row r="46" spans="1:29" ht="15.75" x14ac:dyDescent="0.25">
      <c r="A46" s="1" t="s">
        <v>39</v>
      </c>
      <c r="B46" s="1">
        <v>14.6</v>
      </c>
      <c r="C46" s="1" t="s">
        <v>40</v>
      </c>
      <c r="D46" s="1">
        <v>71.2</v>
      </c>
      <c r="F46" s="1" t="s">
        <v>39</v>
      </c>
      <c r="G46" s="1">
        <v>20.5</v>
      </c>
      <c r="H46" s="1" t="s">
        <v>40</v>
      </c>
      <c r="I46" s="1">
        <v>69</v>
      </c>
      <c r="K46" s="1" t="s">
        <v>39</v>
      </c>
      <c r="L46" s="1">
        <v>24.4</v>
      </c>
      <c r="M46" s="1">
        <v>1.1000000000000001</v>
      </c>
      <c r="N46" s="1">
        <v>70.7</v>
      </c>
      <c r="P46" s="1" t="s">
        <v>39</v>
      </c>
      <c r="Q46" s="1">
        <v>23.1</v>
      </c>
      <c r="R46" s="1" t="s">
        <v>103</v>
      </c>
      <c r="S46" s="1">
        <v>68</v>
      </c>
      <c r="U46" s="1" t="s">
        <v>39</v>
      </c>
      <c r="V46" s="1">
        <v>24.2</v>
      </c>
      <c r="W46" s="1" t="s">
        <v>103</v>
      </c>
      <c r="X46" s="1">
        <v>69</v>
      </c>
      <c r="Z46" s="1" t="s">
        <v>39</v>
      </c>
      <c r="AA46" s="1">
        <v>25.1</v>
      </c>
      <c r="AB46" s="1" t="s">
        <v>104</v>
      </c>
      <c r="AC46" s="1">
        <v>68</v>
      </c>
    </row>
    <row r="47" spans="1:29" ht="15.75" x14ac:dyDescent="0.25">
      <c r="A47" s="1" t="s">
        <v>41</v>
      </c>
      <c r="B47" s="1">
        <v>8.6999999999999993</v>
      </c>
      <c r="C47" s="1" t="s">
        <v>40</v>
      </c>
      <c r="D47" s="1">
        <v>89.2</v>
      </c>
      <c r="F47" s="1" t="s">
        <v>41</v>
      </c>
      <c r="G47" s="1">
        <v>9.5</v>
      </c>
      <c r="H47" s="1" t="s">
        <v>99</v>
      </c>
      <c r="I47" s="1">
        <v>78.7</v>
      </c>
      <c r="K47" s="1" t="s">
        <v>41</v>
      </c>
      <c r="L47" s="1">
        <v>16.8</v>
      </c>
      <c r="M47" s="1" t="s">
        <v>99</v>
      </c>
      <c r="N47" s="1">
        <v>74.900000000000006</v>
      </c>
      <c r="P47" s="1" t="s">
        <v>41</v>
      </c>
      <c r="Q47" s="1">
        <v>7</v>
      </c>
      <c r="R47" s="1" t="s">
        <v>103</v>
      </c>
      <c r="S47" s="1">
        <v>73.599999999999994</v>
      </c>
      <c r="U47" s="1" t="s">
        <v>41</v>
      </c>
      <c r="V47" s="1">
        <v>20.7</v>
      </c>
      <c r="W47" s="1" t="s">
        <v>103</v>
      </c>
      <c r="X47" s="1">
        <v>69.8</v>
      </c>
      <c r="Z47" s="1" t="s">
        <v>41</v>
      </c>
      <c r="AA47" s="1">
        <v>11.7</v>
      </c>
      <c r="AB47" s="1" t="s">
        <v>40</v>
      </c>
      <c r="AC47" s="1">
        <v>82.6</v>
      </c>
    </row>
    <row r="48" spans="1:29" ht="15.75" x14ac:dyDescent="0.25">
      <c r="A48" s="1" t="s">
        <v>42</v>
      </c>
      <c r="B48" s="1">
        <v>22.1</v>
      </c>
      <c r="C48" s="1">
        <v>0.8</v>
      </c>
      <c r="D48" s="1">
        <v>68.7</v>
      </c>
      <c r="F48" s="1" t="s">
        <v>42</v>
      </c>
      <c r="G48" s="1">
        <v>22.7</v>
      </c>
      <c r="H48" s="1">
        <v>0.4</v>
      </c>
      <c r="I48" s="1">
        <v>67.7</v>
      </c>
      <c r="K48" s="1" t="s">
        <v>42</v>
      </c>
      <c r="L48" s="1">
        <v>19.5</v>
      </c>
      <c r="M48" s="1">
        <v>0.5</v>
      </c>
      <c r="N48" s="1">
        <v>72.099999999999994</v>
      </c>
      <c r="P48" s="1" t="s">
        <v>42</v>
      </c>
      <c r="Q48" s="1">
        <v>29.3</v>
      </c>
      <c r="R48" s="1">
        <v>2.4</v>
      </c>
      <c r="S48" s="1">
        <v>60.1</v>
      </c>
      <c r="U48" s="1" t="s">
        <v>42</v>
      </c>
      <c r="V48" s="1">
        <v>23.5</v>
      </c>
      <c r="W48" s="1">
        <v>3.2</v>
      </c>
      <c r="X48" s="1">
        <v>47.4</v>
      </c>
      <c r="Z48" s="1" t="s">
        <v>42</v>
      </c>
      <c r="AA48" s="1">
        <v>26.8</v>
      </c>
      <c r="AB48" s="1">
        <v>6.9</v>
      </c>
      <c r="AC48" s="1">
        <v>47.8</v>
      </c>
    </row>
    <row r="49" spans="1:29" ht="15.75" x14ac:dyDescent="0.25">
      <c r="A49" s="1" t="s">
        <v>43</v>
      </c>
      <c r="B49" s="1">
        <v>26</v>
      </c>
      <c r="C49" s="1">
        <v>10</v>
      </c>
      <c r="D49" s="1">
        <v>40.799999999999997</v>
      </c>
      <c r="F49" s="1" t="s">
        <v>43</v>
      </c>
      <c r="G49" s="1">
        <v>31.1</v>
      </c>
      <c r="H49" s="1" t="s">
        <v>99</v>
      </c>
      <c r="I49" s="1">
        <v>41.4</v>
      </c>
      <c r="K49" s="1" t="s">
        <v>43</v>
      </c>
      <c r="L49" s="1">
        <v>24</v>
      </c>
      <c r="M49" s="1">
        <v>2.6</v>
      </c>
      <c r="N49" s="1">
        <v>54.6</v>
      </c>
      <c r="P49" s="1" t="s">
        <v>43</v>
      </c>
      <c r="Q49" s="1">
        <v>30.7</v>
      </c>
      <c r="R49" s="1">
        <v>1.5</v>
      </c>
      <c r="S49" s="1">
        <v>63.5</v>
      </c>
      <c r="U49" s="1" t="s">
        <v>43</v>
      </c>
      <c r="V49" s="1">
        <v>36.799999999999997</v>
      </c>
      <c r="W49" s="1">
        <v>3.9</v>
      </c>
      <c r="X49" s="1">
        <v>53.9</v>
      </c>
      <c r="Z49" s="1" t="s">
        <v>43</v>
      </c>
      <c r="AA49" s="1">
        <v>37.700000000000003</v>
      </c>
      <c r="AB49" s="1">
        <v>3.1</v>
      </c>
      <c r="AC49" s="1">
        <v>56.2</v>
      </c>
    </row>
    <row r="50" spans="1:29" ht="15.75" x14ac:dyDescent="0.25">
      <c r="A50" s="1" t="s">
        <v>44</v>
      </c>
      <c r="B50" s="1">
        <v>18.7</v>
      </c>
      <c r="C50" s="1">
        <v>9.3000000000000007</v>
      </c>
      <c r="D50" s="1">
        <v>67.8</v>
      </c>
      <c r="F50" s="1" t="s">
        <v>44</v>
      </c>
      <c r="G50" s="1">
        <v>21.5</v>
      </c>
      <c r="H50" s="1">
        <v>10.7</v>
      </c>
      <c r="I50" s="1">
        <v>63.8</v>
      </c>
      <c r="K50" s="1" t="s">
        <v>44</v>
      </c>
      <c r="L50" s="1">
        <v>12.1</v>
      </c>
      <c r="M50" s="1">
        <v>5.2</v>
      </c>
      <c r="N50" s="1">
        <v>77.8</v>
      </c>
      <c r="P50" s="1" t="s">
        <v>44</v>
      </c>
      <c r="Q50" s="1">
        <v>21.8</v>
      </c>
      <c r="R50" s="1">
        <v>1.5</v>
      </c>
      <c r="S50" s="1">
        <v>49.8</v>
      </c>
      <c r="U50" s="1" t="s">
        <v>44</v>
      </c>
      <c r="V50" s="1">
        <v>19.5</v>
      </c>
      <c r="W50" s="1" t="s">
        <v>103</v>
      </c>
      <c r="X50" s="1">
        <v>39</v>
      </c>
      <c r="Z50" s="1" t="s">
        <v>44</v>
      </c>
      <c r="AA50" s="1">
        <v>19.7</v>
      </c>
      <c r="AB50" s="1" t="s">
        <v>105</v>
      </c>
      <c r="AC50" s="1">
        <v>44.9</v>
      </c>
    </row>
    <row r="51" spans="1:29" ht="15.75" x14ac:dyDescent="0.25">
      <c r="A51" s="1" t="s">
        <v>45</v>
      </c>
      <c r="B51" s="1">
        <v>24.3</v>
      </c>
      <c r="C51" s="1">
        <v>7.1</v>
      </c>
      <c r="D51" s="1">
        <v>51.6</v>
      </c>
      <c r="F51" s="1" t="s">
        <v>45</v>
      </c>
      <c r="G51" s="1">
        <v>30.3</v>
      </c>
      <c r="H51" s="1">
        <v>4</v>
      </c>
      <c r="I51" s="1">
        <v>53.8</v>
      </c>
      <c r="K51" s="1" t="s">
        <v>45</v>
      </c>
      <c r="L51" s="1">
        <v>40.1</v>
      </c>
      <c r="M51" s="1">
        <v>3.2</v>
      </c>
      <c r="N51" s="1">
        <v>50.5</v>
      </c>
      <c r="P51" s="1" t="s">
        <v>45</v>
      </c>
      <c r="Q51" s="1">
        <v>34.1</v>
      </c>
      <c r="R51" s="1">
        <v>3.7</v>
      </c>
      <c r="S51" s="1">
        <v>44.3</v>
      </c>
      <c r="U51" s="1" t="s">
        <v>45</v>
      </c>
      <c r="V51" s="1">
        <v>51.8</v>
      </c>
      <c r="W51" s="1">
        <v>6.7</v>
      </c>
      <c r="X51" s="1">
        <v>25.9</v>
      </c>
      <c r="Z51" s="1" t="s">
        <v>45</v>
      </c>
      <c r="AA51" s="1">
        <v>40.5</v>
      </c>
      <c r="AB51" s="1">
        <v>3.2</v>
      </c>
      <c r="AC51" s="1">
        <v>24.5</v>
      </c>
    </row>
    <row r="52" spans="1:29" ht="15.75" x14ac:dyDescent="0.25">
      <c r="A52" s="1" t="s">
        <v>46</v>
      </c>
      <c r="B52" s="1">
        <v>49</v>
      </c>
      <c r="C52" s="1">
        <v>27.9</v>
      </c>
      <c r="D52" s="1">
        <v>16.2</v>
      </c>
      <c r="F52" s="1" t="s">
        <v>46</v>
      </c>
      <c r="G52" s="1">
        <v>40.4</v>
      </c>
      <c r="H52" s="1">
        <v>30.1</v>
      </c>
      <c r="I52" s="1">
        <v>24.1</v>
      </c>
      <c r="K52" s="1" t="s">
        <v>46</v>
      </c>
      <c r="L52" s="1">
        <v>41.6</v>
      </c>
      <c r="M52" s="1">
        <v>32.9</v>
      </c>
      <c r="N52" s="1">
        <v>18</v>
      </c>
      <c r="P52" s="1" t="s">
        <v>46</v>
      </c>
      <c r="Q52" s="1">
        <v>47.8</v>
      </c>
      <c r="R52" s="1">
        <v>25</v>
      </c>
      <c r="S52" s="1">
        <v>19.3</v>
      </c>
      <c r="U52" s="1" t="s">
        <v>46</v>
      </c>
      <c r="V52" s="1">
        <v>62.1</v>
      </c>
      <c r="W52" s="1">
        <v>9</v>
      </c>
      <c r="X52" s="1">
        <v>18.100000000000001</v>
      </c>
      <c r="Z52" s="1" t="s">
        <v>46</v>
      </c>
      <c r="AA52" s="1">
        <v>65.3</v>
      </c>
      <c r="AB52" s="1">
        <v>5.7</v>
      </c>
      <c r="AC52" s="1">
        <v>22.3</v>
      </c>
    </row>
    <row r="53" spans="1:29" ht="15.75" x14ac:dyDescent="0.25">
      <c r="A53" s="2" t="s">
        <v>94</v>
      </c>
      <c r="B53" s="1">
        <v>57.1</v>
      </c>
      <c r="C53" s="1">
        <v>6.2</v>
      </c>
      <c r="D53" s="1">
        <v>26.8</v>
      </c>
      <c r="F53" s="2" t="s">
        <v>94</v>
      </c>
      <c r="G53" s="1">
        <v>62.1</v>
      </c>
      <c r="H53" s="1">
        <v>7.9</v>
      </c>
      <c r="I53" s="1">
        <v>19.899999999999999</v>
      </c>
      <c r="K53" s="2" t="s">
        <v>94</v>
      </c>
      <c r="L53" s="1">
        <v>61.7</v>
      </c>
      <c r="M53" s="1">
        <v>9.4</v>
      </c>
      <c r="N53" s="1">
        <v>16.7</v>
      </c>
      <c r="P53" s="2" t="s">
        <v>94</v>
      </c>
      <c r="Q53" s="1">
        <v>62.8</v>
      </c>
      <c r="R53" s="1">
        <v>9.1</v>
      </c>
      <c r="S53" s="1">
        <v>14.9</v>
      </c>
      <c r="U53" s="2" t="s">
        <v>94</v>
      </c>
      <c r="V53" s="1">
        <v>63.1</v>
      </c>
      <c r="W53" s="1">
        <v>8.8000000000000007</v>
      </c>
      <c r="X53" s="1">
        <v>12.3</v>
      </c>
      <c r="Z53" s="2" t="s">
        <v>94</v>
      </c>
      <c r="AA53" s="1">
        <v>58.4</v>
      </c>
      <c r="AB53" s="1">
        <v>12.7</v>
      </c>
      <c r="AC53" s="1">
        <v>14.5</v>
      </c>
    </row>
    <row r="54" spans="1:29" ht="15.75" x14ac:dyDescent="0.25">
      <c r="A54" s="1" t="s">
        <v>47</v>
      </c>
      <c r="B54" s="1">
        <v>64</v>
      </c>
      <c r="C54" s="1">
        <v>3.5</v>
      </c>
      <c r="D54" s="1">
        <v>24.1</v>
      </c>
      <c r="F54" s="1" t="s">
        <v>47</v>
      </c>
      <c r="G54" s="1">
        <v>61.2</v>
      </c>
      <c r="H54" s="1">
        <v>4.5</v>
      </c>
      <c r="I54" s="1">
        <v>22.2</v>
      </c>
      <c r="K54" s="1" t="s">
        <v>47</v>
      </c>
      <c r="L54" s="1">
        <v>53.6</v>
      </c>
      <c r="M54" s="1">
        <v>12.7</v>
      </c>
      <c r="N54" s="1">
        <v>20.6</v>
      </c>
      <c r="P54" s="1" t="s">
        <v>47</v>
      </c>
      <c r="Q54" s="1">
        <v>53.2</v>
      </c>
      <c r="R54" s="1">
        <v>14.2</v>
      </c>
      <c r="S54" s="1">
        <v>19.8</v>
      </c>
      <c r="U54" s="1" t="s">
        <v>47</v>
      </c>
      <c r="V54" s="1">
        <v>59.6</v>
      </c>
      <c r="W54" s="1">
        <v>13.8</v>
      </c>
      <c r="X54" s="1">
        <v>13.7</v>
      </c>
      <c r="Z54" s="1" t="s">
        <v>47</v>
      </c>
      <c r="AA54" s="1">
        <v>58.5</v>
      </c>
      <c r="AB54" s="1">
        <v>17.7</v>
      </c>
      <c r="AC54" s="1">
        <v>11.5</v>
      </c>
    </row>
    <row r="55" spans="1:29" ht="15.75" x14ac:dyDescent="0.25">
      <c r="A55" s="1" t="s">
        <v>48</v>
      </c>
      <c r="B55" s="1">
        <v>51.8</v>
      </c>
      <c r="C55" s="1">
        <v>16</v>
      </c>
      <c r="D55" s="1">
        <v>23.8</v>
      </c>
      <c r="F55" s="1" t="s">
        <v>48</v>
      </c>
      <c r="G55" s="1">
        <v>54</v>
      </c>
      <c r="H55" s="1">
        <v>7.1</v>
      </c>
      <c r="I55" s="1">
        <v>33.6</v>
      </c>
      <c r="K55" s="1" t="s">
        <v>48</v>
      </c>
      <c r="L55" s="1">
        <v>51</v>
      </c>
      <c r="M55" s="1">
        <v>14.1</v>
      </c>
      <c r="N55" s="1">
        <v>29.5</v>
      </c>
      <c r="P55" s="1" t="s">
        <v>48</v>
      </c>
      <c r="Q55" s="1">
        <v>56</v>
      </c>
      <c r="R55" s="1">
        <v>9</v>
      </c>
      <c r="S55" s="1">
        <v>22.1</v>
      </c>
      <c r="U55" s="1" t="s">
        <v>48</v>
      </c>
      <c r="V55" s="1">
        <v>65.3</v>
      </c>
      <c r="W55" s="1">
        <v>11.5</v>
      </c>
      <c r="X55" s="1">
        <v>10.9</v>
      </c>
      <c r="Z55" s="1" t="s">
        <v>48</v>
      </c>
      <c r="AA55" s="1">
        <v>62</v>
      </c>
      <c r="AB55" s="1">
        <v>3.3</v>
      </c>
      <c r="AC55" s="1">
        <v>12.4</v>
      </c>
    </row>
    <row r="56" spans="1:29" ht="15.75" x14ac:dyDescent="0.25">
      <c r="A56" s="1" t="s">
        <v>49</v>
      </c>
      <c r="B56" s="1">
        <v>54.1</v>
      </c>
      <c r="C56" s="1">
        <v>7.6</v>
      </c>
      <c r="D56" s="1">
        <v>33.200000000000003</v>
      </c>
      <c r="F56" s="1" t="s">
        <v>49</v>
      </c>
      <c r="G56" s="1">
        <v>54.6</v>
      </c>
      <c r="H56" s="1">
        <v>8.4</v>
      </c>
      <c r="I56" s="1">
        <v>31.9</v>
      </c>
      <c r="K56" s="1" t="s">
        <v>49</v>
      </c>
      <c r="L56" s="1">
        <v>51.9</v>
      </c>
      <c r="M56" s="1">
        <v>12.8</v>
      </c>
      <c r="N56" s="1">
        <v>24.9</v>
      </c>
      <c r="P56" s="1" t="s">
        <v>49</v>
      </c>
      <c r="Q56" s="1">
        <v>47.1</v>
      </c>
      <c r="R56" s="1">
        <v>16</v>
      </c>
      <c r="S56" s="1">
        <v>30.6</v>
      </c>
      <c r="U56" s="1" t="s">
        <v>49</v>
      </c>
      <c r="V56" s="1">
        <v>41.1</v>
      </c>
      <c r="W56" s="1">
        <v>30.9</v>
      </c>
      <c r="X56" s="1">
        <v>18.3</v>
      </c>
      <c r="Z56" s="1" t="s">
        <v>49</v>
      </c>
      <c r="AA56" s="1">
        <v>33.6</v>
      </c>
      <c r="AB56" s="1">
        <v>11.2</v>
      </c>
      <c r="AC56" s="1">
        <v>40.5</v>
      </c>
    </row>
    <row r="57" spans="1:29" ht="15.75" x14ac:dyDescent="0.25">
      <c r="A57" s="1" t="s">
        <v>50</v>
      </c>
      <c r="B57" s="1">
        <v>56.1</v>
      </c>
      <c r="C57" s="1">
        <v>4.5</v>
      </c>
      <c r="D57" s="1">
        <v>29.3</v>
      </c>
      <c r="F57" s="1" t="s">
        <v>50</v>
      </c>
      <c r="G57" s="1">
        <v>56</v>
      </c>
      <c r="H57" s="1">
        <v>9.6</v>
      </c>
      <c r="I57" s="1">
        <v>18.8</v>
      </c>
      <c r="K57" s="1" t="s">
        <v>50</v>
      </c>
      <c r="L57" s="1">
        <v>59.2</v>
      </c>
      <c r="M57" s="1">
        <v>10.4</v>
      </c>
      <c r="N57" s="1">
        <v>15.6</v>
      </c>
      <c r="P57" s="1" t="s">
        <v>50</v>
      </c>
      <c r="Q57" s="1">
        <v>61.6</v>
      </c>
      <c r="R57" s="1">
        <v>8.6</v>
      </c>
      <c r="S57" s="1">
        <v>13.7</v>
      </c>
      <c r="U57" s="1" t="s">
        <v>50</v>
      </c>
      <c r="V57" s="1">
        <v>63.3</v>
      </c>
      <c r="W57" s="1">
        <v>8.4</v>
      </c>
      <c r="X57" s="1">
        <v>11.8</v>
      </c>
      <c r="Z57" s="1" t="s">
        <v>50</v>
      </c>
      <c r="AA57" s="1">
        <v>60</v>
      </c>
      <c r="AB57" s="1">
        <v>15.4</v>
      </c>
      <c r="AC57" s="1">
        <v>11.5</v>
      </c>
    </row>
    <row r="58" spans="1:29" ht="15.75" x14ac:dyDescent="0.25">
      <c r="A58" s="1" t="s">
        <v>51</v>
      </c>
      <c r="B58" s="1">
        <v>69.5</v>
      </c>
      <c r="C58" s="1">
        <v>8.5</v>
      </c>
      <c r="D58" s="1">
        <v>13.3</v>
      </c>
      <c r="F58" s="1" t="s">
        <v>51</v>
      </c>
      <c r="G58" s="1">
        <v>68.099999999999994</v>
      </c>
      <c r="H58" s="1">
        <v>7.8</v>
      </c>
      <c r="I58" s="1">
        <v>17.2</v>
      </c>
      <c r="K58" s="1" t="s">
        <v>51</v>
      </c>
      <c r="L58" s="1">
        <v>67</v>
      </c>
      <c r="M58" s="1">
        <v>6.8</v>
      </c>
      <c r="N58" s="1">
        <v>17.3</v>
      </c>
      <c r="P58" s="1" t="s">
        <v>51</v>
      </c>
      <c r="Q58" s="1">
        <v>70.5</v>
      </c>
      <c r="R58" s="1">
        <v>7.3</v>
      </c>
      <c r="S58" s="1">
        <v>13.9</v>
      </c>
      <c r="U58" s="1" t="s">
        <v>51</v>
      </c>
      <c r="V58" s="1">
        <v>78</v>
      </c>
      <c r="W58" s="1">
        <v>2</v>
      </c>
      <c r="X58" s="1">
        <v>10.7</v>
      </c>
      <c r="Z58" s="1" t="s">
        <v>51</v>
      </c>
      <c r="AA58" s="1">
        <v>77.3</v>
      </c>
      <c r="AB58" s="1">
        <v>4.2</v>
      </c>
      <c r="AC58" s="1">
        <v>10.3</v>
      </c>
    </row>
    <row r="59" spans="1:29" ht="15.75" x14ac:dyDescent="0.25">
      <c r="A59" s="1" t="s">
        <v>52</v>
      </c>
      <c r="B59" s="1">
        <v>24.1</v>
      </c>
      <c r="C59" s="1">
        <v>9.6999999999999993</v>
      </c>
      <c r="D59" s="1">
        <v>62.5</v>
      </c>
      <c r="F59" s="1" t="s">
        <v>52</v>
      </c>
      <c r="G59" s="1">
        <v>45.6</v>
      </c>
      <c r="H59" s="1">
        <v>12.4</v>
      </c>
      <c r="I59" s="1">
        <v>35.4</v>
      </c>
      <c r="K59" s="1" t="s">
        <v>52</v>
      </c>
      <c r="L59" s="1">
        <v>43.5</v>
      </c>
      <c r="M59" s="1">
        <v>7.9</v>
      </c>
      <c r="N59" s="1">
        <v>34.200000000000003</v>
      </c>
      <c r="P59" s="1" t="s">
        <v>52</v>
      </c>
      <c r="Q59" s="1">
        <v>42.5</v>
      </c>
      <c r="R59" s="1">
        <v>8.5</v>
      </c>
      <c r="S59" s="1">
        <v>29.6</v>
      </c>
      <c r="U59" s="1" t="s">
        <v>52</v>
      </c>
      <c r="V59" s="1">
        <v>44.2</v>
      </c>
      <c r="W59" s="1">
        <v>3.7</v>
      </c>
      <c r="X59" s="1">
        <v>25.2</v>
      </c>
      <c r="Z59" s="1" t="s">
        <v>52</v>
      </c>
      <c r="AA59" s="1">
        <v>46.6</v>
      </c>
      <c r="AB59" s="1">
        <v>3.3</v>
      </c>
      <c r="AC59" s="1">
        <v>24.9</v>
      </c>
    </row>
    <row r="60" spans="1:29" ht="15.75" x14ac:dyDescent="0.25">
      <c r="A60" s="1" t="s">
        <v>53</v>
      </c>
      <c r="B60" s="1">
        <v>71.3</v>
      </c>
      <c r="C60" s="1">
        <v>6.3</v>
      </c>
      <c r="D60" s="1">
        <v>12.4</v>
      </c>
      <c r="F60" s="1" t="s">
        <v>53</v>
      </c>
      <c r="G60" s="1">
        <v>73.2</v>
      </c>
      <c r="H60" s="1">
        <v>10.7</v>
      </c>
      <c r="I60" s="1">
        <v>11.6</v>
      </c>
      <c r="K60" s="1" t="s">
        <v>53</v>
      </c>
      <c r="L60" s="1">
        <v>78.400000000000006</v>
      </c>
      <c r="M60" s="1">
        <v>5.0999999999999996</v>
      </c>
      <c r="N60" s="1">
        <v>11.1</v>
      </c>
      <c r="P60" s="1" t="s">
        <v>53</v>
      </c>
      <c r="Q60" s="1">
        <v>72.900000000000006</v>
      </c>
      <c r="R60" s="1">
        <v>9.1999999999999993</v>
      </c>
      <c r="S60" s="1">
        <v>7.8</v>
      </c>
      <c r="U60" s="1" t="s">
        <v>53</v>
      </c>
      <c r="V60" s="1">
        <v>67.7</v>
      </c>
      <c r="W60" s="1">
        <v>5</v>
      </c>
      <c r="X60" s="1">
        <v>10.1</v>
      </c>
      <c r="Z60" s="1" t="s">
        <v>53</v>
      </c>
      <c r="AA60" s="1">
        <v>63.1</v>
      </c>
      <c r="AB60" s="1">
        <v>19.899999999999999</v>
      </c>
      <c r="AC60" s="1">
        <v>8</v>
      </c>
    </row>
    <row r="61" spans="1:29" ht="15.75" x14ac:dyDescent="0.25">
      <c r="A61" s="1" t="s">
        <v>54</v>
      </c>
      <c r="B61" s="1">
        <v>60.4</v>
      </c>
      <c r="C61" s="1">
        <v>9.5</v>
      </c>
      <c r="D61" s="1">
        <v>17.399999999999999</v>
      </c>
      <c r="F61" s="1" t="s">
        <v>54</v>
      </c>
      <c r="G61" s="1">
        <v>59.6</v>
      </c>
      <c r="H61" s="1">
        <v>6.9</v>
      </c>
      <c r="I61" s="1">
        <v>17.899999999999999</v>
      </c>
      <c r="K61" s="1" t="s">
        <v>54</v>
      </c>
      <c r="L61" s="1">
        <v>59</v>
      </c>
      <c r="M61" s="1">
        <v>8</v>
      </c>
      <c r="N61" s="1">
        <v>16.3</v>
      </c>
      <c r="P61" s="1" t="s">
        <v>54</v>
      </c>
      <c r="Q61" s="1">
        <v>62.9</v>
      </c>
      <c r="R61" s="1">
        <v>8.6999999999999993</v>
      </c>
      <c r="S61" s="1">
        <v>14</v>
      </c>
      <c r="U61" s="1" t="s">
        <v>54</v>
      </c>
      <c r="V61" s="1">
        <v>61</v>
      </c>
      <c r="W61" s="1">
        <v>5.5</v>
      </c>
      <c r="X61" s="1">
        <v>12</v>
      </c>
      <c r="Z61" s="1" t="s">
        <v>54</v>
      </c>
      <c r="AA61" s="1">
        <v>57.2</v>
      </c>
      <c r="AB61" s="1">
        <v>10</v>
      </c>
      <c r="AC61" s="1">
        <v>10.199999999999999</v>
      </c>
    </row>
    <row r="62" spans="1:29" ht="15.75" x14ac:dyDescent="0.25">
      <c r="A62" s="1" t="s">
        <v>55</v>
      </c>
      <c r="B62" s="1">
        <v>41.7</v>
      </c>
      <c r="C62" s="1">
        <v>7.2</v>
      </c>
      <c r="D62" s="1">
        <v>46.1</v>
      </c>
      <c r="F62" s="1" t="s">
        <v>55</v>
      </c>
      <c r="G62" s="1">
        <v>68.5</v>
      </c>
      <c r="H62" s="1">
        <v>7.4</v>
      </c>
      <c r="I62" s="1">
        <v>19.2</v>
      </c>
      <c r="K62" s="1" t="s">
        <v>55</v>
      </c>
      <c r="L62" s="1">
        <v>62.4</v>
      </c>
      <c r="M62" s="1">
        <v>11.8</v>
      </c>
      <c r="N62" s="1">
        <v>16.5</v>
      </c>
      <c r="P62" s="1" t="s">
        <v>55</v>
      </c>
      <c r="Q62" s="1">
        <v>69</v>
      </c>
      <c r="R62" s="1">
        <v>5.4</v>
      </c>
      <c r="S62" s="1">
        <v>17.3</v>
      </c>
      <c r="U62" s="1" t="s">
        <v>55</v>
      </c>
      <c r="V62" s="1">
        <v>63</v>
      </c>
      <c r="W62" s="1">
        <v>7</v>
      </c>
      <c r="X62" s="1">
        <v>19.399999999999999</v>
      </c>
      <c r="Z62" s="1" t="s">
        <v>55</v>
      </c>
      <c r="AA62" s="1">
        <v>55.6</v>
      </c>
      <c r="AB62" s="1">
        <v>5.6</v>
      </c>
      <c r="AC62" s="1">
        <v>26.1</v>
      </c>
    </row>
    <row r="63" spans="1:29" ht="15.75" x14ac:dyDescent="0.25">
      <c r="A63" s="1" t="s">
        <v>56</v>
      </c>
      <c r="B63" s="1">
        <v>71.3</v>
      </c>
      <c r="C63" s="1">
        <v>5.7</v>
      </c>
      <c r="D63" s="1">
        <v>11.2</v>
      </c>
      <c r="F63" s="1" t="s">
        <v>56</v>
      </c>
      <c r="G63" s="1">
        <v>75.7</v>
      </c>
      <c r="H63" s="1">
        <v>3.2</v>
      </c>
      <c r="I63" s="1">
        <v>9</v>
      </c>
      <c r="K63" s="1" t="s">
        <v>56</v>
      </c>
      <c r="L63" s="1">
        <v>78.2</v>
      </c>
      <c r="M63" s="1">
        <v>1.6</v>
      </c>
      <c r="N63" s="1">
        <v>7.7</v>
      </c>
      <c r="P63" s="1" t="s">
        <v>56</v>
      </c>
      <c r="Q63" s="1">
        <v>74.5</v>
      </c>
      <c r="R63" s="1">
        <v>7.2</v>
      </c>
      <c r="S63" s="1">
        <v>5.6</v>
      </c>
      <c r="U63" s="1" t="s">
        <v>56</v>
      </c>
      <c r="V63" s="1">
        <v>77.8</v>
      </c>
      <c r="W63" s="1">
        <v>8.8000000000000007</v>
      </c>
      <c r="X63" s="1">
        <v>2.8</v>
      </c>
      <c r="Z63" s="1" t="s">
        <v>56</v>
      </c>
      <c r="AA63" s="1">
        <v>68.7</v>
      </c>
      <c r="AB63" s="1">
        <v>15.6</v>
      </c>
      <c r="AC63" s="1">
        <v>4.5</v>
      </c>
    </row>
    <row r="64" spans="1:29" ht="15.75" x14ac:dyDescent="0.25">
      <c r="A64" s="1" t="s">
        <v>57</v>
      </c>
      <c r="B64" s="1">
        <v>46.5</v>
      </c>
      <c r="C64" s="1">
        <v>16.2</v>
      </c>
      <c r="D64" s="1">
        <v>26.7</v>
      </c>
      <c r="F64" s="1" t="s">
        <v>57</v>
      </c>
      <c r="G64" s="1">
        <v>41.9</v>
      </c>
      <c r="H64" s="1">
        <v>24.6</v>
      </c>
      <c r="I64" s="1">
        <v>21.5</v>
      </c>
      <c r="K64" s="1" t="s">
        <v>57</v>
      </c>
      <c r="L64" s="1">
        <v>33</v>
      </c>
      <c r="M64" s="1">
        <v>31.4</v>
      </c>
      <c r="N64" s="1">
        <v>21.8</v>
      </c>
      <c r="P64" s="1" t="s">
        <v>57</v>
      </c>
      <c r="Q64" s="1">
        <v>34.299999999999997</v>
      </c>
      <c r="R64" s="1">
        <v>29.3</v>
      </c>
      <c r="S64" s="1">
        <v>17.2</v>
      </c>
      <c r="U64" s="1" t="s">
        <v>57</v>
      </c>
      <c r="V64" s="1">
        <v>37.200000000000003</v>
      </c>
      <c r="W64" s="1">
        <v>30.1</v>
      </c>
      <c r="X64" s="1">
        <v>10.7</v>
      </c>
      <c r="Z64" s="1" t="s">
        <v>57</v>
      </c>
      <c r="AA64" s="1">
        <v>33.200000000000003</v>
      </c>
      <c r="AB64" s="1">
        <v>26.1</v>
      </c>
      <c r="AC64" s="1">
        <v>17.7</v>
      </c>
    </row>
    <row r="65" spans="1:29" ht="15.75" x14ac:dyDescent="0.25">
      <c r="A65" s="1" t="s">
        <v>58</v>
      </c>
      <c r="B65" s="1">
        <v>55.6</v>
      </c>
      <c r="C65" s="1">
        <v>6.9</v>
      </c>
      <c r="D65" s="1">
        <v>29.6</v>
      </c>
      <c r="F65" s="1" t="s">
        <v>58</v>
      </c>
      <c r="G65" s="1">
        <v>62.3</v>
      </c>
      <c r="H65" s="1">
        <v>7.5</v>
      </c>
      <c r="I65" s="1">
        <v>26.4</v>
      </c>
      <c r="K65" s="1" t="s">
        <v>58</v>
      </c>
      <c r="L65" s="1">
        <v>62.4</v>
      </c>
      <c r="M65" s="1">
        <v>9.5</v>
      </c>
      <c r="N65" s="1">
        <v>15.6</v>
      </c>
      <c r="P65" s="1" t="s">
        <v>58</v>
      </c>
      <c r="Q65" s="1">
        <v>68.5</v>
      </c>
      <c r="R65" s="1">
        <v>5.5</v>
      </c>
      <c r="S65" s="1">
        <v>16.600000000000001</v>
      </c>
      <c r="U65" s="1" t="s">
        <v>58</v>
      </c>
      <c r="V65" s="1">
        <v>65.3</v>
      </c>
      <c r="W65" s="1">
        <v>6.3</v>
      </c>
      <c r="X65" s="1">
        <v>10.4</v>
      </c>
      <c r="Z65" s="1" t="s">
        <v>58</v>
      </c>
      <c r="AA65" s="1">
        <v>61.9</v>
      </c>
      <c r="AB65" s="1">
        <v>7.9</v>
      </c>
      <c r="AC65" s="1">
        <v>17.8</v>
      </c>
    </row>
    <row r="66" spans="1:29" ht="15.75" x14ac:dyDescent="0.25">
      <c r="A66" s="1" t="s">
        <v>59</v>
      </c>
      <c r="B66" s="1">
        <v>55.3</v>
      </c>
      <c r="C66" s="1">
        <v>5.5</v>
      </c>
      <c r="D66" s="1">
        <v>17.100000000000001</v>
      </c>
      <c r="F66" s="1" t="s">
        <v>59</v>
      </c>
      <c r="G66" s="1">
        <v>55.7</v>
      </c>
      <c r="H66" s="1">
        <v>4.8</v>
      </c>
      <c r="I66" s="1">
        <v>26</v>
      </c>
      <c r="K66" s="1" t="s">
        <v>59</v>
      </c>
      <c r="L66" s="1">
        <v>58.1</v>
      </c>
      <c r="M66" s="1">
        <v>5.4</v>
      </c>
      <c r="N66" s="1">
        <v>20.6</v>
      </c>
      <c r="P66" s="1" t="s">
        <v>59</v>
      </c>
      <c r="Q66" s="1">
        <v>57.2</v>
      </c>
      <c r="R66" s="1">
        <v>9.6</v>
      </c>
      <c r="S66" s="1">
        <v>14.3</v>
      </c>
      <c r="U66" s="1" t="s">
        <v>59</v>
      </c>
      <c r="V66" s="1">
        <v>61.4</v>
      </c>
      <c r="W66" s="1">
        <v>4.7</v>
      </c>
      <c r="X66" s="1">
        <v>12.7</v>
      </c>
      <c r="Z66" s="1" t="s">
        <v>59</v>
      </c>
      <c r="AA66" s="1">
        <v>48.6</v>
      </c>
      <c r="AB66" s="1">
        <v>5.7</v>
      </c>
      <c r="AC66" s="1">
        <v>12.2</v>
      </c>
    </row>
    <row r="67" spans="1:29" ht="15.75" x14ac:dyDescent="0.25">
      <c r="A67" s="1" t="s">
        <v>60</v>
      </c>
      <c r="B67" s="1">
        <v>50.1</v>
      </c>
      <c r="C67" s="1">
        <v>2.7</v>
      </c>
      <c r="D67" s="1">
        <v>17.399999999999999</v>
      </c>
      <c r="F67" s="1" t="s">
        <v>60</v>
      </c>
      <c r="G67" s="1">
        <v>47.6</v>
      </c>
      <c r="H67" s="1">
        <v>3.8</v>
      </c>
      <c r="I67" s="1">
        <v>21.3</v>
      </c>
      <c r="K67" s="1" t="s">
        <v>60</v>
      </c>
      <c r="L67" s="1">
        <v>43.6</v>
      </c>
      <c r="M67" s="1">
        <v>2.8</v>
      </c>
      <c r="N67" s="1">
        <v>27.2</v>
      </c>
      <c r="P67" s="1" t="s">
        <v>60</v>
      </c>
      <c r="Q67" s="1">
        <v>36</v>
      </c>
      <c r="R67" s="1">
        <v>4</v>
      </c>
      <c r="S67" s="1">
        <v>20.399999999999999</v>
      </c>
      <c r="U67" s="1" t="s">
        <v>60</v>
      </c>
      <c r="V67" s="1">
        <v>40.6</v>
      </c>
      <c r="W67" s="1">
        <v>9.8000000000000007</v>
      </c>
      <c r="X67" s="1">
        <v>20.7</v>
      </c>
      <c r="Z67" s="1" t="s">
        <v>60</v>
      </c>
      <c r="AA67" s="1">
        <v>41.5</v>
      </c>
      <c r="AB67" s="1">
        <v>5.7</v>
      </c>
      <c r="AC67" s="1">
        <v>27.5</v>
      </c>
    </row>
    <row r="68" spans="1:29" ht="15.75" x14ac:dyDescent="0.25">
      <c r="A68" s="2" t="s">
        <v>95</v>
      </c>
      <c r="B68" s="1">
        <v>62.3</v>
      </c>
      <c r="C68" s="1">
        <v>9.1</v>
      </c>
      <c r="D68" s="1">
        <v>7.5</v>
      </c>
      <c r="F68" s="2" t="s">
        <v>95</v>
      </c>
      <c r="G68" s="1">
        <v>65.5</v>
      </c>
      <c r="H68" s="1">
        <v>12.9</v>
      </c>
      <c r="I68" s="1">
        <v>6.7</v>
      </c>
      <c r="K68" s="2" t="s">
        <v>95</v>
      </c>
      <c r="L68" s="1">
        <v>67.900000000000006</v>
      </c>
      <c r="M68" s="1">
        <v>7.8</v>
      </c>
      <c r="N68" s="1">
        <v>6.6</v>
      </c>
      <c r="P68" s="2" t="s">
        <v>95</v>
      </c>
      <c r="Q68" s="1">
        <v>65.5</v>
      </c>
      <c r="R68" s="1">
        <v>12.8</v>
      </c>
      <c r="S68" s="1">
        <v>6.4</v>
      </c>
      <c r="U68" s="2" t="s">
        <v>95</v>
      </c>
      <c r="V68" s="1">
        <v>57.3</v>
      </c>
      <c r="W68" s="1">
        <v>24</v>
      </c>
      <c r="X68" s="1">
        <v>4.5</v>
      </c>
      <c r="Z68" s="2" t="s">
        <v>95</v>
      </c>
      <c r="AA68" s="1">
        <v>56.3</v>
      </c>
      <c r="AB68" s="1">
        <v>23.1</v>
      </c>
      <c r="AC68" s="1">
        <v>4.5</v>
      </c>
    </row>
    <row r="69" spans="1:29" ht="15.75" x14ac:dyDescent="0.25">
      <c r="A69" s="1" t="s">
        <v>61</v>
      </c>
      <c r="B69" s="1">
        <v>48.8</v>
      </c>
      <c r="C69" s="1">
        <v>3.5</v>
      </c>
      <c r="D69" s="1">
        <v>38.9</v>
      </c>
      <c r="F69" s="1" t="s">
        <v>61</v>
      </c>
      <c r="G69" s="1">
        <v>72.8</v>
      </c>
      <c r="H69" s="1">
        <v>2.2999999999999998</v>
      </c>
      <c r="I69" s="1">
        <v>19.2</v>
      </c>
      <c r="K69" s="1" t="s">
        <v>61</v>
      </c>
      <c r="L69" s="1">
        <v>64.900000000000006</v>
      </c>
      <c r="M69" s="1">
        <v>4.4000000000000004</v>
      </c>
      <c r="N69" s="1">
        <v>21.7</v>
      </c>
      <c r="P69" s="1" t="s">
        <v>61</v>
      </c>
      <c r="Q69" s="1">
        <v>71.2</v>
      </c>
      <c r="R69" s="1">
        <v>4.2</v>
      </c>
      <c r="S69" s="1">
        <v>15.7</v>
      </c>
      <c r="U69" s="1" t="s">
        <v>61</v>
      </c>
      <c r="V69" s="1">
        <v>55.8</v>
      </c>
      <c r="W69" s="1">
        <v>6.2</v>
      </c>
      <c r="X69" s="1">
        <v>15.3</v>
      </c>
      <c r="Z69" s="1" t="s">
        <v>61</v>
      </c>
      <c r="AA69" s="1">
        <v>61.9</v>
      </c>
      <c r="AB69" s="1">
        <v>2.8</v>
      </c>
      <c r="AC69" s="1">
        <v>17</v>
      </c>
    </row>
    <row r="70" spans="1:29" ht="15.75" x14ac:dyDescent="0.25">
      <c r="A70" s="1" t="s">
        <v>62</v>
      </c>
      <c r="B70" s="1">
        <v>58.6</v>
      </c>
      <c r="C70" s="1">
        <v>12.6</v>
      </c>
      <c r="D70" s="1">
        <v>19.8</v>
      </c>
      <c r="F70" s="1" t="s">
        <v>62</v>
      </c>
      <c r="G70" s="1">
        <v>60</v>
      </c>
      <c r="H70" s="1">
        <v>11.2</v>
      </c>
      <c r="I70" s="1">
        <v>18.5</v>
      </c>
      <c r="K70" s="1" t="s">
        <v>62</v>
      </c>
      <c r="L70" s="1">
        <v>59.8</v>
      </c>
      <c r="M70" s="1">
        <v>7.5</v>
      </c>
      <c r="N70" s="1">
        <v>17.899999999999999</v>
      </c>
      <c r="P70" s="1" t="s">
        <v>62</v>
      </c>
      <c r="Q70" s="1">
        <v>60.7</v>
      </c>
      <c r="R70" s="1">
        <v>8.1</v>
      </c>
      <c r="S70" s="1">
        <v>14.9</v>
      </c>
      <c r="U70" s="1" t="s">
        <v>62</v>
      </c>
      <c r="V70" s="1">
        <v>58.4</v>
      </c>
      <c r="W70" s="1">
        <v>5.4</v>
      </c>
      <c r="X70" s="1">
        <v>14.1</v>
      </c>
      <c r="Z70" s="1" t="s">
        <v>62</v>
      </c>
      <c r="AA70" s="1">
        <v>58.7</v>
      </c>
      <c r="AB70" s="1">
        <v>10.3</v>
      </c>
      <c r="AC70" s="1">
        <v>14.5</v>
      </c>
    </row>
    <row r="71" spans="1:29" ht="15.75" x14ac:dyDescent="0.25">
      <c r="A71" s="1" t="s">
        <v>98</v>
      </c>
      <c r="B71" s="1">
        <v>88</v>
      </c>
      <c r="C71" s="1">
        <v>7.3</v>
      </c>
      <c r="D71" s="1">
        <v>3</v>
      </c>
      <c r="F71" s="1" t="s">
        <v>98</v>
      </c>
      <c r="G71" s="1">
        <v>87</v>
      </c>
      <c r="H71" s="1">
        <v>7</v>
      </c>
      <c r="I71" s="1">
        <v>4.2</v>
      </c>
      <c r="K71" s="1" t="s">
        <v>98</v>
      </c>
      <c r="L71" s="1">
        <v>86.5</v>
      </c>
      <c r="M71" s="1">
        <v>6</v>
      </c>
      <c r="N71" s="1">
        <v>3.4</v>
      </c>
      <c r="P71" s="1" t="s">
        <v>98</v>
      </c>
      <c r="Q71" s="1">
        <v>85.1</v>
      </c>
      <c r="R71" s="1">
        <v>6.4</v>
      </c>
      <c r="S71" s="1">
        <v>2.5</v>
      </c>
      <c r="U71" s="1" t="s">
        <v>98</v>
      </c>
      <c r="V71" s="1">
        <v>85.5</v>
      </c>
      <c r="W71" s="1">
        <v>6.9</v>
      </c>
      <c r="X71" s="1">
        <v>2.2999999999999998</v>
      </c>
      <c r="Z71" s="1" t="s">
        <v>98</v>
      </c>
      <c r="AA71" s="1">
        <v>86</v>
      </c>
      <c r="AB71" s="1">
        <v>6.9</v>
      </c>
      <c r="AC71" s="1">
        <v>1.8</v>
      </c>
    </row>
    <row r="72" spans="1:29" ht="15.75" x14ac:dyDescent="0.25">
      <c r="A72" s="1" t="s">
        <v>64</v>
      </c>
      <c r="B72" s="1">
        <v>39.200000000000003</v>
      </c>
      <c r="C72" s="1">
        <v>9.1</v>
      </c>
      <c r="D72" s="1">
        <v>2.4</v>
      </c>
      <c r="F72" s="1" t="s">
        <v>64</v>
      </c>
      <c r="G72" s="1">
        <v>45.5</v>
      </c>
      <c r="H72" s="1">
        <v>20.8</v>
      </c>
      <c r="I72" s="1">
        <v>2.4</v>
      </c>
      <c r="K72" s="1" t="s">
        <v>64</v>
      </c>
      <c r="L72" s="1">
        <v>51.7</v>
      </c>
      <c r="M72" s="1">
        <v>7.1</v>
      </c>
      <c r="N72" s="1">
        <v>2.7</v>
      </c>
      <c r="P72" s="1" t="s">
        <v>64</v>
      </c>
      <c r="Q72" s="1">
        <v>45.9</v>
      </c>
      <c r="R72" s="1">
        <v>21.8</v>
      </c>
      <c r="S72" s="1">
        <v>3</v>
      </c>
      <c r="U72" s="1" t="s">
        <v>64</v>
      </c>
      <c r="V72" s="1">
        <v>23.9</v>
      </c>
      <c r="W72" s="1">
        <v>52</v>
      </c>
      <c r="X72" s="1">
        <v>1.7</v>
      </c>
      <c r="Z72" s="1" t="s">
        <v>64</v>
      </c>
      <c r="AA72" s="1">
        <v>23.1</v>
      </c>
      <c r="AB72" s="1">
        <v>46.5</v>
      </c>
      <c r="AC72" s="1">
        <v>2.6</v>
      </c>
    </row>
    <row r="73" spans="1:29" ht="15.75" x14ac:dyDescent="0.25">
      <c r="A73" s="1" t="s">
        <v>63</v>
      </c>
      <c r="B73" s="1">
        <v>65.099999999999994</v>
      </c>
      <c r="C73" s="1">
        <v>10.4</v>
      </c>
      <c r="D73" s="1">
        <v>20.9</v>
      </c>
      <c r="F73" s="1" t="s">
        <v>63</v>
      </c>
      <c r="G73" s="1">
        <v>67.8</v>
      </c>
      <c r="H73" s="1">
        <v>8.6</v>
      </c>
      <c r="I73" s="1">
        <v>15.4</v>
      </c>
      <c r="K73" s="1" t="s">
        <v>63</v>
      </c>
      <c r="L73" s="1">
        <v>80.2</v>
      </c>
      <c r="M73" s="1">
        <v>4.3</v>
      </c>
      <c r="N73" s="1">
        <v>11.7</v>
      </c>
      <c r="P73" s="1" t="s">
        <v>63</v>
      </c>
      <c r="Q73" s="1">
        <v>78.8</v>
      </c>
      <c r="R73" s="1">
        <v>2.5</v>
      </c>
      <c r="S73" s="1">
        <v>14.3</v>
      </c>
      <c r="U73" s="1" t="s">
        <v>63</v>
      </c>
      <c r="V73" s="1">
        <v>82.7</v>
      </c>
      <c r="W73" s="1">
        <v>5.3</v>
      </c>
      <c r="X73" s="1">
        <v>7.5</v>
      </c>
      <c r="Z73" s="1" t="s">
        <v>63</v>
      </c>
      <c r="AA73" s="1">
        <v>82.8</v>
      </c>
      <c r="AB73" s="1">
        <v>5.9</v>
      </c>
      <c r="AC73" s="1">
        <v>7.1</v>
      </c>
    </row>
    <row r="74" spans="1:29" ht="15.75" x14ac:dyDescent="0.25">
      <c r="A74" s="1" t="s">
        <v>65</v>
      </c>
      <c r="B74" s="1">
        <v>66.099999999999994</v>
      </c>
      <c r="C74" s="1">
        <v>11.8</v>
      </c>
      <c r="D74" s="1">
        <v>18</v>
      </c>
      <c r="F74" s="1" t="s">
        <v>65</v>
      </c>
      <c r="G74" s="1">
        <v>73.2</v>
      </c>
      <c r="H74" s="1">
        <v>7.8</v>
      </c>
      <c r="I74" s="1">
        <v>14.2</v>
      </c>
      <c r="K74" s="1" t="s">
        <v>65</v>
      </c>
      <c r="L74" s="1">
        <v>58.3</v>
      </c>
      <c r="M74" s="1">
        <v>22.1</v>
      </c>
      <c r="N74" s="1">
        <v>14</v>
      </c>
      <c r="P74" s="1" t="s">
        <v>65</v>
      </c>
      <c r="Q74" s="1">
        <v>52.4</v>
      </c>
      <c r="R74" s="1">
        <v>23.4</v>
      </c>
      <c r="S74" s="1">
        <v>13.1</v>
      </c>
      <c r="U74" s="1" t="s">
        <v>65</v>
      </c>
      <c r="V74" s="1">
        <v>60</v>
      </c>
      <c r="W74" s="1">
        <v>10.3</v>
      </c>
      <c r="X74" s="1">
        <v>11.5</v>
      </c>
      <c r="Z74" s="1" t="s">
        <v>65</v>
      </c>
      <c r="AA74" s="1">
        <v>65.400000000000006</v>
      </c>
      <c r="AB74" s="1">
        <v>5.4</v>
      </c>
      <c r="AC74" s="1">
        <v>12.1</v>
      </c>
    </row>
    <row r="75" spans="1:29" ht="15.75" x14ac:dyDescent="0.25">
      <c r="A75" s="2" t="s">
        <v>96</v>
      </c>
      <c r="B75" s="1">
        <v>61.9</v>
      </c>
      <c r="C75" s="1">
        <v>3.3</v>
      </c>
      <c r="D75" s="1">
        <v>11.7</v>
      </c>
      <c r="F75" s="2" t="s">
        <v>96</v>
      </c>
      <c r="G75" s="1">
        <v>66.099999999999994</v>
      </c>
      <c r="H75" s="1">
        <v>4.0999999999999996</v>
      </c>
      <c r="I75" s="1">
        <v>11.8</v>
      </c>
      <c r="K75" s="2" t="s">
        <v>96</v>
      </c>
      <c r="L75" s="1">
        <v>65.8</v>
      </c>
      <c r="M75" s="1">
        <v>5.2</v>
      </c>
      <c r="N75" s="1">
        <v>14.3</v>
      </c>
      <c r="P75" s="2" t="s">
        <v>96</v>
      </c>
      <c r="Q75" s="1">
        <v>62.6</v>
      </c>
      <c r="R75" s="1">
        <v>5.3</v>
      </c>
      <c r="S75" s="1">
        <v>12.1</v>
      </c>
      <c r="U75" s="2" t="s">
        <v>96</v>
      </c>
      <c r="V75" s="1">
        <v>58.3</v>
      </c>
      <c r="W75" s="1">
        <v>8</v>
      </c>
      <c r="X75" s="1">
        <v>11.2</v>
      </c>
      <c r="Z75" s="2" t="s">
        <v>96</v>
      </c>
      <c r="AA75" s="1">
        <v>55.4</v>
      </c>
      <c r="AB75" s="1">
        <v>4.5</v>
      </c>
      <c r="AC75" s="1">
        <v>12.3</v>
      </c>
    </row>
    <row r="76" spans="1:29" ht="15.75" x14ac:dyDescent="0.25">
      <c r="A76" s="1" t="s">
        <v>66</v>
      </c>
      <c r="B76" s="1">
        <v>67</v>
      </c>
      <c r="C76" s="1">
        <v>0.3</v>
      </c>
      <c r="D76" s="1">
        <v>19.2</v>
      </c>
      <c r="F76" s="1" t="s">
        <v>66</v>
      </c>
      <c r="G76" s="1">
        <v>35.200000000000003</v>
      </c>
      <c r="H76" s="1">
        <v>3.5</v>
      </c>
      <c r="I76" s="1">
        <v>44</v>
      </c>
      <c r="K76" s="1" t="s">
        <v>66</v>
      </c>
      <c r="L76" s="1">
        <v>30.6</v>
      </c>
      <c r="M76" s="1">
        <v>0.2</v>
      </c>
      <c r="N76" s="1">
        <v>65</v>
      </c>
      <c r="P76" s="1" t="s">
        <v>66</v>
      </c>
      <c r="Q76" s="1">
        <v>37.9</v>
      </c>
      <c r="R76" s="1">
        <v>28.7</v>
      </c>
      <c r="S76" s="1">
        <v>26</v>
      </c>
      <c r="U76" s="1" t="s">
        <v>66</v>
      </c>
      <c r="V76" s="1">
        <v>31.7</v>
      </c>
      <c r="W76" s="1">
        <v>13.8</v>
      </c>
      <c r="X76" s="1">
        <v>38.4</v>
      </c>
      <c r="Z76" s="1" t="s">
        <v>66</v>
      </c>
      <c r="AA76" s="1">
        <v>28.1</v>
      </c>
      <c r="AB76" s="1">
        <v>24.3</v>
      </c>
      <c r="AC76" s="1">
        <v>35.4</v>
      </c>
    </row>
    <row r="77" spans="1:29" ht="15.75" x14ac:dyDescent="0.25">
      <c r="A77" s="1" t="s">
        <v>67</v>
      </c>
      <c r="B77" s="1">
        <v>14.1</v>
      </c>
      <c r="C77" s="1">
        <v>0.9</v>
      </c>
      <c r="D77" s="1">
        <v>66</v>
      </c>
      <c r="F77" s="1" t="s">
        <v>67</v>
      </c>
      <c r="G77" s="1">
        <v>21.6</v>
      </c>
      <c r="H77" s="1">
        <v>4</v>
      </c>
      <c r="I77" s="1">
        <v>48.6</v>
      </c>
      <c r="K77" s="1" t="s">
        <v>67</v>
      </c>
      <c r="L77" s="1">
        <v>33.9</v>
      </c>
      <c r="M77" s="1">
        <v>2.2000000000000002</v>
      </c>
      <c r="N77" s="1">
        <v>48.2</v>
      </c>
      <c r="P77" s="1" t="s">
        <v>67</v>
      </c>
      <c r="Q77" s="1">
        <v>36.700000000000003</v>
      </c>
      <c r="R77" s="1">
        <v>0.8</v>
      </c>
      <c r="S77" s="1">
        <v>50.7</v>
      </c>
      <c r="U77" s="1" t="s">
        <v>67</v>
      </c>
      <c r="V77" s="1">
        <v>41.2</v>
      </c>
      <c r="W77" s="1">
        <v>2.2999999999999998</v>
      </c>
      <c r="X77" s="1">
        <v>44.4</v>
      </c>
      <c r="Z77" s="1" t="s">
        <v>76</v>
      </c>
      <c r="AA77" s="1">
        <v>48.8</v>
      </c>
      <c r="AB77" s="1">
        <v>2.2999999999999998</v>
      </c>
      <c r="AC77" s="1">
        <v>36.9</v>
      </c>
    </row>
    <row r="78" spans="1:29" ht="15.75" x14ac:dyDescent="0.25">
      <c r="A78" s="1" t="s">
        <v>68</v>
      </c>
      <c r="B78" s="1">
        <v>61.3</v>
      </c>
      <c r="C78" s="1">
        <v>1.6</v>
      </c>
      <c r="D78" s="1">
        <v>25.3</v>
      </c>
      <c r="F78" s="1" t="s">
        <v>68</v>
      </c>
      <c r="G78" s="1">
        <v>67.3</v>
      </c>
      <c r="H78" s="1">
        <v>1.4</v>
      </c>
      <c r="I78" s="1">
        <v>13.4</v>
      </c>
      <c r="K78" s="1" t="s">
        <v>68</v>
      </c>
      <c r="L78" s="1">
        <v>54</v>
      </c>
      <c r="M78" s="1">
        <v>4.2</v>
      </c>
      <c r="N78" s="1">
        <v>22.7</v>
      </c>
      <c r="P78" s="1" t="s">
        <v>68</v>
      </c>
      <c r="Q78" s="1">
        <v>65.099999999999994</v>
      </c>
      <c r="R78" s="1">
        <v>7.8</v>
      </c>
      <c r="S78" s="1">
        <v>16</v>
      </c>
      <c r="U78" s="1" t="s">
        <v>68</v>
      </c>
      <c r="V78" s="1">
        <v>50</v>
      </c>
      <c r="W78" s="1">
        <v>3.8</v>
      </c>
      <c r="X78" s="1">
        <v>14.3</v>
      </c>
      <c r="Z78" s="1" t="s">
        <v>67</v>
      </c>
      <c r="AA78" s="1">
        <v>38</v>
      </c>
      <c r="AB78" s="1" t="s">
        <v>105</v>
      </c>
      <c r="AC78" s="1">
        <v>46.7</v>
      </c>
    </row>
    <row r="79" spans="1:29" ht="15.75" x14ac:dyDescent="0.25">
      <c r="A79" s="1" t="s">
        <v>69</v>
      </c>
      <c r="B79" s="1">
        <v>50.4</v>
      </c>
      <c r="C79" s="1">
        <v>13.1</v>
      </c>
      <c r="D79" s="1">
        <v>29.1</v>
      </c>
      <c r="F79" s="1" t="s">
        <v>69</v>
      </c>
      <c r="G79" s="1">
        <v>50.4</v>
      </c>
      <c r="H79" s="1">
        <v>11.9</v>
      </c>
      <c r="I79" s="1">
        <v>27.7</v>
      </c>
      <c r="K79" s="1" t="s">
        <v>69</v>
      </c>
      <c r="L79" s="1">
        <v>46.1</v>
      </c>
      <c r="M79" s="1">
        <v>8.6</v>
      </c>
      <c r="N79" s="1">
        <v>29.7</v>
      </c>
      <c r="P79" s="1" t="s">
        <v>69</v>
      </c>
      <c r="Q79" s="1">
        <v>51</v>
      </c>
      <c r="R79" s="1">
        <v>7.8</v>
      </c>
      <c r="S79" s="1">
        <v>24.6</v>
      </c>
      <c r="U79" s="1" t="s">
        <v>69</v>
      </c>
      <c r="V79" s="1">
        <v>38.4</v>
      </c>
      <c r="W79" s="1">
        <v>10</v>
      </c>
      <c r="X79" s="1">
        <v>18.899999999999999</v>
      </c>
      <c r="Z79" s="1" t="s">
        <v>68</v>
      </c>
      <c r="AA79" s="1">
        <v>67.900000000000006</v>
      </c>
      <c r="AB79" s="1">
        <v>1.7</v>
      </c>
      <c r="AC79" s="1">
        <v>13.7</v>
      </c>
    </row>
    <row r="80" spans="1:29" ht="15.75" x14ac:dyDescent="0.25">
      <c r="A80" s="1" t="s">
        <v>70</v>
      </c>
      <c r="B80" s="1">
        <v>83.1</v>
      </c>
      <c r="C80" s="1">
        <v>2.4</v>
      </c>
      <c r="D80" s="1">
        <v>8.9</v>
      </c>
      <c r="F80" s="1" t="s">
        <v>70</v>
      </c>
      <c r="G80" s="1">
        <v>82.2</v>
      </c>
      <c r="H80" s="1">
        <v>3.3</v>
      </c>
      <c r="I80" s="1">
        <v>6.9</v>
      </c>
      <c r="K80" s="1" t="s">
        <v>70</v>
      </c>
      <c r="L80" s="1">
        <v>67.400000000000006</v>
      </c>
      <c r="M80" s="1">
        <v>3.3</v>
      </c>
      <c r="N80" s="1">
        <v>9.4</v>
      </c>
      <c r="P80" s="1" t="s">
        <v>70</v>
      </c>
      <c r="Q80" s="1">
        <v>58.7</v>
      </c>
      <c r="R80" s="1">
        <v>5</v>
      </c>
      <c r="S80" s="1">
        <v>9.3000000000000007</v>
      </c>
      <c r="U80" s="1" t="s">
        <v>70</v>
      </c>
      <c r="V80" s="1">
        <v>51.6</v>
      </c>
      <c r="W80" s="1">
        <v>7.2</v>
      </c>
      <c r="X80" s="1">
        <v>12.1</v>
      </c>
      <c r="Z80" s="1" t="s">
        <v>69</v>
      </c>
      <c r="AA80" s="1">
        <v>50.3</v>
      </c>
      <c r="AB80" s="1">
        <v>5.0999999999999996</v>
      </c>
      <c r="AC80" s="1">
        <v>19.600000000000001</v>
      </c>
    </row>
    <row r="81" spans="1:29" ht="15.75" x14ac:dyDescent="0.25">
      <c r="A81" s="1" t="s">
        <v>71</v>
      </c>
      <c r="B81" s="1">
        <v>36.1</v>
      </c>
      <c r="C81" s="1">
        <v>2.5</v>
      </c>
      <c r="D81" s="1">
        <v>5.3</v>
      </c>
      <c r="F81" s="1" t="s">
        <v>71</v>
      </c>
      <c r="G81" s="1">
        <v>46.3</v>
      </c>
      <c r="H81" s="1">
        <v>0.9</v>
      </c>
      <c r="I81" s="1">
        <v>8.8000000000000007</v>
      </c>
      <c r="K81" s="1" t="s">
        <v>71</v>
      </c>
      <c r="L81" s="1">
        <v>72.2</v>
      </c>
      <c r="M81" s="1">
        <v>2.1</v>
      </c>
      <c r="N81" s="1">
        <v>10.4</v>
      </c>
      <c r="P81" s="1" t="s">
        <v>71</v>
      </c>
      <c r="Q81" s="1">
        <v>60.5</v>
      </c>
      <c r="R81" s="1">
        <v>2.1</v>
      </c>
      <c r="S81" s="1">
        <v>9</v>
      </c>
      <c r="U81" s="1" t="s">
        <v>71</v>
      </c>
      <c r="V81" s="1">
        <v>59.1</v>
      </c>
      <c r="W81" s="1">
        <v>7.9</v>
      </c>
      <c r="X81" s="1">
        <v>9.1999999999999993</v>
      </c>
      <c r="Z81" s="1" t="s">
        <v>78</v>
      </c>
      <c r="AA81" s="1">
        <v>27.3</v>
      </c>
      <c r="AB81" s="1">
        <v>4.2</v>
      </c>
      <c r="AC81" s="1">
        <v>7.6</v>
      </c>
    </row>
    <row r="82" spans="1:29" ht="15.75" x14ac:dyDescent="0.25">
      <c r="A82" s="1" t="s">
        <v>72</v>
      </c>
      <c r="B82" s="1">
        <v>75.2</v>
      </c>
      <c r="C82" s="1">
        <v>2.9</v>
      </c>
      <c r="D82" s="1">
        <v>16.399999999999999</v>
      </c>
      <c r="F82" s="1" t="s">
        <v>72</v>
      </c>
      <c r="G82" s="1">
        <v>69.5</v>
      </c>
      <c r="H82" s="1">
        <v>5.6</v>
      </c>
      <c r="I82" s="1">
        <v>13.2</v>
      </c>
      <c r="K82" s="1" t="s">
        <v>72</v>
      </c>
      <c r="L82" s="1">
        <v>61.6</v>
      </c>
      <c r="M82" s="1">
        <v>13</v>
      </c>
      <c r="N82" s="1">
        <v>14.8</v>
      </c>
      <c r="P82" s="1" t="s">
        <v>72</v>
      </c>
      <c r="Q82" s="1">
        <v>71.3</v>
      </c>
      <c r="R82" s="1">
        <v>7.7</v>
      </c>
      <c r="S82" s="1">
        <v>9.4</v>
      </c>
      <c r="U82" s="1" t="s">
        <v>72</v>
      </c>
      <c r="V82" s="1">
        <v>67.2</v>
      </c>
      <c r="W82" s="1">
        <v>12</v>
      </c>
      <c r="X82" s="1">
        <v>5.9</v>
      </c>
      <c r="Z82" s="1" t="s">
        <v>70</v>
      </c>
      <c r="AA82" s="1">
        <v>46.8</v>
      </c>
      <c r="AB82" s="1">
        <v>4.7</v>
      </c>
      <c r="AC82" s="1">
        <v>12.4</v>
      </c>
    </row>
    <row r="83" spans="1:29" ht="15.75" x14ac:dyDescent="0.25">
      <c r="A83" s="1" t="s">
        <v>73</v>
      </c>
      <c r="B83" s="1">
        <v>58.5</v>
      </c>
      <c r="C83" s="1">
        <v>8</v>
      </c>
      <c r="D83" s="1">
        <v>24.9</v>
      </c>
      <c r="F83" s="1" t="s">
        <v>73</v>
      </c>
      <c r="G83" s="1">
        <v>59.2</v>
      </c>
      <c r="H83" s="1">
        <v>12</v>
      </c>
      <c r="I83" s="1">
        <v>20</v>
      </c>
      <c r="K83" s="1" t="s">
        <v>73</v>
      </c>
      <c r="L83" s="1">
        <v>49</v>
      </c>
      <c r="M83" s="1">
        <v>9.3000000000000007</v>
      </c>
      <c r="N83" s="1">
        <v>27.2</v>
      </c>
      <c r="P83" s="1" t="s">
        <v>73</v>
      </c>
      <c r="Q83" s="1">
        <v>51.8</v>
      </c>
      <c r="R83" s="1">
        <v>7.3</v>
      </c>
      <c r="S83" s="1">
        <v>23.5</v>
      </c>
      <c r="U83" s="1" t="s">
        <v>73</v>
      </c>
      <c r="V83" s="1">
        <v>49.4</v>
      </c>
      <c r="W83" s="1">
        <v>10.5</v>
      </c>
      <c r="X83" s="1">
        <v>19</v>
      </c>
      <c r="Z83" s="1" t="s">
        <v>71</v>
      </c>
      <c r="AA83" s="1">
        <v>65.400000000000006</v>
      </c>
      <c r="AB83" s="1">
        <v>0.7</v>
      </c>
      <c r="AC83" s="1">
        <v>11.2</v>
      </c>
    </row>
    <row r="84" spans="1:29" ht="15.75" x14ac:dyDescent="0.25">
      <c r="A84" s="1" t="s">
        <v>74</v>
      </c>
      <c r="B84" s="1">
        <v>82.5</v>
      </c>
      <c r="C84" s="1">
        <v>1.1000000000000001</v>
      </c>
      <c r="D84" s="1">
        <v>12</v>
      </c>
      <c r="F84" s="1" t="s">
        <v>74</v>
      </c>
      <c r="G84" s="1">
        <v>84.9</v>
      </c>
      <c r="H84" s="1">
        <v>2</v>
      </c>
      <c r="I84" s="1">
        <v>9.8000000000000007</v>
      </c>
      <c r="K84" s="1" t="s">
        <v>74</v>
      </c>
      <c r="L84" s="1">
        <v>86.1</v>
      </c>
      <c r="M84" s="1">
        <v>1.8</v>
      </c>
      <c r="N84" s="1">
        <v>8.8000000000000007</v>
      </c>
      <c r="P84" s="1" t="s">
        <v>74</v>
      </c>
      <c r="Q84" s="1">
        <v>85.5</v>
      </c>
      <c r="R84" s="1">
        <v>2.8</v>
      </c>
      <c r="S84" s="1">
        <v>8.1</v>
      </c>
      <c r="U84" s="1" t="s">
        <v>74</v>
      </c>
      <c r="V84" s="1">
        <v>81.900000000000006</v>
      </c>
      <c r="W84" s="1">
        <v>3</v>
      </c>
      <c r="X84" s="1">
        <v>7</v>
      </c>
      <c r="Z84" s="1" t="s">
        <v>72</v>
      </c>
      <c r="AA84" s="1">
        <v>68.2</v>
      </c>
      <c r="AB84" s="1">
        <v>7.5</v>
      </c>
      <c r="AC84" s="1">
        <v>6.6</v>
      </c>
    </row>
    <row r="85" spans="1:29" ht="15.75" x14ac:dyDescent="0.25">
      <c r="A85" s="1" t="s">
        <v>75</v>
      </c>
      <c r="B85" s="1">
        <v>71.5</v>
      </c>
      <c r="C85" s="1">
        <v>5</v>
      </c>
      <c r="D85" s="1">
        <v>10.199999999999999</v>
      </c>
      <c r="F85" s="1" t="s">
        <v>75</v>
      </c>
      <c r="G85" s="1">
        <v>65.5</v>
      </c>
      <c r="H85" s="1">
        <v>2.8</v>
      </c>
      <c r="I85" s="1">
        <v>16.3</v>
      </c>
      <c r="K85" s="1" t="s">
        <v>75</v>
      </c>
      <c r="L85" s="1">
        <v>66</v>
      </c>
      <c r="M85" s="1">
        <v>4.0999999999999996</v>
      </c>
      <c r="N85" s="1">
        <v>13.2</v>
      </c>
      <c r="P85" s="1" t="s">
        <v>75</v>
      </c>
      <c r="Q85" s="1">
        <v>69.5</v>
      </c>
      <c r="R85" s="1">
        <v>6.7</v>
      </c>
      <c r="S85" s="1">
        <v>9.1</v>
      </c>
      <c r="U85" s="1" t="s">
        <v>75</v>
      </c>
      <c r="V85" s="1">
        <v>79.2</v>
      </c>
      <c r="W85" s="1">
        <v>3.7</v>
      </c>
      <c r="X85" s="1">
        <v>5.3</v>
      </c>
      <c r="Z85" s="1" t="s">
        <v>73</v>
      </c>
      <c r="AA85" s="1">
        <v>52.6</v>
      </c>
      <c r="AB85" s="1">
        <v>7.9</v>
      </c>
      <c r="AC85" s="1">
        <v>18.2</v>
      </c>
    </row>
    <row r="86" spans="1:29" ht="15.75" x14ac:dyDescent="0.25">
      <c r="A86" s="2" t="s">
        <v>97</v>
      </c>
      <c r="B86" s="1">
        <v>40.9</v>
      </c>
      <c r="C86" s="1">
        <v>13.7</v>
      </c>
      <c r="D86" s="1">
        <v>13.6</v>
      </c>
      <c r="F86" s="2" t="s">
        <v>97</v>
      </c>
      <c r="G86" s="1">
        <v>44.1</v>
      </c>
      <c r="H86" s="1">
        <v>20.100000000000001</v>
      </c>
      <c r="I86" s="1">
        <v>13</v>
      </c>
      <c r="K86" s="2" t="s">
        <v>97</v>
      </c>
      <c r="L86" s="1">
        <v>47.5</v>
      </c>
      <c r="M86" s="1">
        <v>17.7</v>
      </c>
      <c r="N86" s="1">
        <v>15.6</v>
      </c>
      <c r="P86" s="2" t="s">
        <v>97</v>
      </c>
      <c r="Q86" s="1">
        <v>48.8</v>
      </c>
      <c r="R86" s="1">
        <v>9.3000000000000007</v>
      </c>
      <c r="S86" s="1">
        <v>11.7</v>
      </c>
      <c r="U86" s="2" t="s">
        <v>97</v>
      </c>
      <c r="V86" s="1">
        <v>46.2</v>
      </c>
      <c r="W86" s="1">
        <v>5.9</v>
      </c>
      <c r="X86" s="1">
        <v>11.9</v>
      </c>
      <c r="Z86" s="2" t="s">
        <v>74</v>
      </c>
      <c r="AA86" s="1">
        <v>76.099999999999994</v>
      </c>
      <c r="AB86" s="1">
        <v>2.6</v>
      </c>
      <c r="AC86" s="1">
        <v>7.6</v>
      </c>
    </row>
    <row r="87" spans="1:29" ht="15.75" x14ac:dyDescent="0.25">
      <c r="A87" s="1" t="s">
        <v>76</v>
      </c>
      <c r="B87" s="1">
        <v>34.700000000000003</v>
      </c>
      <c r="C87" s="1">
        <v>6</v>
      </c>
      <c r="D87" s="1">
        <v>22.7</v>
      </c>
      <c r="F87" s="1" t="s">
        <v>76</v>
      </c>
      <c r="G87" s="1">
        <v>50.5</v>
      </c>
      <c r="H87" s="1">
        <v>9.9</v>
      </c>
      <c r="I87" s="1">
        <v>23.4</v>
      </c>
      <c r="K87" s="1" t="s">
        <v>76</v>
      </c>
      <c r="L87" s="1">
        <v>39.9</v>
      </c>
      <c r="M87" s="1">
        <v>6</v>
      </c>
      <c r="N87" s="1">
        <v>42.4</v>
      </c>
      <c r="P87" s="1" t="s">
        <v>76</v>
      </c>
      <c r="Q87" s="1">
        <v>43.4</v>
      </c>
      <c r="R87" s="1">
        <v>10.8</v>
      </c>
      <c r="S87" s="1">
        <v>36.6</v>
      </c>
      <c r="U87" s="1" t="s">
        <v>76</v>
      </c>
      <c r="V87" s="1">
        <v>44.3</v>
      </c>
      <c r="W87" s="1">
        <v>3.3</v>
      </c>
      <c r="X87" s="1">
        <v>45.1</v>
      </c>
      <c r="Z87" s="1" t="s">
        <v>75</v>
      </c>
      <c r="AA87" s="1">
        <v>70.8</v>
      </c>
      <c r="AB87" s="1">
        <v>6.4</v>
      </c>
      <c r="AC87" s="1">
        <v>7.2</v>
      </c>
    </row>
    <row r="88" spans="1:29" ht="15.75" x14ac:dyDescent="0.25">
      <c r="A88" s="1" t="s">
        <v>77</v>
      </c>
      <c r="B88" s="1">
        <v>40.5</v>
      </c>
      <c r="C88" s="1">
        <v>1.8</v>
      </c>
      <c r="D88" s="1">
        <v>8</v>
      </c>
      <c r="F88" s="1" t="s">
        <v>77</v>
      </c>
      <c r="G88" s="1">
        <v>49.7</v>
      </c>
      <c r="H88" s="1">
        <v>3.5</v>
      </c>
      <c r="I88" s="1">
        <v>8.6999999999999993</v>
      </c>
      <c r="K88" s="1" t="s">
        <v>77</v>
      </c>
      <c r="L88" s="1">
        <v>46.2</v>
      </c>
      <c r="M88" s="1">
        <v>9.4</v>
      </c>
      <c r="N88" s="1">
        <v>14.7</v>
      </c>
      <c r="P88" s="1" t="s">
        <v>77</v>
      </c>
      <c r="Q88" s="1">
        <v>32.5</v>
      </c>
      <c r="R88" s="1">
        <v>1.4</v>
      </c>
      <c r="S88" s="1">
        <v>7</v>
      </c>
      <c r="U88" s="1" t="s">
        <v>77</v>
      </c>
      <c r="V88" s="1">
        <v>33.9</v>
      </c>
      <c r="W88" s="1">
        <v>3.9</v>
      </c>
      <c r="X88" s="1">
        <v>7.2</v>
      </c>
      <c r="Z88" s="1" t="s">
        <v>97</v>
      </c>
      <c r="AA88" s="1">
        <v>44.8</v>
      </c>
      <c r="AB88" s="1">
        <v>4.4000000000000004</v>
      </c>
      <c r="AC88" s="1">
        <v>12.5</v>
      </c>
    </row>
    <row r="89" spans="1:29" ht="15.75" x14ac:dyDescent="0.25">
      <c r="A89" s="1" t="s">
        <v>78</v>
      </c>
      <c r="B89" s="1">
        <v>41.1</v>
      </c>
      <c r="C89" s="1">
        <v>31.1</v>
      </c>
      <c r="D89" s="1">
        <v>21.9</v>
      </c>
      <c r="F89" s="1" t="s">
        <v>78</v>
      </c>
      <c r="G89" s="1">
        <v>45</v>
      </c>
      <c r="H89" s="1">
        <v>33.700000000000003</v>
      </c>
      <c r="I89" s="1">
        <v>11</v>
      </c>
      <c r="K89" s="1" t="s">
        <v>78</v>
      </c>
      <c r="L89" s="1">
        <v>41.3</v>
      </c>
      <c r="M89" s="1">
        <v>23.2</v>
      </c>
      <c r="N89" s="1">
        <v>16.600000000000001</v>
      </c>
      <c r="P89" s="1" t="s">
        <v>78</v>
      </c>
      <c r="Q89" s="1">
        <v>40.5</v>
      </c>
      <c r="R89" s="1">
        <v>17.8</v>
      </c>
      <c r="S89" s="1">
        <v>13.1</v>
      </c>
      <c r="U89" s="1" t="s">
        <v>78</v>
      </c>
      <c r="V89" s="1">
        <v>36.799999999999997</v>
      </c>
      <c r="W89" s="1">
        <v>4.7</v>
      </c>
      <c r="X89" s="1">
        <v>12.3</v>
      </c>
      <c r="Z89" s="1" t="s">
        <v>77</v>
      </c>
      <c r="AA89" s="1">
        <v>38.200000000000003</v>
      </c>
      <c r="AB89" s="1">
        <v>1.6</v>
      </c>
      <c r="AC89" s="1">
        <v>8.1999999999999993</v>
      </c>
    </row>
    <row r="90" spans="1:29" ht="15.75" x14ac:dyDescent="0.25">
      <c r="A90" s="1" t="s">
        <v>79</v>
      </c>
      <c r="B90" s="1">
        <v>48.4</v>
      </c>
      <c r="C90" s="1">
        <v>4</v>
      </c>
      <c r="D90" s="1">
        <v>37.4</v>
      </c>
      <c r="F90" s="1" t="s">
        <v>79</v>
      </c>
      <c r="G90" s="1">
        <v>57.4</v>
      </c>
      <c r="H90" s="1">
        <v>2.6</v>
      </c>
      <c r="I90" s="1">
        <v>37.299999999999997</v>
      </c>
      <c r="K90" s="1" t="s">
        <v>79</v>
      </c>
      <c r="L90" s="1">
        <v>56.6</v>
      </c>
      <c r="M90" s="1">
        <v>6.8</v>
      </c>
      <c r="N90" s="1">
        <v>30.5</v>
      </c>
      <c r="P90" s="1" t="s">
        <v>79</v>
      </c>
      <c r="Q90" s="1">
        <v>55.3</v>
      </c>
      <c r="R90" s="1">
        <v>2.7</v>
      </c>
      <c r="S90" s="1">
        <v>36.9</v>
      </c>
      <c r="U90" s="1" t="s">
        <v>79</v>
      </c>
      <c r="V90" s="1">
        <v>49.6</v>
      </c>
      <c r="W90" s="1">
        <v>3.1</v>
      </c>
      <c r="X90" s="1">
        <v>41.1</v>
      </c>
      <c r="Z90" s="1" t="s">
        <v>79</v>
      </c>
      <c r="AA90" s="1">
        <v>55.1</v>
      </c>
      <c r="AB90" s="1">
        <v>7.1</v>
      </c>
      <c r="AC90" s="1">
        <v>33.299999999999997</v>
      </c>
    </row>
    <row r="91" spans="1:29" ht="15.75" x14ac:dyDescent="0.25">
      <c r="A91" s="1" t="s">
        <v>80</v>
      </c>
      <c r="B91" s="1">
        <v>59.4</v>
      </c>
      <c r="C91" s="1">
        <v>8.8000000000000007</v>
      </c>
      <c r="D91" s="1">
        <v>12.9</v>
      </c>
      <c r="F91" s="1" t="s">
        <v>80</v>
      </c>
      <c r="G91" s="1">
        <v>43.6</v>
      </c>
      <c r="H91" s="1">
        <v>20.100000000000001</v>
      </c>
      <c r="I91" s="1">
        <v>19.399999999999999</v>
      </c>
      <c r="K91" s="1" t="s">
        <v>80</v>
      </c>
      <c r="L91" s="1">
        <v>49.4</v>
      </c>
      <c r="M91" s="1">
        <v>11.6</v>
      </c>
      <c r="N91" s="1">
        <v>23.3</v>
      </c>
      <c r="P91" s="1" t="s">
        <v>80</v>
      </c>
      <c r="Q91" s="1">
        <v>50</v>
      </c>
      <c r="R91" s="1">
        <v>6.3</v>
      </c>
      <c r="S91" s="1">
        <v>17.899999999999999</v>
      </c>
      <c r="U91" s="1" t="s">
        <v>80</v>
      </c>
      <c r="V91" s="1">
        <v>44.9</v>
      </c>
      <c r="W91" s="1">
        <v>7.1</v>
      </c>
      <c r="X91" s="1">
        <v>19.3</v>
      </c>
      <c r="Z91" s="1" t="s">
        <v>80</v>
      </c>
      <c r="AA91" s="1">
        <v>37.200000000000003</v>
      </c>
      <c r="AB91" s="1">
        <v>5.8</v>
      </c>
      <c r="AC91" s="1">
        <v>22.6</v>
      </c>
    </row>
    <row r="92" spans="1:29" ht="15.75" x14ac:dyDescent="0.25">
      <c r="A92" s="1" t="s">
        <v>81</v>
      </c>
      <c r="B92" s="1">
        <v>35.799999999999997</v>
      </c>
      <c r="C92" s="1">
        <v>25.9</v>
      </c>
      <c r="D92" s="1">
        <v>13</v>
      </c>
      <c r="F92" s="1" t="s">
        <v>81</v>
      </c>
      <c r="G92" s="1">
        <v>42.9</v>
      </c>
      <c r="H92" s="1">
        <v>7.9</v>
      </c>
      <c r="I92" s="1">
        <v>10.3</v>
      </c>
      <c r="K92" s="1" t="s">
        <v>81</v>
      </c>
      <c r="L92" s="1">
        <v>55.5</v>
      </c>
      <c r="M92" s="1">
        <v>7.5</v>
      </c>
      <c r="N92" s="1">
        <v>12.2</v>
      </c>
      <c r="P92" s="1" t="s">
        <v>81</v>
      </c>
      <c r="Q92" s="1">
        <v>42.7</v>
      </c>
      <c r="R92" s="1">
        <v>21.3</v>
      </c>
      <c r="S92" s="1">
        <v>12.8</v>
      </c>
      <c r="U92" s="1" t="s">
        <v>81</v>
      </c>
      <c r="V92" s="1">
        <v>38.700000000000003</v>
      </c>
      <c r="W92" s="1">
        <v>9.6</v>
      </c>
      <c r="X92" s="1">
        <v>21.5</v>
      </c>
      <c r="Z92" s="1" t="s">
        <v>81</v>
      </c>
      <c r="AA92" s="1">
        <v>41</v>
      </c>
      <c r="AB92" s="1">
        <v>4.9000000000000004</v>
      </c>
      <c r="AC92" s="1">
        <v>18.899999999999999</v>
      </c>
    </row>
    <row r="93" spans="1:29" ht="15.75" x14ac:dyDescent="0.25">
      <c r="A93" s="1" t="s">
        <v>82</v>
      </c>
      <c r="B93" s="1">
        <v>30.9</v>
      </c>
      <c r="C93" s="1">
        <v>28.6</v>
      </c>
      <c r="D93" s="1">
        <v>9.5</v>
      </c>
      <c r="F93" s="1" t="s">
        <v>82</v>
      </c>
      <c r="G93" s="1">
        <v>31.5</v>
      </c>
      <c r="H93" s="1">
        <v>55</v>
      </c>
      <c r="I93" s="1">
        <v>6.9</v>
      </c>
      <c r="K93" s="1" t="s">
        <v>82</v>
      </c>
      <c r="L93" s="1">
        <v>37.700000000000003</v>
      </c>
      <c r="M93" s="1">
        <v>47.4</v>
      </c>
      <c r="N93" s="1">
        <v>6.3</v>
      </c>
      <c r="P93" s="1" t="s">
        <v>82</v>
      </c>
      <c r="Q93" s="1">
        <v>57.6</v>
      </c>
      <c r="R93" s="1">
        <v>17.8</v>
      </c>
      <c r="S93" s="1">
        <v>3.5</v>
      </c>
      <c r="U93" s="1" t="s">
        <v>82</v>
      </c>
      <c r="V93" s="1">
        <v>50.2</v>
      </c>
      <c r="W93" s="1">
        <v>5</v>
      </c>
      <c r="X93" s="1">
        <v>3.1</v>
      </c>
      <c r="Z93" s="1" t="s">
        <v>82</v>
      </c>
      <c r="AA93" s="1">
        <v>32.4</v>
      </c>
      <c r="AB93" s="1">
        <v>2</v>
      </c>
      <c r="AC93" s="1">
        <v>7.9</v>
      </c>
    </row>
    <row r="94" spans="1:29" ht="15.75" x14ac:dyDescent="0.25">
      <c r="A94" s="1" t="s">
        <v>83</v>
      </c>
      <c r="B94" s="1">
        <v>42.4</v>
      </c>
      <c r="C94" s="1">
        <v>19.3</v>
      </c>
      <c r="D94" s="1">
        <v>21.2</v>
      </c>
      <c r="F94" s="1" t="s">
        <v>83</v>
      </c>
      <c r="G94" s="1">
        <v>46.4</v>
      </c>
      <c r="H94" s="1">
        <v>15.4</v>
      </c>
      <c r="I94" s="1">
        <v>22.3</v>
      </c>
      <c r="K94" s="1" t="s">
        <v>83</v>
      </c>
      <c r="L94" s="1">
        <v>56.4</v>
      </c>
      <c r="M94" s="1">
        <v>8.3000000000000007</v>
      </c>
      <c r="N94" s="1">
        <v>15.6</v>
      </c>
      <c r="P94" s="1" t="s">
        <v>83</v>
      </c>
      <c r="Q94" s="1">
        <v>74.5</v>
      </c>
      <c r="R94" s="1">
        <v>0.4</v>
      </c>
      <c r="S94" s="1">
        <v>11</v>
      </c>
      <c r="U94" s="1" t="s">
        <v>83</v>
      </c>
      <c r="V94" s="1">
        <v>76.7</v>
      </c>
      <c r="W94" s="1">
        <v>1</v>
      </c>
      <c r="X94" s="1">
        <v>7.2</v>
      </c>
      <c r="Z94" s="1" t="s">
        <v>83</v>
      </c>
      <c r="AA94" s="1">
        <v>77.900000000000006</v>
      </c>
      <c r="AB94" s="1">
        <v>1.1000000000000001</v>
      </c>
      <c r="AC94" s="1">
        <v>10.6</v>
      </c>
    </row>
    <row r="95" spans="1:29" ht="15.75" x14ac:dyDescent="0.25">
      <c r="A95" s="1" t="s">
        <v>84</v>
      </c>
      <c r="B95" s="1">
        <v>53.1</v>
      </c>
      <c r="C95" s="1">
        <v>5</v>
      </c>
      <c r="D95" s="1">
        <v>14.8</v>
      </c>
      <c r="F95" s="1" t="s">
        <v>84</v>
      </c>
      <c r="G95" s="1">
        <v>57.1</v>
      </c>
      <c r="H95" s="1">
        <v>4.3</v>
      </c>
      <c r="I95" s="1">
        <v>15.5</v>
      </c>
      <c r="K95" s="1" t="s">
        <v>84</v>
      </c>
      <c r="L95" s="1">
        <v>60.4</v>
      </c>
      <c r="M95" s="1">
        <v>2.6</v>
      </c>
      <c r="N95" s="1">
        <v>16.899999999999999</v>
      </c>
      <c r="P95" s="1" t="s">
        <v>84</v>
      </c>
      <c r="Q95" s="1">
        <v>70.900000000000006</v>
      </c>
      <c r="R95" s="1">
        <v>5.3</v>
      </c>
      <c r="S95" s="1">
        <v>14.5</v>
      </c>
      <c r="U95" s="1" t="s">
        <v>84</v>
      </c>
      <c r="V95" s="1">
        <v>66</v>
      </c>
      <c r="W95" s="1">
        <v>10.7</v>
      </c>
      <c r="X95" s="1">
        <v>11</v>
      </c>
      <c r="Z95" s="1" t="s">
        <v>84</v>
      </c>
      <c r="AA95" s="1">
        <v>63.6</v>
      </c>
      <c r="AB95" s="1">
        <v>11.3</v>
      </c>
      <c r="AC95" s="1">
        <v>11.9</v>
      </c>
    </row>
    <row r="96" spans="1:29" ht="15.75" x14ac:dyDescent="0.25">
      <c r="A96" s="1" t="s">
        <v>85</v>
      </c>
      <c r="B96" s="1">
        <v>55</v>
      </c>
      <c r="C96" s="1">
        <v>2.7</v>
      </c>
      <c r="D96" s="1">
        <v>16</v>
      </c>
      <c r="F96" s="1" t="s">
        <v>85</v>
      </c>
      <c r="G96" s="1">
        <v>34.200000000000003</v>
      </c>
      <c r="H96" s="1" t="s">
        <v>99</v>
      </c>
      <c r="I96" s="1">
        <v>16.100000000000001</v>
      </c>
      <c r="K96" s="1" t="s">
        <v>85</v>
      </c>
      <c r="L96" s="1">
        <v>39.200000000000003</v>
      </c>
      <c r="M96" s="1" t="s">
        <v>99</v>
      </c>
      <c r="N96" s="1">
        <v>31.2</v>
      </c>
      <c r="P96" s="1" t="s">
        <v>85</v>
      </c>
      <c r="Q96" s="1">
        <v>27.4</v>
      </c>
      <c r="R96" s="1" t="s">
        <v>103</v>
      </c>
      <c r="S96" s="1">
        <v>16.8</v>
      </c>
      <c r="U96" s="1" t="s">
        <v>85</v>
      </c>
      <c r="V96" s="1">
        <v>18.8</v>
      </c>
      <c r="W96" s="1" t="s">
        <v>40</v>
      </c>
      <c r="X96" s="1">
        <v>7.6</v>
      </c>
      <c r="Z96" s="1" t="s">
        <v>85</v>
      </c>
      <c r="AA96" s="1">
        <v>59.8</v>
      </c>
      <c r="AB96" s="1" t="s">
        <v>103</v>
      </c>
      <c r="AC96" s="1">
        <v>18.3</v>
      </c>
    </row>
    <row r="97" spans="1:29" ht="15.75" x14ac:dyDescent="0.25">
      <c r="A97" s="1" t="s">
        <v>86</v>
      </c>
      <c r="B97" s="1">
        <v>16.2</v>
      </c>
      <c r="C97" s="1" t="s">
        <v>40</v>
      </c>
      <c r="D97" s="1">
        <v>19.8</v>
      </c>
      <c r="F97" s="1" t="s">
        <v>86</v>
      </c>
      <c r="G97" s="1">
        <v>22</v>
      </c>
      <c r="H97" s="1" t="s">
        <v>99</v>
      </c>
      <c r="I97" s="1">
        <v>18.100000000000001</v>
      </c>
      <c r="K97" s="1" t="s">
        <v>86</v>
      </c>
      <c r="L97" s="1">
        <v>26.5</v>
      </c>
      <c r="M97" s="1" t="s">
        <v>99</v>
      </c>
      <c r="N97" s="1">
        <v>16.399999999999999</v>
      </c>
      <c r="P97" s="1" t="s">
        <v>86</v>
      </c>
      <c r="Q97" s="1">
        <v>31.2</v>
      </c>
      <c r="R97" s="1" t="s">
        <v>103</v>
      </c>
      <c r="S97" s="1">
        <v>27.3</v>
      </c>
      <c r="U97" s="1" t="s">
        <v>86</v>
      </c>
      <c r="V97" s="1">
        <v>41.4</v>
      </c>
      <c r="W97" s="1" t="s">
        <v>103</v>
      </c>
      <c r="X97" s="1">
        <v>19</v>
      </c>
      <c r="Z97" s="1" t="s">
        <v>86</v>
      </c>
      <c r="AA97" s="1">
        <v>44.9</v>
      </c>
      <c r="AB97" s="1" t="s">
        <v>103</v>
      </c>
      <c r="AC97" s="1">
        <v>24.2</v>
      </c>
    </row>
  </sheetData>
  <mergeCells count="6">
    <mergeCell ref="A1:D1"/>
    <mergeCell ref="Z1:AC1"/>
    <mergeCell ref="U1:X1"/>
    <mergeCell ref="P1:S1"/>
    <mergeCell ref="K1:N1"/>
    <mergeCell ref="F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5B8A-CA70-474B-A40D-4B831CCDED69}">
  <dimension ref="A1:AO100"/>
  <sheetViews>
    <sheetView topLeftCell="L1" zoomScale="85" zoomScaleNormal="85" workbookViewId="0">
      <selection activeCell="AC32" sqref="AC32"/>
    </sheetView>
  </sheetViews>
  <sheetFormatPr defaultRowHeight="15" x14ac:dyDescent="0.25"/>
  <cols>
    <col min="9" max="9" width="10" customWidth="1"/>
  </cols>
  <sheetData>
    <row r="1" spans="1:41" x14ac:dyDescent="0.25">
      <c r="G1" s="4"/>
    </row>
    <row r="2" spans="1:41" x14ac:dyDescent="0.25">
      <c r="B2" s="146" t="s">
        <v>113</v>
      </c>
      <c r="C2" s="146"/>
      <c r="D2" s="146"/>
      <c r="E2" s="146"/>
      <c r="F2" s="146"/>
      <c r="G2" s="146"/>
      <c r="V2">
        <v>3611109</v>
      </c>
      <c r="W2">
        <v>4730022.9000000004</v>
      </c>
      <c r="X2">
        <v>6716222.4000000004</v>
      </c>
      <c r="Y2">
        <v>8781616.4000000004</v>
      </c>
      <c r="Z2">
        <v>7976012.7999999998</v>
      </c>
      <c r="AA2">
        <v>9152096</v>
      </c>
      <c r="AB2">
        <v>11035652</v>
      </c>
      <c r="AC2">
        <v>12586090.4</v>
      </c>
      <c r="AD2">
        <v>13450238.199999999</v>
      </c>
      <c r="AE2">
        <v>13902645.300000001</v>
      </c>
      <c r="AF2">
        <v>13897187.699999999</v>
      </c>
      <c r="AG2">
        <v>14748846.9</v>
      </c>
      <c r="AH2">
        <v>16027302</v>
      </c>
      <c r="AI2">
        <v>17782012.300000001</v>
      </c>
      <c r="AJ2">
        <v>19329038.300000001</v>
      </c>
      <c r="AK2">
        <v>20393742.399999999</v>
      </c>
      <c r="AL2">
        <v>23239504</v>
      </c>
      <c r="AM2">
        <v>28413875</v>
      </c>
      <c r="AN2">
        <v>34036338.399999999</v>
      </c>
    </row>
    <row r="3" spans="1:41" x14ac:dyDescent="0.25">
      <c r="B3" s="147" t="s">
        <v>114</v>
      </c>
      <c r="C3" s="147"/>
      <c r="D3" s="147"/>
      <c r="E3" s="147"/>
      <c r="F3" s="147"/>
      <c r="G3" s="147"/>
    </row>
    <row r="4" spans="1:41" x14ac:dyDescent="0.25">
      <c r="A4" s="5"/>
      <c r="B4" s="6">
        <v>2017</v>
      </c>
      <c r="C4" s="7">
        <v>2018</v>
      </c>
      <c r="D4" s="7">
        <v>2019</v>
      </c>
      <c r="E4" s="7">
        <v>2020</v>
      </c>
      <c r="F4" s="7">
        <v>2021</v>
      </c>
      <c r="G4" s="8" t="s">
        <v>115</v>
      </c>
      <c r="V4">
        <v>2005</v>
      </c>
      <c r="W4">
        <v>2006</v>
      </c>
      <c r="X4">
        <v>2007</v>
      </c>
      <c r="Y4">
        <v>2008</v>
      </c>
      <c r="Z4">
        <v>2009</v>
      </c>
      <c r="AA4">
        <v>2010</v>
      </c>
      <c r="AB4">
        <v>2011</v>
      </c>
      <c r="AC4">
        <v>2012</v>
      </c>
      <c r="AD4">
        <v>2013</v>
      </c>
      <c r="AE4">
        <v>2014</v>
      </c>
      <c r="AF4">
        <v>2015</v>
      </c>
      <c r="AG4">
        <v>2016</v>
      </c>
      <c r="AH4">
        <v>2017</v>
      </c>
      <c r="AI4">
        <v>2018</v>
      </c>
      <c r="AJ4">
        <v>2019</v>
      </c>
      <c r="AK4">
        <v>2020</v>
      </c>
      <c r="AL4">
        <v>2021</v>
      </c>
      <c r="AM4">
        <v>2022</v>
      </c>
      <c r="AN4">
        <v>2023</v>
      </c>
    </row>
    <row r="5" spans="1:41" ht="19.5" x14ac:dyDescent="0.25">
      <c r="A5" s="9" t="s">
        <v>1</v>
      </c>
      <c r="B5" s="10">
        <v>16027302</v>
      </c>
      <c r="C5" s="11">
        <v>17782012.315000001</v>
      </c>
      <c r="D5" s="12">
        <v>19329038.311999999</v>
      </c>
      <c r="E5" s="12">
        <v>20393742.368999999</v>
      </c>
      <c r="F5" s="13">
        <v>23239503.976</v>
      </c>
      <c r="G5" s="13">
        <v>28413874.965999998</v>
      </c>
      <c r="V5" s="112">
        <f>V2/1000000</f>
        <v>3.6111089999999999</v>
      </c>
      <c r="W5" s="112">
        <f t="shared" ref="W5:AN5" si="0">W2/1000000</f>
        <v>4.7300229000000007</v>
      </c>
      <c r="X5" s="112">
        <f t="shared" si="0"/>
        <v>6.7162224000000004</v>
      </c>
      <c r="Y5" s="112">
        <f t="shared" si="0"/>
        <v>8.7816164000000008</v>
      </c>
      <c r="Z5" s="112">
        <f t="shared" si="0"/>
        <v>7.9760127999999995</v>
      </c>
      <c r="AA5" s="112">
        <f t="shared" si="0"/>
        <v>9.1520960000000002</v>
      </c>
      <c r="AB5" s="112">
        <f t="shared" si="0"/>
        <v>11.035652000000001</v>
      </c>
      <c r="AC5" s="112">
        <f t="shared" si="0"/>
        <v>12.5860904</v>
      </c>
      <c r="AD5" s="112">
        <f t="shared" si="0"/>
        <v>13.450238199999999</v>
      </c>
      <c r="AE5" s="112">
        <f t="shared" si="0"/>
        <v>13.902645300000001</v>
      </c>
      <c r="AF5" s="112">
        <f t="shared" si="0"/>
        <v>13.8971877</v>
      </c>
      <c r="AG5" s="112">
        <f t="shared" si="0"/>
        <v>14.7488469</v>
      </c>
      <c r="AH5" s="112">
        <f t="shared" si="0"/>
        <v>16.027301999999999</v>
      </c>
      <c r="AI5" s="112">
        <f t="shared" si="0"/>
        <v>17.782012300000002</v>
      </c>
      <c r="AJ5" s="112">
        <f t="shared" si="0"/>
        <v>19.329038300000001</v>
      </c>
      <c r="AK5" s="112">
        <f t="shared" si="0"/>
        <v>20.393742399999997</v>
      </c>
      <c r="AL5" s="112">
        <f t="shared" si="0"/>
        <v>23.239504</v>
      </c>
      <c r="AM5" s="112">
        <f t="shared" si="0"/>
        <v>28.413875000000001</v>
      </c>
      <c r="AN5" s="112">
        <f t="shared" si="0"/>
        <v>34.036338399999998</v>
      </c>
      <c r="AO5" s="112">
        <f>AN5/V5</f>
        <v>9.4254530671879468</v>
      </c>
    </row>
    <row r="6" spans="1:41" ht="37.5" x14ac:dyDescent="0.25">
      <c r="A6" s="9" t="s">
        <v>116</v>
      </c>
      <c r="B6" s="10">
        <v>4241519.1040000003</v>
      </c>
      <c r="C6" s="11">
        <v>4998017.7079999996</v>
      </c>
      <c r="D6" s="12">
        <v>6093361.9230000004</v>
      </c>
      <c r="E6" s="12">
        <v>6582672.7429999998</v>
      </c>
      <c r="F6" s="13">
        <v>7952979.4369999999</v>
      </c>
      <c r="G6" s="13">
        <v>9571467.6989999991</v>
      </c>
      <c r="U6" t="s">
        <v>142</v>
      </c>
    </row>
    <row r="7" spans="1:41" ht="20.25" x14ac:dyDescent="0.25">
      <c r="A7" s="14" t="s">
        <v>2</v>
      </c>
      <c r="B7" s="15">
        <v>142692.75399999999</v>
      </c>
      <c r="C7" s="16">
        <v>134551.337</v>
      </c>
      <c r="D7" s="17">
        <v>167093.027</v>
      </c>
      <c r="E7" s="17">
        <v>169508.05900000001</v>
      </c>
      <c r="F7" s="18">
        <v>168772.37299999999</v>
      </c>
      <c r="G7" s="18">
        <v>196747.62299999999</v>
      </c>
      <c r="V7">
        <v>2005</v>
      </c>
      <c r="W7">
        <v>2006</v>
      </c>
      <c r="X7">
        <v>2007</v>
      </c>
      <c r="Y7">
        <v>2008</v>
      </c>
      <c r="Z7">
        <v>2009</v>
      </c>
      <c r="AA7">
        <v>2010</v>
      </c>
      <c r="AB7">
        <v>2011</v>
      </c>
      <c r="AC7">
        <v>2012</v>
      </c>
      <c r="AD7">
        <v>2013</v>
      </c>
      <c r="AE7">
        <v>2014</v>
      </c>
      <c r="AF7">
        <v>2015</v>
      </c>
      <c r="AG7">
        <v>2016</v>
      </c>
      <c r="AH7">
        <v>2017</v>
      </c>
      <c r="AI7">
        <v>2018</v>
      </c>
      <c r="AJ7">
        <v>2019</v>
      </c>
      <c r="AK7">
        <v>2020</v>
      </c>
      <c r="AL7">
        <v>2021</v>
      </c>
      <c r="AM7">
        <v>2022</v>
      </c>
      <c r="AN7">
        <v>2023</v>
      </c>
    </row>
    <row r="8" spans="1:41" ht="20.25" x14ac:dyDescent="0.25">
      <c r="A8" s="14" t="s">
        <v>3</v>
      </c>
      <c r="B8" s="15">
        <v>55120.864999999998</v>
      </c>
      <c r="C8" s="16">
        <v>58918.300999999999</v>
      </c>
      <c r="D8" s="17">
        <v>63553.036</v>
      </c>
      <c r="E8" s="17">
        <v>75241.557000000001</v>
      </c>
      <c r="F8" s="18">
        <v>83717.869000000006</v>
      </c>
      <c r="G8" s="18">
        <v>90963.822</v>
      </c>
      <c r="U8" t="s">
        <v>132</v>
      </c>
      <c r="W8" s="112">
        <f t="shared" ref="W8:AM8" si="1">W5-V5</f>
        <v>1.1189139000000008</v>
      </c>
      <c r="X8" s="112">
        <f t="shared" si="1"/>
        <v>1.9861994999999997</v>
      </c>
      <c r="Y8" s="112">
        <f t="shared" si="1"/>
        <v>2.0653940000000004</v>
      </c>
      <c r="Z8" s="112">
        <f t="shared" si="1"/>
        <v>-0.80560360000000131</v>
      </c>
      <c r="AA8" s="112">
        <f t="shared" si="1"/>
        <v>1.1760832000000008</v>
      </c>
      <c r="AB8" s="112">
        <f t="shared" si="1"/>
        <v>1.8835560000000005</v>
      </c>
      <c r="AC8" s="112">
        <f t="shared" si="1"/>
        <v>1.5504383999999991</v>
      </c>
      <c r="AD8" s="112">
        <f t="shared" si="1"/>
        <v>0.86414779999999958</v>
      </c>
      <c r="AE8" s="112">
        <f t="shared" si="1"/>
        <v>0.45240710000000206</v>
      </c>
      <c r="AF8" s="112">
        <f t="shared" si="1"/>
        <v>-5.4576000000015057E-3</v>
      </c>
      <c r="AG8" s="112">
        <f t="shared" si="1"/>
        <v>0.85165920000000028</v>
      </c>
      <c r="AH8" s="112">
        <f t="shared" si="1"/>
        <v>1.2784550999999986</v>
      </c>
      <c r="AI8" s="112">
        <f t="shared" si="1"/>
        <v>1.7547103000000028</v>
      </c>
      <c r="AJ8" s="112">
        <f t="shared" si="1"/>
        <v>1.5470259999999989</v>
      </c>
      <c r="AK8" s="112">
        <f t="shared" si="1"/>
        <v>1.0647040999999966</v>
      </c>
      <c r="AL8" s="112">
        <f t="shared" si="1"/>
        <v>2.845761600000003</v>
      </c>
      <c r="AM8" s="112">
        <f t="shared" si="1"/>
        <v>5.1743710000000007</v>
      </c>
      <c r="AN8" s="112">
        <f>AN5-AM5</f>
        <v>5.6224633999999973</v>
      </c>
    </row>
    <row r="9" spans="1:41" ht="30" x14ac:dyDescent="0.25">
      <c r="A9" s="14" t="s">
        <v>4</v>
      </c>
      <c r="B9" s="15">
        <v>78526.948000000004</v>
      </c>
      <c r="C9" s="16">
        <v>73502.023000000001</v>
      </c>
      <c r="D9" s="17">
        <v>90060.479000000007</v>
      </c>
      <c r="E9" s="17">
        <v>95285.934999999998</v>
      </c>
      <c r="F9" s="18">
        <v>102361.057</v>
      </c>
      <c r="G9" s="18">
        <v>184392.079</v>
      </c>
    </row>
    <row r="10" spans="1:41" ht="20.25" x14ac:dyDescent="0.25">
      <c r="A10" s="14" t="s">
        <v>5</v>
      </c>
      <c r="B10" s="15">
        <v>283652.26199999999</v>
      </c>
      <c r="C10" s="16">
        <v>276785.34299999999</v>
      </c>
      <c r="D10" s="17">
        <v>298767.83299999998</v>
      </c>
      <c r="E10" s="17">
        <v>259172.45800000001</v>
      </c>
      <c r="F10" s="18">
        <v>285010.239</v>
      </c>
      <c r="G10" s="18">
        <v>344142.90700000001</v>
      </c>
      <c r="U10" t="s">
        <v>143</v>
      </c>
      <c r="V10">
        <v>2005</v>
      </c>
      <c r="W10">
        <v>2006</v>
      </c>
      <c r="X10">
        <v>2007</v>
      </c>
      <c r="Y10">
        <v>2008</v>
      </c>
      <c r="Z10">
        <v>2009</v>
      </c>
      <c r="AA10">
        <v>2010</v>
      </c>
      <c r="AB10">
        <v>2011</v>
      </c>
      <c r="AC10">
        <v>2012</v>
      </c>
      <c r="AD10">
        <v>2013</v>
      </c>
      <c r="AE10">
        <v>2014</v>
      </c>
      <c r="AF10">
        <v>2015</v>
      </c>
      <c r="AG10">
        <v>2016</v>
      </c>
      <c r="AH10">
        <v>2017</v>
      </c>
      <c r="AI10">
        <v>2018</v>
      </c>
      <c r="AJ10">
        <v>2019</v>
      </c>
      <c r="AK10">
        <v>2020</v>
      </c>
      <c r="AL10">
        <v>2021</v>
      </c>
      <c r="AM10">
        <v>2022</v>
      </c>
      <c r="AN10">
        <v>2023</v>
      </c>
    </row>
    <row r="11" spans="1:41" ht="20.25" x14ac:dyDescent="0.25">
      <c r="A11" s="14" t="s">
        <v>6</v>
      </c>
      <c r="B11" s="15">
        <v>30314.901000000002</v>
      </c>
      <c r="C11" s="16">
        <v>29359.834999999999</v>
      </c>
      <c r="D11" s="17">
        <v>37419.493999999999</v>
      </c>
      <c r="E11" s="17">
        <v>44387.879000000001</v>
      </c>
      <c r="F11" s="18">
        <v>45269.226000000002</v>
      </c>
      <c r="G11" s="18">
        <v>62133.22</v>
      </c>
      <c r="U11" t="s">
        <v>133</v>
      </c>
      <c r="W11" s="112">
        <f>W5/$V$5*100</f>
        <v>130.98532611449835</v>
      </c>
      <c r="X11" s="112">
        <f>X5/$V$5*100</f>
        <v>185.98780596210196</v>
      </c>
      <c r="Y11" s="112">
        <f t="shared" ref="Y11:AN11" si="2">Y5/$V$5*100</f>
        <v>243.18336555335219</v>
      </c>
      <c r="Z11" s="112">
        <f t="shared" si="2"/>
        <v>220.87432974191583</v>
      </c>
      <c r="AA11" s="112">
        <f t="shared" si="2"/>
        <v>253.44280662810235</v>
      </c>
      <c r="AB11" s="112">
        <f t="shared" si="2"/>
        <v>305.60284942935817</v>
      </c>
      <c r="AC11" s="112">
        <f t="shared" si="2"/>
        <v>348.53809176073059</v>
      </c>
      <c r="AD11" s="112">
        <f t="shared" si="2"/>
        <v>372.46835251995992</v>
      </c>
      <c r="AE11" s="112">
        <f t="shared" si="2"/>
        <v>384.99655645952538</v>
      </c>
      <c r="AF11" s="112">
        <f t="shared" si="2"/>
        <v>384.84542283270872</v>
      </c>
      <c r="AG11" s="112">
        <f t="shared" si="2"/>
        <v>408.42984523590957</v>
      </c>
      <c r="AH11" s="112">
        <f t="shared" si="2"/>
        <v>443.83323793327759</v>
      </c>
      <c r="AI11" s="112">
        <f t="shared" si="2"/>
        <v>492.4252438793734</v>
      </c>
      <c r="AJ11" s="112">
        <f t="shared" si="2"/>
        <v>535.26598892473203</v>
      </c>
      <c r="AK11" s="112">
        <f t="shared" si="2"/>
        <v>564.75011970006994</v>
      </c>
      <c r="AL11" s="112">
        <f t="shared" si="2"/>
        <v>643.55587161727885</v>
      </c>
      <c r="AM11" s="112">
        <f t="shared" si="2"/>
        <v>786.84622923318022</v>
      </c>
      <c r="AN11" s="112">
        <f t="shared" si="2"/>
        <v>942.54530671879468</v>
      </c>
    </row>
    <row r="12" spans="1:41" x14ac:dyDescent="0.25">
      <c r="A12" s="19" t="s">
        <v>7</v>
      </c>
      <c r="B12" s="15">
        <v>89030.44</v>
      </c>
      <c r="C12" s="16">
        <v>91138.164000000004</v>
      </c>
      <c r="D12" s="17">
        <v>110157.537</v>
      </c>
      <c r="E12" s="17">
        <v>112163.651</v>
      </c>
      <c r="F12" s="18">
        <v>132591.976</v>
      </c>
      <c r="G12" s="18">
        <v>143758.89300000001</v>
      </c>
    </row>
    <row r="13" spans="1:41" ht="20.25" x14ac:dyDescent="0.25">
      <c r="A13" s="14" t="s">
        <v>8</v>
      </c>
      <c r="B13" s="15">
        <v>21638.952000000001</v>
      </c>
      <c r="C13" s="16">
        <v>22313.48</v>
      </c>
      <c r="D13" s="17">
        <v>26008.989000000001</v>
      </c>
      <c r="E13" s="17">
        <v>28311.33</v>
      </c>
      <c r="F13" s="18">
        <v>45063.086000000003</v>
      </c>
      <c r="G13" s="18">
        <v>37933.434999999998</v>
      </c>
      <c r="V13" t="s">
        <v>144</v>
      </c>
      <c r="W13">
        <v>2006</v>
      </c>
      <c r="X13">
        <v>2007</v>
      </c>
      <c r="Y13">
        <v>2008</v>
      </c>
      <c r="Z13">
        <v>2009</v>
      </c>
      <c r="AA13">
        <v>2010</v>
      </c>
      <c r="AB13">
        <v>2011</v>
      </c>
      <c r="AC13">
        <v>2012</v>
      </c>
      <c r="AD13">
        <v>2013</v>
      </c>
      <c r="AE13">
        <v>2014</v>
      </c>
      <c r="AF13">
        <v>2015</v>
      </c>
      <c r="AG13">
        <v>2016</v>
      </c>
      <c r="AH13">
        <v>2017</v>
      </c>
      <c r="AI13">
        <v>2018</v>
      </c>
      <c r="AJ13">
        <v>2019</v>
      </c>
      <c r="AK13">
        <v>2020</v>
      </c>
      <c r="AL13">
        <v>2021</v>
      </c>
      <c r="AM13">
        <v>2022</v>
      </c>
      <c r="AN13">
        <v>2023</v>
      </c>
    </row>
    <row r="14" spans="1:41" ht="20.25" x14ac:dyDescent="0.25">
      <c r="A14" s="14" t="s">
        <v>9</v>
      </c>
      <c r="B14" s="15">
        <v>100895.137</v>
      </c>
      <c r="C14" s="16">
        <v>120735.232</v>
      </c>
      <c r="D14" s="17">
        <v>142668.886</v>
      </c>
      <c r="E14" s="17">
        <v>136892.81700000001</v>
      </c>
      <c r="F14" s="18">
        <v>193789.79399999999</v>
      </c>
      <c r="G14" s="18">
        <v>203145.30100000001</v>
      </c>
      <c r="J14" t="s">
        <v>131</v>
      </c>
      <c r="W14" s="112">
        <f>W11-100</f>
        <v>30.985326114498349</v>
      </c>
      <c r="X14" s="112">
        <f t="shared" ref="X14:AN14" si="3">X11-100</f>
        <v>85.987805962101959</v>
      </c>
      <c r="Y14" s="112">
        <f t="shared" si="3"/>
        <v>143.18336555335219</v>
      </c>
      <c r="Z14" s="112">
        <f t="shared" si="3"/>
        <v>120.87432974191583</v>
      </c>
      <c r="AA14" s="112">
        <f t="shared" si="3"/>
        <v>153.44280662810235</v>
      </c>
      <c r="AB14" s="112">
        <f t="shared" si="3"/>
        <v>205.60284942935817</v>
      </c>
      <c r="AC14" s="112">
        <f t="shared" si="3"/>
        <v>248.53809176073059</v>
      </c>
      <c r="AD14" s="112">
        <f t="shared" si="3"/>
        <v>272.46835251995992</v>
      </c>
      <c r="AE14" s="112">
        <f t="shared" si="3"/>
        <v>284.99655645952538</v>
      </c>
      <c r="AF14" s="112">
        <f t="shared" si="3"/>
        <v>284.84542283270872</v>
      </c>
      <c r="AG14" s="112">
        <f t="shared" si="3"/>
        <v>308.42984523590957</v>
      </c>
      <c r="AH14" s="112">
        <f t="shared" si="3"/>
        <v>343.83323793327759</v>
      </c>
      <c r="AI14" s="112">
        <f t="shared" si="3"/>
        <v>392.4252438793734</v>
      </c>
      <c r="AJ14" s="112">
        <f t="shared" si="3"/>
        <v>435.26598892473203</v>
      </c>
      <c r="AK14" s="112">
        <f t="shared" si="3"/>
        <v>464.75011970006994</v>
      </c>
      <c r="AL14" s="112">
        <f t="shared" si="3"/>
        <v>543.55587161727885</v>
      </c>
      <c r="AM14" s="112">
        <f t="shared" si="3"/>
        <v>686.84622923318022</v>
      </c>
      <c r="AN14" s="112">
        <f t="shared" si="3"/>
        <v>842.54530671879468</v>
      </c>
    </row>
    <row r="15" spans="1:41" ht="20.25" x14ac:dyDescent="0.25">
      <c r="A15" s="14" t="s">
        <v>10</v>
      </c>
      <c r="B15" s="15">
        <v>142407.098</v>
      </c>
      <c r="C15" s="16">
        <v>128532.7</v>
      </c>
      <c r="D15" s="17">
        <v>155038.15599999999</v>
      </c>
      <c r="E15" s="17">
        <v>171804.18100000001</v>
      </c>
      <c r="F15" s="18">
        <v>179400</v>
      </c>
      <c r="G15" s="18">
        <v>166200</v>
      </c>
      <c r="J15" t="s">
        <v>130</v>
      </c>
    </row>
    <row r="16" spans="1:41" ht="20.25" x14ac:dyDescent="0.25">
      <c r="A16" s="14" t="s">
        <v>11</v>
      </c>
      <c r="B16" s="15">
        <v>699918.47699999996</v>
      </c>
      <c r="C16" s="16">
        <v>945424.1</v>
      </c>
      <c r="D16" s="17">
        <v>1090731.5619999999</v>
      </c>
      <c r="E16" s="17">
        <v>1077672.088</v>
      </c>
      <c r="F16" s="18">
        <v>1182601.5290000001</v>
      </c>
      <c r="G16" s="18">
        <v>1376014.656</v>
      </c>
      <c r="T16" s="30"/>
      <c r="U16" s="31"/>
    </row>
    <row r="17" spans="1:21" ht="20.25" x14ac:dyDescent="0.25">
      <c r="A17" s="14" t="s">
        <v>12</v>
      </c>
      <c r="B17" s="15">
        <v>43669.64</v>
      </c>
      <c r="C17" s="16">
        <v>48058.415999999997</v>
      </c>
      <c r="D17" s="17">
        <v>55901.936000000002</v>
      </c>
      <c r="E17" s="17">
        <v>55049</v>
      </c>
      <c r="F17" s="18">
        <v>58814.961000000003</v>
      </c>
      <c r="G17" s="18">
        <v>60475.209000000003</v>
      </c>
      <c r="T17" s="30"/>
      <c r="U17" s="31"/>
    </row>
    <row r="18" spans="1:21" ht="20.25" x14ac:dyDescent="0.25">
      <c r="A18" s="14" t="s">
        <v>13</v>
      </c>
      <c r="B18" s="15">
        <v>62286.241000000002</v>
      </c>
      <c r="C18" s="16">
        <v>62741.419000000002</v>
      </c>
      <c r="D18" s="17">
        <v>69044.153000000006</v>
      </c>
      <c r="E18" s="17">
        <v>62505.332000000002</v>
      </c>
      <c r="F18" s="18">
        <v>75730.437000000005</v>
      </c>
      <c r="G18" s="18">
        <v>92430.663</v>
      </c>
      <c r="T18" s="30"/>
      <c r="U18" s="31"/>
    </row>
    <row r="19" spans="1:21" ht="20.25" x14ac:dyDescent="0.25">
      <c r="A19" s="14" t="s">
        <v>14</v>
      </c>
      <c r="B19" s="15">
        <v>57495.578999999998</v>
      </c>
      <c r="C19" s="16">
        <v>70900.486999999994</v>
      </c>
      <c r="D19" s="17">
        <v>70524.705000000002</v>
      </c>
      <c r="E19" s="17">
        <v>64975.697999999997</v>
      </c>
      <c r="F19" s="18">
        <v>71255.812999999995</v>
      </c>
      <c r="G19" s="18">
        <v>66401.346999999994</v>
      </c>
      <c r="T19" s="30"/>
      <c r="U19" s="31"/>
    </row>
    <row r="20" spans="1:21" ht="20.25" x14ac:dyDescent="0.25">
      <c r="A20" s="14" t="s">
        <v>15</v>
      </c>
      <c r="B20" s="15">
        <v>111073.129</v>
      </c>
      <c r="C20" s="16">
        <v>106230.33</v>
      </c>
      <c r="D20" s="17">
        <v>90718.856</v>
      </c>
      <c r="E20" s="17">
        <v>74770.114000000001</v>
      </c>
      <c r="F20" s="18">
        <v>79396.717000000004</v>
      </c>
      <c r="G20" s="18">
        <v>81328.812000000005</v>
      </c>
      <c r="T20" s="30"/>
      <c r="U20" s="31"/>
    </row>
    <row r="21" spans="1:21" ht="20.25" x14ac:dyDescent="0.25">
      <c r="A21" s="14" t="s">
        <v>16</v>
      </c>
      <c r="B21" s="15">
        <v>100743.864</v>
      </c>
      <c r="C21" s="16">
        <v>104501.124</v>
      </c>
      <c r="D21" s="17">
        <v>88348.153999999995</v>
      </c>
      <c r="E21" s="17">
        <v>84863.186000000002</v>
      </c>
      <c r="F21" s="18">
        <v>87064.101999999999</v>
      </c>
      <c r="G21" s="18">
        <v>89035.732000000004</v>
      </c>
      <c r="T21" s="30"/>
      <c r="U21" s="31"/>
    </row>
    <row r="22" spans="1:21" ht="20.25" x14ac:dyDescent="0.25">
      <c r="A22" s="14" t="s">
        <v>17</v>
      </c>
      <c r="B22" s="15">
        <v>128563.554</v>
      </c>
      <c r="C22" s="16">
        <v>154752.34</v>
      </c>
      <c r="D22" s="17">
        <v>177724.44500000001</v>
      </c>
      <c r="E22" s="17">
        <v>137984.01199999999</v>
      </c>
      <c r="F22" s="18">
        <v>182405.476</v>
      </c>
      <c r="G22" s="18">
        <v>212314.93799999999</v>
      </c>
      <c r="T22" s="30"/>
      <c r="U22" s="31"/>
    </row>
    <row r="23" spans="1:21" ht="20.25" x14ac:dyDescent="0.25">
      <c r="A23" s="14" t="s">
        <v>18</v>
      </c>
      <c r="B23" s="15">
        <v>85781.603000000003</v>
      </c>
      <c r="C23" s="16">
        <v>84397.332999999999</v>
      </c>
      <c r="D23" s="17">
        <v>90977.506999999998</v>
      </c>
      <c r="E23" s="17">
        <v>92691.028999999995</v>
      </c>
      <c r="F23" s="18">
        <v>111392.65700000001</v>
      </c>
      <c r="G23" s="18">
        <v>116594.18799999999</v>
      </c>
    </row>
    <row r="24" spans="1:21" x14ac:dyDescent="0.25">
      <c r="A24" s="14" t="s">
        <v>19</v>
      </c>
      <c r="B24" s="15">
        <v>2007707.66</v>
      </c>
      <c r="C24" s="16">
        <v>2485175.7439999999</v>
      </c>
      <c r="D24" s="17">
        <v>3268623.1680000001</v>
      </c>
      <c r="E24" s="17">
        <v>3839394.4169999999</v>
      </c>
      <c r="F24" s="18">
        <v>4868342.125</v>
      </c>
      <c r="G24" s="18">
        <v>6047454.8739999998</v>
      </c>
    </row>
    <row r="25" spans="1:21" ht="37.5" x14ac:dyDescent="0.25">
      <c r="A25" s="9" t="s">
        <v>117</v>
      </c>
      <c r="B25" s="10">
        <v>1883299.6440000001</v>
      </c>
      <c r="C25" s="11">
        <v>2308913.75</v>
      </c>
      <c r="D25" s="12">
        <v>2082965.334</v>
      </c>
      <c r="E25" s="12">
        <v>2175746.8509999998</v>
      </c>
      <c r="F25" s="20">
        <v>2381045.6129999999</v>
      </c>
      <c r="G25" s="20">
        <v>2690757.6850000001</v>
      </c>
    </row>
    <row r="26" spans="1:21" ht="20.25" x14ac:dyDescent="0.25">
      <c r="A26" s="14" t="s">
        <v>20</v>
      </c>
      <c r="B26" s="15">
        <v>41567.781000000003</v>
      </c>
      <c r="C26" s="16">
        <v>48116.368000000002</v>
      </c>
      <c r="D26" s="17">
        <v>48259.764000000003</v>
      </c>
      <c r="E26" s="17">
        <v>55610.027000000002</v>
      </c>
      <c r="F26" s="18">
        <v>78686.900999999998</v>
      </c>
      <c r="G26" s="18">
        <v>96501.202000000005</v>
      </c>
    </row>
    <row r="27" spans="1:21" ht="20.25" x14ac:dyDescent="0.25">
      <c r="A27" s="14" t="s">
        <v>21</v>
      </c>
      <c r="B27" s="15">
        <v>134151.79999999999</v>
      </c>
      <c r="C27" s="16">
        <v>136473.712</v>
      </c>
      <c r="D27" s="17">
        <v>121578.33900000001</v>
      </c>
      <c r="E27" s="17">
        <v>140129.00399999999</v>
      </c>
      <c r="F27" s="18">
        <v>127664.666</v>
      </c>
      <c r="G27" s="18">
        <v>119998.391</v>
      </c>
    </row>
    <row r="28" spans="1:21" ht="30" x14ac:dyDescent="0.25">
      <c r="A28" s="21" t="s">
        <v>23</v>
      </c>
      <c r="B28" s="15">
        <v>106578.202</v>
      </c>
      <c r="C28" s="16">
        <v>91041.172000000006</v>
      </c>
      <c r="D28" s="17">
        <v>97035.278999999995</v>
      </c>
      <c r="E28" s="17">
        <v>89613.126999999993</v>
      </c>
      <c r="F28" s="17">
        <v>74829.789999999994</v>
      </c>
      <c r="G28" s="17">
        <v>85906.725000000006</v>
      </c>
    </row>
    <row r="29" spans="1:21" ht="20.25" x14ac:dyDescent="0.25">
      <c r="A29" s="21" t="s">
        <v>22</v>
      </c>
      <c r="B29" s="15">
        <v>108915.126</v>
      </c>
      <c r="C29" s="16">
        <v>107316.18799999999</v>
      </c>
      <c r="D29" s="17">
        <v>96122.180999999997</v>
      </c>
      <c r="E29" s="17">
        <v>108148.246</v>
      </c>
      <c r="F29" s="18">
        <v>105812.87</v>
      </c>
      <c r="G29" s="18">
        <v>108904.893</v>
      </c>
    </row>
    <row r="30" spans="1:21" ht="20.25" x14ac:dyDescent="0.25">
      <c r="A30" s="14" t="s">
        <v>24</v>
      </c>
      <c r="B30" s="15">
        <v>138282.00200000001</v>
      </c>
      <c r="C30" s="16">
        <v>153427.91899999999</v>
      </c>
      <c r="D30" s="17">
        <v>199288.375</v>
      </c>
      <c r="E30" s="17">
        <v>207940.13200000001</v>
      </c>
      <c r="F30" s="18">
        <v>206986.8</v>
      </c>
      <c r="G30" s="18">
        <v>175148.019</v>
      </c>
    </row>
    <row r="31" spans="1:21" ht="30" x14ac:dyDescent="0.25">
      <c r="A31" s="14" t="s">
        <v>111</v>
      </c>
      <c r="B31" s="15">
        <v>130397.77899999999</v>
      </c>
      <c r="C31" s="16">
        <v>159880.36499999999</v>
      </c>
      <c r="D31" s="17">
        <v>101407.807</v>
      </c>
      <c r="E31" s="17">
        <v>110636.537</v>
      </c>
      <c r="F31" s="18">
        <v>102299.63400000001</v>
      </c>
      <c r="G31" s="18">
        <v>122427.501</v>
      </c>
    </row>
    <row r="32" spans="1:21" ht="30" x14ac:dyDescent="0.25">
      <c r="A32" s="14" t="s">
        <v>26</v>
      </c>
      <c r="B32" s="15">
        <v>337673.81900000002</v>
      </c>
      <c r="C32" s="16">
        <v>511164.19500000001</v>
      </c>
      <c r="D32" s="17">
        <v>420872.21899999998</v>
      </c>
      <c r="E32" s="17">
        <v>405306.63900000002</v>
      </c>
      <c r="F32" s="18">
        <v>431975.984</v>
      </c>
      <c r="G32" s="18">
        <v>567274.43599999999</v>
      </c>
    </row>
    <row r="33" spans="1:7" ht="20.25" x14ac:dyDescent="0.25">
      <c r="A33" s="14" t="s">
        <v>27</v>
      </c>
      <c r="B33" s="15">
        <v>113269.333</v>
      </c>
      <c r="C33" s="16">
        <v>155744.198</v>
      </c>
      <c r="D33" s="17">
        <v>170855.52499999999</v>
      </c>
      <c r="E33" s="17">
        <v>204412.476</v>
      </c>
      <c r="F33" s="18">
        <v>261433.46900000001</v>
      </c>
      <c r="G33" s="18">
        <v>263643.15100000001</v>
      </c>
    </row>
    <row r="34" spans="1:7" ht="30" x14ac:dyDescent="0.25">
      <c r="A34" s="14" t="s">
        <v>28</v>
      </c>
      <c r="B34" s="15">
        <v>70831.645999999993</v>
      </c>
      <c r="C34" s="16">
        <v>61529.68</v>
      </c>
      <c r="D34" s="17">
        <v>49827.796000000002</v>
      </c>
      <c r="E34" s="17">
        <v>50039.076000000001</v>
      </c>
      <c r="F34" s="18">
        <v>47029.3</v>
      </c>
      <c r="G34" s="18">
        <v>57949.856</v>
      </c>
    </row>
    <row r="35" spans="1:7" ht="20.25" x14ac:dyDescent="0.25">
      <c r="A35" s="14" t="s">
        <v>29</v>
      </c>
      <c r="B35" s="15">
        <v>29266.913</v>
      </c>
      <c r="C35" s="16">
        <v>31297.082999999999</v>
      </c>
      <c r="D35" s="17">
        <v>33623.250999999997</v>
      </c>
      <c r="E35" s="17">
        <v>38418.127999999997</v>
      </c>
      <c r="F35" s="18">
        <v>47610.368000000002</v>
      </c>
      <c r="G35" s="18">
        <v>42880.35</v>
      </c>
    </row>
    <row r="36" spans="1:7" ht="20.25" x14ac:dyDescent="0.25">
      <c r="A36" s="14" t="s">
        <v>109</v>
      </c>
      <c r="B36" s="15">
        <v>672365.24300000002</v>
      </c>
      <c r="C36" s="16">
        <v>852922.87</v>
      </c>
      <c r="D36" s="17">
        <v>744094.79799999995</v>
      </c>
      <c r="E36" s="17">
        <v>765493.45900000003</v>
      </c>
      <c r="F36" s="18">
        <v>896715.83100000001</v>
      </c>
      <c r="G36" s="18">
        <v>1050123.1610000001</v>
      </c>
    </row>
    <row r="37" spans="1:7" ht="28.5" x14ac:dyDescent="0.25">
      <c r="A37" s="9" t="s">
        <v>118</v>
      </c>
      <c r="B37" s="10">
        <v>1443288.41</v>
      </c>
      <c r="C37" s="11">
        <v>1455803.2679999999</v>
      </c>
      <c r="D37" s="12">
        <v>1378094.2609999999</v>
      </c>
      <c r="E37" s="12">
        <v>1447345.368</v>
      </c>
      <c r="F37" s="20">
        <v>1512268.6510000001</v>
      </c>
      <c r="G37" s="20">
        <v>1912638.8940000001</v>
      </c>
    </row>
    <row r="38" spans="1:7" ht="20.25" x14ac:dyDescent="0.25">
      <c r="A38" s="14" t="s">
        <v>31</v>
      </c>
      <c r="B38" s="15">
        <v>20844.685000000001</v>
      </c>
      <c r="C38" s="16">
        <v>30600.14</v>
      </c>
      <c r="D38" s="17">
        <v>43352.597000000002</v>
      </c>
      <c r="E38" s="17">
        <v>40435.49</v>
      </c>
      <c r="F38" s="18">
        <v>35878.097000000002</v>
      </c>
      <c r="G38" s="18">
        <v>46656.481</v>
      </c>
    </row>
    <row r="39" spans="1:7" ht="30" x14ac:dyDescent="0.25">
      <c r="A39" s="14" t="s">
        <v>32</v>
      </c>
      <c r="B39" s="15">
        <v>11222.941000000001</v>
      </c>
      <c r="C39" s="16">
        <v>12422.681</v>
      </c>
      <c r="D39" s="17">
        <v>15850.483</v>
      </c>
      <c r="E39" s="17">
        <v>38269.112999999998</v>
      </c>
      <c r="F39" s="18">
        <v>17841.572</v>
      </c>
      <c r="G39" s="18">
        <v>15816.436</v>
      </c>
    </row>
    <row r="40" spans="1:7" ht="20.25" x14ac:dyDescent="0.25">
      <c r="A40" s="22" t="s">
        <v>33</v>
      </c>
      <c r="B40" s="15">
        <v>196193.02100000001</v>
      </c>
      <c r="C40" s="16">
        <v>296423.13099999999</v>
      </c>
      <c r="D40" s="17">
        <v>223793.25200000001</v>
      </c>
      <c r="E40" s="17">
        <v>196500.701</v>
      </c>
      <c r="F40" s="18">
        <v>164060.32199999999</v>
      </c>
      <c r="G40" s="18">
        <v>214575.24900000001</v>
      </c>
    </row>
    <row r="41" spans="1:7" ht="20.25" x14ac:dyDescent="0.25">
      <c r="A41" s="14" t="s">
        <v>34</v>
      </c>
      <c r="B41" s="15">
        <v>503243.02799999999</v>
      </c>
      <c r="C41" s="16">
        <v>515316.77299999999</v>
      </c>
      <c r="D41" s="17">
        <v>477635.32400000002</v>
      </c>
      <c r="E41" s="17">
        <v>518216.85100000002</v>
      </c>
      <c r="F41" s="18">
        <v>558589.63699999999</v>
      </c>
      <c r="G41" s="18">
        <v>753059.07400000002</v>
      </c>
    </row>
    <row r="42" spans="1:7" ht="30" x14ac:dyDescent="0.25">
      <c r="A42" s="14" t="s">
        <v>35</v>
      </c>
      <c r="B42" s="15">
        <v>146659.96</v>
      </c>
      <c r="C42" s="16">
        <v>110279.5</v>
      </c>
      <c r="D42" s="17">
        <v>104280.231</v>
      </c>
      <c r="E42" s="17">
        <v>115116.11</v>
      </c>
      <c r="F42" s="18">
        <v>115484.02</v>
      </c>
      <c r="G42" s="18">
        <v>87352.369000000006</v>
      </c>
    </row>
    <row r="43" spans="1:7" ht="30" x14ac:dyDescent="0.25">
      <c r="A43" s="14" t="s">
        <v>36</v>
      </c>
      <c r="B43" s="15">
        <v>191709.72200000001</v>
      </c>
      <c r="C43" s="16">
        <v>183096.52600000001</v>
      </c>
      <c r="D43" s="17">
        <v>186267.54</v>
      </c>
      <c r="E43" s="17">
        <v>182930.122</v>
      </c>
      <c r="F43" s="18">
        <v>186115.88200000001</v>
      </c>
      <c r="G43" s="18">
        <v>219917.443</v>
      </c>
    </row>
    <row r="44" spans="1:7" ht="20.25" x14ac:dyDescent="0.25">
      <c r="A44" s="14" t="s">
        <v>37</v>
      </c>
      <c r="B44" s="15">
        <v>323903.24300000002</v>
      </c>
      <c r="C44" s="16">
        <v>264870.55300000001</v>
      </c>
      <c r="D44" s="17">
        <v>284152.29599999997</v>
      </c>
      <c r="E44" s="17">
        <v>328055.19099999999</v>
      </c>
      <c r="F44" s="18">
        <v>393753.17200000002</v>
      </c>
      <c r="G44" s="18">
        <v>470545.90700000001</v>
      </c>
    </row>
    <row r="45" spans="1:7" ht="20.25" x14ac:dyDescent="0.25">
      <c r="A45" s="22" t="s">
        <v>119</v>
      </c>
      <c r="B45" s="15">
        <v>49511.81</v>
      </c>
      <c r="C45" s="16">
        <v>42793.964</v>
      </c>
      <c r="D45" s="17">
        <v>42762.538</v>
      </c>
      <c r="E45" s="17">
        <v>27821.79</v>
      </c>
      <c r="F45" s="18">
        <v>40545.949000000001</v>
      </c>
      <c r="G45" s="18">
        <v>104715.935</v>
      </c>
    </row>
    <row r="46" spans="1:7" ht="37.5" x14ac:dyDescent="0.25">
      <c r="A46" s="9" t="s">
        <v>120</v>
      </c>
      <c r="B46" s="10">
        <v>496091.52399999998</v>
      </c>
      <c r="C46" s="11">
        <v>544556.79799999995</v>
      </c>
      <c r="D46" s="12">
        <v>629673.98199999996</v>
      </c>
      <c r="E46" s="12">
        <v>705596.495</v>
      </c>
      <c r="F46" s="20">
        <v>732911.34400000004</v>
      </c>
      <c r="G46" s="20">
        <v>866268.304</v>
      </c>
    </row>
    <row r="47" spans="1:7" ht="20.25" x14ac:dyDescent="0.25">
      <c r="A47" s="14" t="s">
        <v>39</v>
      </c>
      <c r="B47" s="15">
        <v>187346.63500000001</v>
      </c>
      <c r="C47" s="16">
        <v>200007.49299999999</v>
      </c>
      <c r="D47" s="17">
        <v>229489.31599999999</v>
      </c>
      <c r="E47" s="17">
        <v>273438.13199999998</v>
      </c>
      <c r="F47" s="18">
        <v>257188.32199999999</v>
      </c>
      <c r="G47" s="18">
        <v>302274.79800000001</v>
      </c>
    </row>
    <row r="48" spans="1:7" ht="30" x14ac:dyDescent="0.25">
      <c r="A48" s="14" t="s">
        <v>112</v>
      </c>
      <c r="B48" s="15">
        <v>21197.713</v>
      </c>
      <c r="C48" s="16">
        <v>22358.956999999999</v>
      </c>
      <c r="D48" s="17">
        <v>24158.307000000001</v>
      </c>
      <c r="E48" s="17">
        <v>20353.802</v>
      </c>
      <c r="F48" s="18">
        <v>21571.72</v>
      </c>
      <c r="G48" s="18">
        <v>21737.173999999999</v>
      </c>
    </row>
    <row r="49" spans="1:7" ht="49.5" x14ac:dyDescent="0.25">
      <c r="A49" s="14" t="s">
        <v>42</v>
      </c>
      <c r="B49" s="15">
        <v>34827.087</v>
      </c>
      <c r="C49" s="16">
        <v>35471.724000000002</v>
      </c>
      <c r="D49" s="17">
        <v>42287.082000000002</v>
      </c>
      <c r="E49" s="17">
        <v>49060.3</v>
      </c>
      <c r="F49" s="18">
        <v>48578.786999999997</v>
      </c>
      <c r="G49" s="18">
        <v>58672.49</v>
      </c>
    </row>
    <row r="50" spans="1:7" ht="49.5" x14ac:dyDescent="0.25">
      <c r="A50" s="14" t="s">
        <v>43</v>
      </c>
      <c r="B50" s="15">
        <v>21032.291000000001</v>
      </c>
      <c r="C50" s="16">
        <v>22686.264999999999</v>
      </c>
      <c r="D50" s="17">
        <v>23828.007000000001</v>
      </c>
      <c r="E50" s="17">
        <v>22732.312000000002</v>
      </c>
      <c r="F50" s="18">
        <v>32340.805</v>
      </c>
      <c r="G50" s="18">
        <v>35412.962</v>
      </c>
    </row>
    <row r="51" spans="1:7" ht="49.5" x14ac:dyDescent="0.25">
      <c r="A51" s="14" t="s">
        <v>44</v>
      </c>
      <c r="B51" s="15">
        <v>27238.705999999998</v>
      </c>
      <c r="C51" s="16">
        <v>31434.687000000002</v>
      </c>
      <c r="D51" s="17">
        <v>33887.177000000003</v>
      </c>
      <c r="E51" s="17">
        <v>31172.07</v>
      </c>
      <c r="F51" s="18">
        <v>35785.53</v>
      </c>
      <c r="G51" s="18">
        <v>43161.567999999999</v>
      </c>
    </row>
    <row r="52" spans="1:7" ht="30" x14ac:dyDescent="0.25">
      <c r="A52" s="14" t="s">
        <v>45</v>
      </c>
      <c r="B52" s="15">
        <v>64387.154000000002</v>
      </c>
      <c r="C52" s="16">
        <v>74367.801999999996</v>
      </c>
      <c r="D52" s="17">
        <v>79776.629000000001</v>
      </c>
      <c r="E52" s="17">
        <v>76462.808999999994</v>
      </c>
      <c r="F52" s="18">
        <v>83282.328999999998</v>
      </c>
      <c r="G52" s="18">
        <v>118560.284</v>
      </c>
    </row>
    <row r="53" spans="1:7" ht="20.25" x14ac:dyDescent="0.25">
      <c r="A53" s="14" t="s">
        <v>46</v>
      </c>
      <c r="B53" s="15">
        <v>140061.93799999999</v>
      </c>
      <c r="C53" s="16">
        <v>158229.87</v>
      </c>
      <c r="D53" s="17">
        <v>196247.46400000001</v>
      </c>
      <c r="E53" s="17">
        <v>232377.07</v>
      </c>
      <c r="F53" s="18">
        <v>254163.851</v>
      </c>
      <c r="G53" s="18">
        <v>286449.02799999999</v>
      </c>
    </row>
    <row r="54" spans="1:7" ht="37.5" x14ac:dyDescent="0.25">
      <c r="A54" s="9" t="s">
        <v>121</v>
      </c>
      <c r="B54" s="10">
        <v>2428835.878</v>
      </c>
      <c r="C54" s="11">
        <v>2491204.9929999998</v>
      </c>
      <c r="D54" s="12">
        <v>2718576.7170000002</v>
      </c>
      <c r="E54" s="12">
        <v>2828826.5180000002</v>
      </c>
      <c r="F54" s="20">
        <v>3118403.3059999999</v>
      </c>
      <c r="G54" s="20">
        <v>3806429.1630000002</v>
      </c>
    </row>
    <row r="55" spans="1:7" ht="39.75" x14ac:dyDescent="0.25">
      <c r="A55" s="14" t="s">
        <v>47</v>
      </c>
      <c r="B55" s="15">
        <v>278591.60700000002</v>
      </c>
      <c r="C55" s="16">
        <v>267929.06400000001</v>
      </c>
      <c r="D55" s="17">
        <v>337710.76799999998</v>
      </c>
      <c r="E55" s="17">
        <v>380766.23499999999</v>
      </c>
      <c r="F55" s="18">
        <v>422571.60700000002</v>
      </c>
      <c r="G55" s="18">
        <v>519533.64299999998</v>
      </c>
    </row>
    <row r="56" spans="1:7" ht="30" x14ac:dyDescent="0.25">
      <c r="A56" s="14" t="s">
        <v>48</v>
      </c>
      <c r="B56" s="15">
        <v>24029.203000000001</v>
      </c>
      <c r="C56" s="16">
        <v>27321.044000000002</v>
      </c>
      <c r="D56" s="17">
        <v>27500.513999999999</v>
      </c>
      <c r="E56" s="17">
        <v>35784.059000000001</v>
      </c>
      <c r="F56" s="18">
        <v>38255.591999999997</v>
      </c>
      <c r="G56" s="18">
        <v>42491.319000000003</v>
      </c>
    </row>
    <row r="57" spans="1:7" ht="30" x14ac:dyDescent="0.25">
      <c r="A57" s="14" t="s">
        <v>49</v>
      </c>
      <c r="B57" s="15">
        <v>58535.192000000003</v>
      </c>
      <c r="C57" s="16">
        <v>52309.46</v>
      </c>
      <c r="D57" s="17">
        <v>53072.644999999997</v>
      </c>
      <c r="E57" s="17">
        <v>47033.078999999998</v>
      </c>
      <c r="F57" s="18">
        <v>50775.468000000001</v>
      </c>
      <c r="G57" s="18">
        <v>59855.828999999998</v>
      </c>
    </row>
    <row r="58" spans="1:7" ht="30" x14ac:dyDescent="0.25">
      <c r="A58" s="14" t="s">
        <v>50</v>
      </c>
      <c r="B58" s="15">
        <v>637611.68599999999</v>
      </c>
      <c r="C58" s="16">
        <v>629731.027</v>
      </c>
      <c r="D58" s="17">
        <v>640837.13199999998</v>
      </c>
      <c r="E58" s="17">
        <v>615593.41</v>
      </c>
      <c r="F58" s="18">
        <v>689232.35199999996</v>
      </c>
      <c r="G58" s="18">
        <v>888648.777</v>
      </c>
    </row>
    <row r="59" spans="1:7" ht="39.75" x14ac:dyDescent="0.25">
      <c r="A59" s="14" t="s">
        <v>51</v>
      </c>
      <c r="B59" s="15">
        <v>83705.585000000006</v>
      </c>
      <c r="C59" s="16">
        <v>96978.854999999996</v>
      </c>
      <c r="D59" s="17">
        <v>105780.533</v>
      </c>
      <c r="E59" s="17">
        <v>120463.13499999999</v>
      </c>
      <c r="F59" s="18">
        <v>125354.258</v>
      </c>
      <c r="G59" s="18">
        <v>144341.40100000001</v>
      </c>
    </row>
    <row r="60" spans="1:7" ht="30" x14ac:dyDescent="0.25">
      <c r="A60" s="14" t="s">
        <v>52</v>
      </c>
      <c r="B60" s="15">
        <v>52365.463000000003</v>
      </c>
      <c r="C60" s="16">
        <v>56433.748</v>
      </c>
      <c r="D60" s="17">
        <v>65416.824000000001</v>
      </c>
      <c r="E60" s="17">
        <v>55858.411</v>
      </c>
      <c r="F60" s="18">
        <v>63872.137999999999</v>
      </c>
      <c r="G60" s="18">
        <v>98862.808999999994</v>
      </c>
    </row>
    <row r="61" spans="1:7" ht="20.25" x14ac:dyDescent="0.25">
      <c r="A61" s="14" t="s">
        <v>53</v>
      </c>
      <c r="B61" s="15">
        <v>245139.59</v>
      </c>
      <c r="C61" s="16">
        <v>243613.003</v>
      </c>
      <c r="D61" s="17">
        <v>283775.71399999998</v>
      </c>
      <c r="E61" s="17">
        <v>281563.22700000001</v>
      </c>
      <c r="F61" s="18">
        <v>307972.875</v>
      </c>
      <c r="G61" s="18">
        <v>378356.57799999998</v>
      </c>
    </row>
    <row r="62" spans="1:7" ht="20.25" x14ac:dyDescent="0.25">
      <c r="A62" s="14" t="s">
        <v>54</v>
      </c>
      <c r="B62" s="15">
        <v>57860.714</v>
      </c>
      <c r="C62" s="16">
        <v>59508.269</v>
      </c>
      <c r="D62" s="17">
        <v>72234.217000000004</v>
      </c>
      <c r="E62" s="17">
        <v>67878.933999999994</v>
      </c>
      <c r="F62" s="18">
        <v>77176.513000000006</v>
      </c>
      <c r="G62" s="18">
        <v>90409.623999999996</v>
      </c>
    </row>
    <row r="63" spans="1:7" ht="30" x14ac:dyDescent="0.25">
      <c r="A63" s="14" t="s">
        <v>122</v>
      </c>
      <c r="B63" s="15">
        <v>245268.03599999999</v>
      </c>
      <c r="C63" s="16">
        <v>259392.86799999999</v>
      </c>
      <c r="D63" s="17">
        <v>295252.21100000001</v>
      </c>
      <c r="E63" s="17">
        <v>370871.73700000002</v>
      </c>
      <c r="F63" s="18">
        <v>384491.11800000002</v>
      </c>
      <c r="G63" s="18">
        <v>467617.43900000001</v>
      </c>
    </row>
    <row r="64" spans="1:7" ht="30" x14ac:dyDescent="0.25">
      <c r="A64" s="14" t="s">
        <v>56</v>
      </c>
      <c r="B64" s="15">
        <v>184877.171</v>
      </c>
      <c r="C64" s="16">
        <v>208105.11900000001</v>
      </c>
      <c r="D64" s="17">
        <v>212039.44</v>
      </c>
      <c r="E64" s="17">
        <v>201333.41</v>
      </c>
      <c r="F64" s="18">
        <v>201912.54300000001</v>
      </c>
      <c r="G64" s="18">
        <v>241654.65299999999</v>
      </c>
    </row>
    <row r="65" spans="1:7" ht="20.25" x14ac:dyDescent="0.25">
      <c r="A65" s="14" t="s">
        <v>57</v>
      </c>
      <c r="B65" s="15">
        <v>72050.12</v>
      </c>
      <c r="C65" s="16">
        <v>87106.024000000005</v>
      </c>
      <c r="D65" s="17">
        <v>89372.634999999995</v>
      </c>
      <c r="E65" s="17">
        <v>94531.452999999994</v>
      </c>
      <c r="F65" s="18">
        <v>97902.251000000004</v>
      </c>
      <c r="G65" s="18">
        <v>105671.018</v>
      </c>
    </row>
    <row r="66" spans="1:7" ht="20.25" x14ac:dyDescent="0.25">
      <c r="A66" s="14" t="s">
        <v>58</v>
      </c>
      <c r="B66" s="15">
        <v>259544.25099999999</v>
      </c>
      <c r="C66" s="16">
        <v>264988.74400000001</v>
      </c>
      <c r="D66" s="17">
        <v>293732.01299999998</v>
      </c>
      <c r="E66" s="17">
        <v>308525.397</v>
      </c>
      <c r="F66" s="18">
        <v>386809.06</v>
      </c>
      <c r="G66" s="18">
        <v>453920.25699999998</v>
      </c>
    </row>
    <row r="67" spans="1:7" ht="20.25" x14ac:dyDescent="0.25">
      <c r="A67" s="14" t="s">
        <v>59</v>
      </c>
      <c r="B67" s="15">
        <v>145163.59599999999</v>
      </c>
      <c r="C67" s="16">
        <v>154864.095</v>
      </c>
      <c r="D67" s="17">
        <v>162120.283</v>
      </c>
      <c r="E67" s="17">
        <v>167077.948</v>
      </c>
      <c r="F67" s="18">
        <v>173755.24</v>
      </c>
      <c r="G67" s="18">
        <v>208564.67300000001</v>
      </c>
    </row>
    <row r="68" spans="1:7" ht="20.25" x14ac:dyDescent="0.25">
      <c r="A68" s="14" t="s">
        <v>60</v>
      </c>
      <c r="B68" s="15">
        <v>84093.664000000004</v>
      </c>
      <c r="C68" s="16">
        <v>82923.672999999995</v>
      </c>
      <c r="D68" s="17">
        <v>79731.788</v>
      </c>
      <c r="E68" s="17">
        <v>81546.082999999999</v>
      </c>
      <c r="F68" s="18">
        <v>98322.290999999997</v>
      </c>
      <c r="G68" s="18">
        <v>106501.143</v>
      </c>
    </row>
    <row r="69" spans="1:7" ht="28.5" x14ac:dyDescent="0.25">
      <c r="A69" s="9" t="s">
        <v>123</v>
      </c>
      <c r="B69" s="10">
        <v>2833094.1159999999</v>
      </c>
      <c r="C69" s="11">
        <v>2966662.58</v>
      </c>
      <c r="D69" s="12">
        <v>2967330.3709999998</v>
      </c>
      <c r="E69" s="12">
        <v>3081488.2110000001</v>
      </c>
      <c r="F69" s="20">
        <v>3233499.6609999998</v>
      </c>
      <c r="G69" s="20">
        <v>4097980.443</v>
      </c>
    </row>
    <row r="70" spans="1:7" ht="20.25" x14ac:dyDescent="0.25">
      <c r="A70" s="14" t="s">
        <v>61</v>
      </c>
      <c r="B70" s="15">
        <v>22851.232</v>
      </c>
      <c r="C70" s="16">
        <v>27150.695</v>
      </c>
      <c r="D70" s="17">
        <v>40743.332999999999</v>
      </c>
      <c r="E70" s="17">
        <v>44231.491999999998</v>
      </c>
      <c r="F70" s="18">
        <v>47180.247000000003</v>
      </c>
      <c r="G70" s="18">
        <v>56058.8</v>
      </c>
    </row>
    <row r="71" spans="1:7" ht="30" x14ac:dyDescent="0.25">
      <c r="A71" s="14" t="s">
        <v>124</v>
      </c>
      <c r="B71" s="15">
        <v>320111.12099999998</v>
      </c>
      <c r="C71" s="16">
        <v>378662.02</v>
      </c>
      <c r="D71" s="17">
        <v>392686.696</v>
      </c>
      <c r="E71" s="17">
        <v>416956.41100000002</v>
      </c>
      <c r="F71" s="18">
        <v>420242.859</v>
      </c>
      <c r="G71" s="18">
        <v>569580.103</v>
      </c>
    </row>
    <row r="72" spans="1:7" ht="39.75" x14ac:dyDescent="0.25">
      <c r="A72" s="21" t="s">
        <v>98</v>
      </c>
      <c r="B72" s="15">
        <v>920187.41200000001</v>
      </c>
      <c r="C72" s="16">
        <v>930721.09</v>
      </c>
      <c r="D72" s="17">
        <v>986456.304</v>
      </c>
      <c r="E72" s="17">
        <v>1006037.275</v>
      </c>
      <c r="F72" s="17">
        <v>1056855.855</v>
      </c>
      <c r="G72" s="17">
        <v>1328036.703</v>
      </c>
    </row>
    <row r="73" spans="1:7" ht="39.75" x14ac:dyDescent="0.25">
      <c r="A73" s="21" t="s">
        <v>64</v>
      </c>
      <c r="B73" s="15">
        <v>1069619.5419999999</v>
      </c>
      <c r="C73" s="16">
        <v>1021502.317</v>
      </c>
      <c r="D73" s="17">
        <v>943832.98</v>
      </c>
      <c r="E73" s="17">
        <v>991793.85499999998</v>
      </c>
      <c r="F73" s="18">
        <v>1147020.0589999999</v>
      </c>
      <c r="G73" s="18">
        <v>1417860.003</v>
      </c>
    </row>
    <row r="74" spans="1:7" ht="20.25" x14ac:dyDescent="0.25">
      <c r="A74" s="21" t="s">
        <v>63</v>
      </c>
      <c r="B74" s="15">
        <v>301333.99200000003</v>
      </c>
      <c r="C74" s="16">
        <v>353633.28399999999</v>
      </c>
      <c r="D74" s="17">
        <v>302730.58199999999</v>
      </c>
      <c r="E74" s="17">
        <v>300270.89399999997</v>
      </c>
      <c r="F74" s="18">
        <v>235569.611</v>
      </c>
      <c r="G74" s="18">
        <v>353203.53499999997</v>
      </c>
    </row>
    <row r="75" spans="1:7" ht="20.25" x14ac:dyDescent="0.25">
      <c r="A75" s="14" t="s">
        <v>65</v>
      </c>
      <c r="B75" s="15">
        <v>198990.81700000001</v>
      </c>
      <c r="C75" s="16">
        <v>254993.174</v>
      </c>
      <c r="D75" s="17">
        <v>300880.47600000002</v>
      </c>
      <c r="E75" s="17">
        <v>322198.28399999999</v>
      </c>
      <c r="F75" s="18">
        <v>326631.03000000003</v>
      </c>
      <c r="G75" s="18">
        <v>373241.299</v>
      </c>
    </row>
    <row r="76" spans="1:7" ht="28.5" x14ac:dyDescent="0.25">
      <c r="A76" s="9" t="s">
        <v>125</v>
      </c>
      <c r="B76" s="23">
        <v>1413000.11</v>
      </c>
      <c r="C76" s="11">
        <v>1573256.2860000001</v>
      </c>
      <c r="D76" s="12">
        <v>1798324.666</v>
      </c>
      <c r="E76" s="12">
        <v>1903636.811</v>
      </c>
      <c r="F76" s="12">
        <v>2282833.7179999999</v>
      </c>
      <c r="G76" s="12">
        <v>2887051.2429999998</v>
      </c>
    </row>
    <row r="77" spans="1:7" ht="20.25" x14ac:dyDescent="0.25">
      <c r="A77" s="14" t="s">
        <v>66</v>
      </c>
      <c r="B77" s="15">
        <v>12450.237999999999</v>
      </c>
      <c r="C77" s="16">
        <v>14783.441999999999</v>
      </c>
      <c r="D77" s="17">
        <v>21027.489000000001</v>
      </c>
      <c r="E77" s="17">
        <v>14903.968000000001</v>
      </c>
      <c r="F77" s="18">
        <v>14703.846</v>
      </c>
      <c r="G77" s="18">
        <v>32022.69</v>
      </c>
    </row>
    <row r="78" spans="1:7" ht="20.25" x14ac:dyDescent="0.25">
      <c r="A78" s="14" t="s">
        <v>67</v>
      </c>
      <c r="B78" s="15">
        <v>9988.3909999999996</v>
      </c>
      <c r="C78" s="16">
        <v>13092.116</v>
      </c>
      <c r="D78" s="17">
        <v>18914.726999999999</v>
      </c>
      <c r="E78" s="17">
        <v>19303.95</v>
      </c>
      <c r="F78" s="18">
        <v>14612.41</v>
      </c>
      <c r="G78" s="18">
        <v>22782.027999999998</v>
      </c>
    </row>
    <row r="79" spans="1:7" ht="20.25" x14ac:dyDescent="0.25">
      <c r="A79" s="14" t="s">
        <v>68</v>
      </c>
      <c r="B79" s="15">
        <v>23842.668000000001</v>
      </c>
      <c r="C79" s="16">
        <v>34275.385000000002</v>
      </c>
      <c r="D79" s="17">
        <v>32660.981</v>
      </c>
      <c r="E79" s="17">
        <v>34675.932000000001</v>
      </c>
      <c r="F79" s="18">
        <v>49918.474000000002</v>
      </c>
      <c r="G79" s="18">
        <v>51700.995000000003</v>
      </c>
    </row>
    <row r="80" spans="1:7" ht="20.25" x14ac:dyDescent="0.25">
      <c r="A80" s="14" t="s">
        <v>69</v>
      </c>
      <c r="B80" s="15">
        <v>87844.001999999993</v>
      </c>
      <c r="C80" s="16">
        <v>107151.40700000001</v>
      </c>
      <c r="D80" s="17">
        <v>112771.283</v>
      </c>
      <c r="E80" s="17">
        <v>121960.59600000001</v>
      </c>
      <c r="F80" s="18">
        <v>124875.81600000001</v>
      </c>
      <c r="G80" s="18">
        <v>146080.995</v>
      </c>
    </row>
    <row r="81" spans="1:7" ht="20.25" x14ac:dyDescent="0.25">
      <c r="A81" s="14" t="s">
        <v>70</v>
      </c>
      <c r="B81" s="15">
        <v>420886.41200000001</v>
      </c>
      <c r="C81" s="16">
        <v>421779.97700000001</v>
      </c>
      <c r="D81" s="17">
        <v>436406.67300000001</v>
      </c>
      <c r="E81" s="17">
        <v>480202.65899999999</v>
      </c>
      <c r="F81" s="18">
        <v>592070.61</v>
      </c>
      <c r="G81" s="18">
        <v>751962.23699999996</v>
      </c>
    </row>
    <row r="82" spans="1:7" ht="20.25" x14ac:dyDescent="0.25">
      <c r="A82" s="14" t="s">
        <v>71</v>
      </c>
      <c r="B82" s="15">
        <v>270018.60399999999</v>
      </c>
      <c r="C82" s="16">
        <v>318786.94699999999</v>
      </c>
      <c r="D82" s="17">
        <v>366723.74300000002</v>
      </c>
      <c r="E82" s="17">
        <v>389990.11200000002</v>
      </c>
      <c r="F82" s="18">
        <v>516288.84499999997</v>
      </c>
      <c r="G82" s="18">
        <v>845789.97499999998</v>
      </c>
    </row>
    <row r="83" spans="1:7" ht="20.25" x14ac:dyDescent="0.25">
      <c r="A83" s="14" t="s">
        <v>72</v>
      </c>
      <c r="B83" s="15">
        <v>215236.65100000001</v>
      </c>
      <c r="C83" s="16">
        <v>248665.342</v>
      </c>
      <c r="D83" s="17">
        <v>288407.37400000001</v>
      </c>
      <c r="E83" s="17">
        <v>275044.60600000003</v>
      </c>
      <c r="F83" s="18">
        <v>340021.712</v>
      </c>
      <c r="G83" s="18">
        <v>375379.23300000001</v>
      </c>
    </row>
    <row r="84" spans="1:7" ht="30" x14ac:dyDescent="0.25">
      <c r="A84" s="14" t="s">
        <v>126</v>
      </c>
      <c r="B84" s="15">
        <v>175608.67600000001</v>
      </c>
      <c r="C84" s="16">
        <v>197113.609</v>
      </c>
      <c r="D84" s="17">
        <v>247429.34700000001</v>
      </c>
      <c r="E84" s="17">
        <v>265705.908</v>
      </c>
      <c r="F84" s="18">
        <v>331104.55800000002</v>
      </c>
      <c r="G84" s="18">
        <v>343349.00400000002</v>
      </c>
    </row>
    <row r="85" spans="1:7" ht="20.25" x14ac:dyDescent="0.25">
      <c r="A85" s="14" t="s">
        <v>74</v>
      </c>
      <c r="B85" s="15">
        <v>98658.725000000006</v>
      </c>
      <c r="C85" s="16">
        <v>121385.016</v>
      </c>
      <c r="D85" s="17">
        <v>172266.65599999999</v>
      </c>
      <c r="E85" s="17">
        <v>200449.897</v>
      </c>
      <c r="F85" s="18">
        <v>191473.47200000001</v>
      </c>
      <c r="G85" s="18">
        <v>194430.75899999999</v>
      </c>
    </row>
    <row r="86" spans="1:7" ht="20.25" x14ac:dyDescent="0.25">
      <c r="A86" s="14" t="s">
        <v>75</v>
      </c>
      <c r="B86" s="15">
        <v>98465.743000000002</v>
      </c>
      <c r="C86" s="16">
        <v>96223.044999999998</v>
      </c>
      <c r="D86" s="17">
        <v>101716.393</v>
      </c>
      <c r="E86" s="17">
        <v>101399.183</v>
      </c>
      <c r="F86" s="18">
        <v>107763.97500000001</v>
      </c>
      <c r="G86" s="18">
        <v>123553.327</v>
      </c>
    </row>
    <row r="87" spans="1:7" ht="37.5" x14ac:dyDescent="0.25">
      <c r="A87" s="9" t="s">
        <v>127</v>
      </c>
      <c r="B87" s="23">
        <v>1288173.1710000001</v>
      </c>
      <c r="C87" s="11">
        <v>1443596.932</v>
      </c>
      <c r="D87" s="12">
        <v>1660711.058</v>
      </c>
      <c r="E87" s="12">
        <v>1668429.372</v>
      </c>
      <c r="F87" s="20">
        <v>2025562.246</v>
      </c>
      <c r="G87" s="20">
        <v>2581281.5350000001</v>
      </c>
    </row>
    <row r="88" spans="1:7" ht="20.25" x14ac:dyDescent="0.25">
      <c r="A88" s="14" t="s">
        <v>76</v>
      </c>
      <c r="B88" s="15">
        <v>42213.790999999997</v>
      </c>
      <c r="C88" s="16">
        <v>48526.942999999999</v>
      </c>
      <c r="D88" s="17">
        <v>72830.638000000006</v>
      </c>
      <c r="E88" s="17">
        <v>65157.404000000002</v>
      </c>
      <c r="F88" s="18">
        <v>72843.354000000007</v>
      </c>
      <c r="G88" s="18">
        <v>110065.636</v>
      </c>
    </row>
    <row r="89" spans="1:7" ht="30" x14ac:dyDescent="0.25">
      <c r="A89" s="14" t="s">
        <v>77</v>
      </c>
      <c r="B89" s="15">
        <v>386790.02100000001</v>
      </c>
      <c r="C89" s="16">
        <v>403573.701</v>
      </c>
      <c r="D89" s="17">
        <v>420943.74099999998</v>
      </c>
      <c r="E89" s="17">
        <v>259086.51300000001</v>
      </c>
      <c r="F89" s="18">
        <v>414796.81400000001</v>
      </c>
      <c r="G89" s="18">
        <v>645672.63699999999</v>
      </c>
    </row>
    <row r="90" spans="1:7" ht="20.25" x14ac:dyDescent="0.25">
      <c r="A90" s="14" t="s">
        <v>78</v>
      </c>
      <c r="B90" s="15">
        <v>96324.45</v>
      </c>
      <c r="C90" s="16">
        <v>90011.519</v>
      </c>
      <c r="D90" s="17">
        <v>96182.444000000003</v>
      </c>
      <c r="E90" s="17">
        <v>126879.966</v>
      </c>
      <c r="F90" s="18">
        <v>163401.06299999999</v>
      </c>
      <c r="G90" s="18">
        <v>187252.068</v>
      </c>
    </row>
    <row r="91" spans="1:7" ht="20.25" x14ac:dyDescent="0.25">
      <c r="A91" s="14" t="s">
        <v>79</v>
      </c>
      <c r="B91" s="15">
        <v>39007.074000000001</v>
      </c>
      <c r="C91" s="16">
        <v>40301.326000000001</v>
      </c>
      <c r="D91" s="17">
        <v>46742.59</v>
      </c>
      <c r="E91" s="17">
        <v>58395.125999999997</v>
      </c>
      <c r="F91" s="18">
        <v>78471.338000000003</v>
      </c>
      <c r="G91" s="18">
        <v>94667.854000000007</v>
      </c>
    </row>
    <row r="92" spans="1:7" ht="20.25" x14ac:dyDescent="0.25">
      <c r="A92" s="14" t="s">
        <v>80</v>
      </c>
      <c r="B92" s="15">
        <v>130934.549</v>
      </c>
      <c r="C92" s="16">
        <v>144523.25899999999</v>
      </c>
      <c r="D92" s="17">
        <v>182119.21100000001</v>
      </c>
      <c r="E92" s="17">
        <v>229460.52600000001</v>
      </c>
      <c r="F92" s="18">
        <v>253355.63800000001</v>
      </c>
      <c r="G92" s="18">
        <v>321001.00400000002</v>
      </c>
    </row>
    <row r="93" spans="1:7" ht="20.25" x14ac:dyDescent="0.25">
      <c r="A93" s="14" t="s">
        <v>128</v>
      </c>
      <c r="B93" s="15">
        <v>121185.003</v>
      </c>
      <c r="C93" s="16">
        <v>143705.967</v>
      </c>
      <c r="D93" s="17">
        <v>178207.84400000001</v>
      </c>
      <c r="E93" s="17">
        <v>243359.34099999999</v>
      </c>
      <c r="F93" s="18">
        <v>246365.704</v>
      </c>
      <c r="G93" s="18">
        <v>281415.76699999999</v>
      </c>
    </row>
    <row r="94" spans="1:7" ht="20.25" x14ac:dyDescent="0.25">
      <c r="A94" s="14" t="s">
        <v>82</v>
      </c>
      <c r="B94" s="15">
        <v>192469.37899999999</v>
      </c>
      <c r="C94" s="16">
        <v>251184.448</v>
      </c>
      <c r="D94" s="17">
        <v>340966.49</v>
      </c>
      <c r="E94" s="17">
        <v>360433.739</v>
      </c>
      <c r="F94" s="18">
        <v>412200.77600000001</v>
      </c>
      <c r="G94" s="18">
        <v>488038.23599999998</v>
      </c>
    </row>
    <row r="95" spans="1:7" ht="20.25" x14ac:dyDescent="0.25">
      <c r="A95" s="14" t="s">
        <v>83</v>
      </c>
      <c r="B95" s="15">
        <v>43891.733999999997</v>
      </c>
      <c r="C95" s="16">
        <v>57640.055999999997</v>
      </c>
      <c r="D95" s="17">
        <v>41237.345000000001</v>
      </c>
      <c r="E95" s="17">
        <v>47192.68</v>
      </c>
      <c r="F95" s="18">
        <v>75193.369000000006</v>
      </c>
      <c r="G95" s="18">
        <v>81501.917000000001</v>
      </c>
    </row>
    <row r="96" spans="1:7" ht="20.25" x14ac:dyDescent="0.25">
      <c r="A96" s="14" t="s">
        <v>84</v>
      </c>
      <c r="B96" s="15">
        <v>211815.111</v>
      </c>
      <c r="C96" s="16">
        <v>229594.79399999999</v>
      </c>
      <c r="D96" s="17">
        <v>238383.696</v>
      </c>
      <c r="E96" s="17">
        <v>230493.935</v>
      </c>
      <c r="F96" s="18">
        <v>241353.93900000001</v>
      </c>
      <c r="G96" s="18">
        <v>269386.05</v>
      </c>
    </row>
    <row r="97" spans="1:7" ht="30" x14ac:dyDescent="0.25">
      <c r="A97" s="14" t="s">
        <v>85</v>
      </c>
      <c r="B97" s="15">
        <v>11041.948</v>
      </c>
      <c r="C97" s="16">
        <v>17153.738000000001</v>
      </c>
      <c r="D97" s="17">
        <v>15885.615</v>
      </c>
      <c r="E97" s="17">
        <v>16494.477999999999</v>
      </c>
      <c r="F97" s="18">
        <v>16827.402999999998</v>
      </c>
      <c r="G97" s="18">
        <v>20900.932000000001</v>
      </c>
    </row>
    <row r="98" spans="1:7" ht="30" x14ac:dyDescent="0.25">
      <c r="A98" s="24" t="s">
        <v>86</v>
      </c>
      <c r="B98" s="25">
        <v>12500.111000000001</v>
      </c>
      <c r="C98" s="26">
        <v>17381.181</v>
      </c>
      <c r="D98" s="27">
        <v>27211.444</v>
      </c>
      <c r="E98" s="27">
        <v>31475.664000000001</v>
      </c>
      <c r="F98" s="28">
        <v>50752.847999999998</v>
      </c>
      <c r="G98" s="28">
        <v>81379.433999999994</v>
      </c>
    </row>
    <row r="99" spans="1:7" x14ac:dyDescent="0.25">
      <c r="G99" s="29"/>
    </row>
    <row r="100" spans="1:7" x14ac:dyDescent="0.25">
      <c r="A100" s="148" t="s">
        <v>129</v>
      </c>
      <c r="B100" s="149"/>
      <c r="C100" s="149"/>
      <c r="D100" s="149"/>
      <c r="E100" s="150"/>
      <c r="F100" s="149"/>
      <c r="G100" s="29"/>
    </row>
  </sheetData>
  <mergeCells count="4">
    <mergeCell ref="B2:G2"/>
    <mergeCell ref="B3:G3"/>
    <mergeCell ref="A100:D100"/>
    <mergeCell ref="E100:F10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3BA0-CFEF-4651-9944-61D890DBB4FB}">
  <dimension ref="A1:AP95"/>
  <sheetViews>
    <sheetView workbookViewId="0">
      <selection activeCell="U7" sqref="U7"/>
    </sheetView>
  </sheetViews>
  <sheetFormatPr defaultRowHeight="15" x14ac:dyDescent="0.25"/>
  <sheetData>
    <row r="1" spans="1:42" x14ac:dyDescent="0.25">
      <c r="A1" s="62"/>
      <c r="B1" s="37">
        <v>2005</v>
      </c>
      <c r="C1" s="37">
        <v>2006</v>
      </c>
      <c r="D1" s="37">
        <v>2007</v>
      </c>
      <c r="E1" s="37">
        <v>2008</v>
      </c>
      <c r="F1" s="37">
        <v>2009</v>
      </c>
      <c r="G1" s="37">
        <v>2010</v>
      </c>
      <c r="H1" s="37">
        <v>2011</v>
      </c>
      <c r="I1" s="38">
        <v>2012</v>
      </c>
      <c r="J1" s="38">
        <v>2013</v>
      </c>
      <c r="K1" s="37">
        <v>2014</v>
      </c>
      <c r="L1" s="37">
        <v>2015</v>
      </c>
      <c r="M1" s="38">
        <v>2016</v>
      </c>
      <c r="N1" s="37">
        <v>2017</v>
      </c>
      <c r="O1" s="37">
        <v>2018</v>
      </c>
      <c r="P1" s="37">
        <v>2019</v>
      </c>
      <c r="Q1" s="37">
        <v>2020</v>
      </c>
      <c r="R1" s="37">
        <v>2021</v>
      </c>
      <c r="S1" s="32">
        <v>2022</v>
      </c>
      <c r="T1" s="32">
        <v>2023</v>
      </c>
      <c r="W1">
        <v>2005</v>
      </c>
      <c r="X1">
        <v>2006</v>
      </c>
      <c r="Y1">
        <v>2007</v>
      </c>
      <c r="Z1">
        <v>2008</v>
      </c>
      <c r="AA1">
        <v>2009</v>
      </c>
      <c r="AB1">
        <v>2010</v>
      </c>
      <c r="AC1">
        <v>2011</v>
      </c>
      <c r="AD1">
        <v>2012</v>
      </c>
      <c r="AE1">
        <v>2013</v>
      </c>
      <c r="AF1">
        <v>2014</v>
      </c>
      <c r="AG1">
        <v>2015</v>
      </c>
      <c r="AH1">
        <v>2016</v>
      </c>
      <c r="AI1">
        <v>2017</v>
      </c>
      <c r="AJ1">
        <v>2018</v>
      </c>
      <c r="AK1">
        <v>2019</v>
      </c>
      <c r="AL1">
        <v>2020</v>
      </c>
      <c r="AM1">
        <v>2021</v>
      </c>
      <c r="AN1">
        <v>2022</v>
      </c>
      <c r="AO1">
        <v>2023</v>
      </c>
      <c r="AP1">
        <v>2024</v>
      </c>
    </row>
    <row r="2" spans="1:42" ht="19.5" x14ac:dyDescent="0.25">
      <c r="A2" s="63" t="s">
        <v>1</v>
      </c>
      <c r="B2" s="39">
        <v>3611109</v>
      </c>
      <c r="C2" s="40">
        <v>4730023</v>
      </c>
      <c r="D2" s="41">
        <v>6716222</v>
      </c>
      <c r="E2" s="39">
        <v>8781616</v>
      </c>
      <c r="F2" s="39">
        <v>7976013</v>
      </c>
      <c r="G2" s="40">
        <v>9152096</v>
      </c>
      <c r="H2" s="42">
        <v>11035652</v>
      </c>
      <c r="I2" s="43">
        <v>12586090</v>
      </c>
      <c r="J2" s="44">
        <v>13450238</v>
      </c>
      <c r="K2" s="42">
        <v>13902645</v>
      </c>
      <c r="L2" s="45">
        <v>13897188</v>
      </c>
      <c r="M2" s="46">
        <v>14748847</v>
      </c>
      <c r="N2" s="46">
        <v>16027302</v>
      </c>
      <c r="O2" s="42">
        <v>17782012</v>
      </c>
      <c r="P2" s="35">
        <v>19329038</v>
      </c>
      <c r="Q2" s="35">
        <v>20393742</v>
      </c>
      <c r="R2" s="33">
        <v>23239504</v>
      </c>
      <c r="S2" s="33">
        <v>28413875</v>
      </c>
      <c r="T2" s="33">
        <v>34036338</v>
      </c>
      <c r="U2">
        <f>T2/B2</f>
        <v>9.4254529564186509</v>
      </c>
      <c r="V2">
        <v>0.8</v>
      </c>
      <c r="W2">
        <f>B2</f>
        <v>3611109</v>
      </c>
      <c r="X2">
        <f>$V$2*B2+(1-$V$2)*W2</f>
        <v>3611109</v>
      </c>
      <c r="Y2">
        <f t="shared" ref="Y2:AN2" si="0">$V$2*C2+(1-$V$2)*X2</f>
        <v>4506240.2</v>
      </c>
      <c r="Z2">
        <f t="shared" si="0"/>
        <v>6274225.6400000006</v>
      </c>
      <c r="AA2">
        <f t="shared" si="0"/>
        <v>8280137.9280000003</v>
      </c>
      <c r="AB2">
        <f t="shared" si="0"/>
        <v>8036837.9856000002</v>
      </c>
      <c r="AC2">
        <f t="shared" si="0"/>
        <v>8929044.3971200008</v>
      </c>
      <c r="AD2">
        <f t="shared" si="0"/>
        <v>10614330.479424</v>
      </c>
      <c r="AE2">
        <f t="shared" si="0"/>
        <v>12191738.0958848</v>
      </c>
      <c r="AF2">
        <f t="shared" si="0"/>
        <v>13198538.01917696</v>
      </c>
      <c r="AG2">
        <f t="shared" si="0"/>
        <v>13761823.603835391</v>
      </c>
      <c r="AH2">
        <f t="shared" si="0"/>
        <v>13870115.120767077</v>
      </c>
      <c r="AI2">
        <f t="shared" si="0"/>
        <v>14573100.624153417</v>
      </c>
      <c r="AJ2">
        <f t="shared" si="0"/>
        <v>15736461.724830683</v>
      </c>
      <c r="AK2">
        <f t="shared" si="0"/>
        <v>17372901.944966137</v>
      </c>
      <c r="AL2">
        <f t="shared" si="0"/>
        <v>18937810.788993228</v>
      </c>
      <c r="AM2">
        <f>$V$2*Q2+(1-$V$2)*AL2</f>
        <v>20102555.757798646</v>
      </c>
      <c r="AN2">
        <f t="shared" si="0"/>
        <v>22612114.351559728</v>
      </c>
      <c r="AO2">
        <f>$V$2*S2+(1-$V$2)*AN2</f>
        <v>27253522.870311946</v>
      </c>
      <c r="AP2">
        <f>$V$2*T2+(1-$V$2)*AO2</f>
        <v>32679774.974062391</v>
      </c>
    </row>
    <row r="3" spans="1:42" ht="37.5" x14ac:dyDescent="0.25">
      <c r="A3" s="63" t="s">
        <v>116</v>
      </c>
      <c r="B3" s="39">
        <v>964158</v>
      </c>
      <c r="C3" s="40">
        <v>1225593</v>
      </c>
      <c r="D3" s="41">
        <v>1779599</v>
      </c>
      <c r="E3" s="39">
        <v>2278329</v>
      </c>
      <c r="F3" s="39">
        <v>1928138</v>
      </c>
      <c r="G3" s="40">
        <v>2099824</v>
      </c>
      <c r="H3" s="42">
        <v>2458312</v>
      </c>
      <c r="I3" s="43">
        <v>2961584</v>
      </c>
      <c r="J3" s="44">
        <v>3331629</v>
      </c>
      <c r="K3" s="42">
        <v>3570432</v>
      </c>
      <c r="L3" s="45">
        <v>3578186</v>
      </c>
      <c r="M3" s="46">
        <v>3795422</v>
      </c>
      <c r="N3" s="46">
        <v>4241519</v>
      </c>
      <c r="O3" s="42">
        <v>4998018</v>
      </c>
      <c r="P3" s="35">
        <v>6093362</v>
      </c>
      <c r="Q3" s="35">
        <v>6582673</v>
      </c>
      <c r="R3" s="33">
        <v>7952979</v>
      </c>
      <c r="S3" s="33">
        <v>9571468</v>
      </c>
      <c r="T3" s="33">
        <v>10731312</v>
      </c>
      <c r="W3">
        <f t="shared" ref="W3:W66" si="1">B3</f>
        <v>964158</v>
      </c>
      <c r="X3">
        <f t="shared" ref="X3:X66" si="2">$V$2*B3+(1-$V$2)*W3</f>
        <v>964158</v>
      </c>
      <c r="Y3">
        <f t="shared" ref="Y3:Y66" si="3">$V$2*C3+(1-$V$2)*X3</f>
        <v>1173306</v>
      </c>
      <c r="Z3">
        <f t="shared" ref="Z3:Z66" si="4">$V$2*D3+(1-$V$2)*Y3</f>
        <v>1658340.4000000001</v>
      </c>
      <c r="AA3">
        <f t="shared" ref="AA3:AA66" si="5">$V$2*E3+(1-$V$2)*Z3</f>
        <v>2154331.2800000003</v>
      </c>
      <c r="AB3">
        <f t="shared" ref="AB3:AB66" si="6">$V$2*F3+(1-$V$2)*AA3</f>
        <v>1973376.656</v>
      </c>
      <c r="AC3">
        <f t="shared" ref="AC3:AC66" si="7">$V$2*G3+(1-$V$2)*AB3</f>
        <v>2074534.5312000001</v>
      </c>
      <c r="AD3">
        <f t="shared" ref="AD3:AD66" si="8">$V$2*H3+(1-$V$2)*AC3</f>
        <v>2381556.50624</v>
      </c>
      <c r="AE3">
        <f t="shared" ref="AE3:AE66" si="9">$V$2*I3+(1-$V$2)*AD3</f>
        <v>2845578.5012480002</v>
      </c>
      <c r="AF3">
        <f t="shared" ref="AF3:AF66" si="10">$V$2*J3+(1-$V$2)*AE3</f>
        <v>3234418.9002495999</v>
      </c>
      <c r="AG3">
        <f t="shared" ref="AG3:AG66" si="11">$V$2*K3+(1-$V$2)*AF3</f>
        <v>3503229.3800499197</v>
      </c>
      <c r="AH3">
        <f t="shared" ref="AH3:AH66" si="12">$V$2*L3+(1-$V$2)*AG3</f>
        <v>3563194.6760099842</v>
      </c>
      <c r="AI3">
        <f t="shared" ref="AI3:AI66" si="13">$V$2*M3+(1-$V$2)*AH3</f>
        <v>3748976.5352019966</v>
      </c>
      <c r="AJ3">
        <f t="shared" ref="AJ3:AJ66" si="14">$V$2*N3+(1-$V$2)*AI3</f>
        <v>4143010.5070403991</v>
      </c>
      <c r="AK3">
        <f t="shared" ref="AK3:AK66" si="15">$V$2*O3+(1-$V$2)*AJ3</f>
        <v>4827016.5014080796</v>
      </c>
      <c r="AL3">
        <f t="shared" ref="AL3:AL66" si="16">$V$2*P3+(1-$V$2)*AK3</f>
        <v>5840092.9002816165</v>
      </c>
      <c r="AM3">
        <f t="shared" ref="AM3:AM66" si="17">$V$2*Q3+(1-$V$2)*AL3</f>
        <v>6434156.9800563231</v>
      </c>
      <c r="AN3">
        <f t="shared" ref="AN3:AN66" si="18">$V$2*R3+(1-$V$2)*AM3</f>
        <v>7649214.5960112642</v>
      </c>
      <c r="AO3">
        <f t="shared" ref="AO3:AO66" si="19">$V$2*S3+(1-$V$2)*AN3</f>
        <v>9187017.3192022536</v>
      </c>
      <c r="AP3">
        <f t="shared" ref="AP3:AP66" si="20">$V$2*T3+(1-$V$2)*AO3</f>
        <v>10422453.063840451</v>
      </c>
    </row>
    <row r="4" spans="1:42" ht="20.25" x14ac:dyDescent="0.25">
      <c r="A4" s="64" t="s">
        <v>2</v>
      </c>
      <c r="B4" s="47">
        <v>35022</v>
      </c>
      <c r="C4" s="48">
        <v>52073</v>
      </c>
      <c r="D4" s="49">
        <v>83510</v>
      </c>
      <c r="E4" s="47">
        <v>104218</v>
      </c>
      <c r="F4" s="47">
        <v>73127</v>
      </c>
      <c r="G4" s="48">
        <v>96313</v>
      </c>
      <c r="H4" s="50">
        <v>125994</v>
      </c>
      <c r="I4" s="51">
        <v>136820</v>
      </c>
      <c r="J4" s="52">
        <v>129405</v>
      </c>
      <c r="K4" s="50">
        <v>120658</v>
      </c>
      <c r="L4" s="53">
        <v>147214</v>
      </c>
      <c r="M4" s="54">
        <v>143792</v>
      </c>
      <c r="N4" s="54">
        <v>142693</v>
      </c>
      <c r="O4" s="50">
        <v>134551</v>
      </c>
      <c r="P4" s="34">
        <v>167093</v>
      </c>
      <c r="Q4" s="34">
        <v>169508</v>
      </c>
      <c r="R4" s="34">
        <v>168772</v>
      </c>
      <c r="S4" s="34">
        <v>196748</v>
      </c>
      <c r="T4" s="34">
        <v>212210</v>
      </c>
      <c r="W4">
        <f t="shared" si="1"/>
        <v>35022</v>
      </c>
      <c r="X4">
        <f t="shared" si="2"/>
        <v>35022</v>
      </c>
      <c r="Y4">
        <f t="shared" si="3"/>
        <v>48662.8</v>
      </c>
      <c r="Z4">
        <f t="shared" si="4"/>
        <v>76540.56</v>
      </c>
      <c r="AA4">
        <f t="shared" si="5"/>
        <v>98682.512000000002</v>
      </c>
      <c r="AB4">
        <f t="shared" si="6"/>
        <v>78238.102400000003</v>
      </c>
      <c r="AC4">
        <f t="shared" si="7"/>
        <v>92698.020480000007</v>
      </c>
      <c r="AD4">
        <f t="shared" si="8"/>
        <v>119334.80409600001</v>
      </c>
      <c r="AE4">
        <f t="shared" si="9"/>
        <v>133322.9608192</v>
      </c>
      <c r="AF4">
        <f t="shared" si="10"/>
        <v>130188.59216383999</v>
      </c>
      <c r="AG4">
        <f t="shared" si="11"/>
        <v>122564.11843276801</v>
      </c>
      <c r="AH4">
        <f t="shared" si="12"/>
        <v>142284.02368655361</v>
      </c>
      <c r="AI4">
        <f t="shared" si="13"/>
        <v>143490.40473731072</v>
      </c>
      <c r="AJ4">
        <f t="shared" si="14"/>
        <v>142852.48094746214</v>
      </c>
      <c r="AK4">
        <f t="shared" si="15"/>
        <v>136211.29618949242</v>
      </c>
      <c r="AL4">
        <f t="shared" si="16"/>
        <v>160916.65923789848</v>
      </c>
      <c r="AM4">
        <f t="shared" si="17"/>
        <v>167789.73184757968</v>
      </c>
      <c r="AN4">
        <f t="shared" si="18"/>
        <v>168575.54636951594</v>
      </c>
      <c r="AO4">
        <f t="shared" si="19"/>
        <v>191113.50927390321</v>
      </c>
      <c r="AP4">
        <f t="shared" si="20"/>
        <v>207990.70185478064</v>
      </c>
    </row>
    <row r="5" spans="1:42" ht="20.25" x14ac:dyDescent="0.25">
      <c r="A5" s="64" t="s">
        <v>3</v>
      </c>
      <c r="B5" s="47">
        <v>8496</v>
      </c>
      <c r="C5" s="48">
        <v>12462</v>
      </c>
      <c r="D5" s="49">
        <v>21010</v>
      </c>
      <c r="E5" s="47">
        <v>25298</v>
      </c>
      <c r="F5" s="47">
        <v>26858</v>
      </c>
      <c r="G5" s="48">
        <v>41989</v>
      </c>
      <c r="H5" s="50">
        <v>48014</v>
      </c>
      <c r="I5" s="51">
        <v>46551</v>
      </c>
      <c r="J5" s="52">
        <v>60864</v>
      </c>
      <c r="K5" s="50">
        <v>66066</v>
      </c>
      <c r="L5" s="53">
        <v>62255</v>
      </c>
      <c r="M5" s="54">
        <v>68195</v>
      </c>
      <c r="N5" s="54">
        <v>55121</v>
      </c>
      <c r="O5" s="50">
        <v>58918</v>
      </c>
      <c r="P5" s="34">
        <v>63553</v>
      </c>
      <c r="Q5" s="34">
        <v>75242</v>
      </c>
      <c r="R5" s="34">
        <v>83718</v>
      </c>
      <c r="S5" s="34">
        <v>90964</v>
      </c>
      <c r="T5" s="34">
        <v>94136</v>
      </c>
      <c r="W5">
        <f t="shared" si="1"/>
        <v>8496</v>
      </c>
      <c r="X5">
        <f t="shared" si="2"/>
        <v>8496</v>
      </c>
      <c r="Y5">
        <f t="shared" si="3"/>
        <v>11668.8</v>
      </c>
      <c r="Z5">
        <f t="shared" si="4"/>
        <v>19141.759999999998</v>
      </c>
      <c r="AA5">
        <f t="shared" si="5"/>
        <v>24066.752</v>
      </c>
      <c r="AB5">
        <f t="shared" si="6"/>
        <v>26299.750400000001</v>
      </c>
      <c r="AC5">
        <f t="shared" si="7"/>
        <v>38851.150080000007</v>
      </c>
      <c r="AD5">
        <f t="shared" si="8"/>
        <v>46181.430016000006</v>
      </c>
      <c r="AE5">
        <f t="shared" si="9"/>
        <v>46477.086003200006</v>
      </c>
      <c r="AF5">
        <f t="shared" si="10"/>
        <v>57986.617200640001</v>
      </c>
      <c r="AG5">
        <f t="shared" si="11"/>
        <v>64450.123440128002</v>
      </c>
      <c r="AH5">
        <f t="shared" si="12"/>
        <v>62694.024688025602</v>
      </c>
      <c r="AI5">
        <f t="shared" si="13"/>
        <v>67094.80493760512</v>
      </c>
      <c r="AJ5">
        <f t="shared" si="14"/>
        <v>57515.760987521026</v>
      </c>
      <c r="AK5">
        <f t="shared" si="15"/>
        <v>58637.552197504207</v>
      </c>
      <c r="AL5">
        <f t="shared" si="16"/>
        <v>62569.91043950084</v>
      </c>
      <c r="AM5">
        <f t="shared" si="17"/>
        <v>72707.582087900169</v>
      </c>
      <c r="AN5">
        <f t="shared" si="18"/>
        <v>81515.91641758004</v>
      </c>
      <c r="AO5">
        <f t="shared" si="19"/>
        <v>89074.383283515999</v>
      </c>
      <c r="AP5">
        <f t="shared" si="20"/>
        <v>93123.676656703203</v>
      </c>
    </row>
    <row r="6" spans="1:42" ht="30" x14ac:dyDescent="0.25">
      <c r="A6" s="64" t="s">
        <v>4</v>
      </c>
      <c r="B6" s="47">
        <v>17327</v>
      </c>
      <c r="C6" s="48">
        <v>22253</v>
      </c>
      <c r="D6" s="49">
        <v>37775</v>
      </c>
      <c r="E6" s="47">
        <v>45056</v>
      </c>
      <c r="F6" s="47">
        <v>51546</v>
      </c>
      <c r="G6" s="48">
        <v>50088</v>
      </c>
      <c r="H6" s="50">
        <v>59769</v>
      </c>
      <c r="I6" s="51">
        <v>61013</v>
      </c>
      <c r="J6" s="52">
        <v>65354</v>
      </c>
      <c r="K6" s="50">
        <v>73927</v>
      </c>
      <c r="L6" s="53">
        <v>71513</v>
      </c>
      <c r="M6" s="54">
        <v>70717</v>
      </c>
      <c r="N6" s="54">
        <v>78527</v>
      </c>
      <c r="O6" s="50">
        <v>73502</v>
      </c>
      <c r="P6" s="34">
        <v>90060</v>
      </c>
      <c r="Q6" s="34">
        <v>95286</v>
      </c>
      <c r="R6" s="34">
        <v>102361</v>
      </c>
      <c r="S6" s="34">
        <v>184392</v>
      </c>
      <c r="T6" s="34">
        <v>181731</v>
      </c>
      <c r="W6">
        <f t="shared" si="1"/>
        <v>17327</v>
      </c>
      <c r="X6">
        <f t="shared" si="2"/>
        <v>17327</v>
      </c>
      <c r="Y6">
        <f t="shared" si="3"/>
        <v>21267.8</v>
      </c>
      <c r="Z6">
        <f t="shared" si="4"/>
        <v>34473.56</v>
      </c>
      <c r="AA6">
        <f t="shared" si="5"/>
        <v>42939.512000000002</v>
      </c>
      <c r="AB6">
        <f t="shared" si="6"/>
        <v>49824.702400000002</v>
      </c>
      <c r="AC6">
        <f t="shared" si="7"/>
        <v>50035.340479999999</v>
      </c>
      <c r="AD6">
        <f t="shared" si="8"/>
        <v>57822.268096</v>
      </c>
      <c r="AE6">
        <f t="shared" si="9"/>
        <v>60374.853619200003</v>
      </c>
      <c r="AF6">
        <f t="shared" si="10"/>
        <v>64358.170723840005</v>
      </c>
      <c r="AG6">
        <f t="shared" si="11"/>
        <v>72013.234144768008</v>
      </c>
      <c r="AH6">
        <f t="shared" si="12"/>
        <v>71613.046828953607</v>
      </c>
      <c r="AI6">
        <f t="shared" si="13"/>
        <v>70896.209365790724</v>
      </c>
      <c r="AJ6">
        <f t="shared" si="14"/>
        <v>77000.841873158148</v>
      </c>
      <c r="AK6">
        <f t="shared" si="15"/>
        <v>74201.768374631632</v>
      </c>
      <c r="AL6">
        <f t="shared" si="16"/>
        <v>86888.353674926329</v>
      </c>
      <c r="AM6">
        <f t="shared" si="17"/>
        <v>93606.470734985269</v>
      </c>
      <c r="AN6">
        <f t="shared" si="18"/>
        <v>100610.09414699706</v>
      </c>
      <c r="AO6">
        <f t="shared" si="19"/>
        <v>167635.61882939941</v>
      </c>
      <c r="AP6">
        <f t="shared" si="20"/>
        <v>178911.92376587988</v>
      </c>
    </row>
    <row r="7" spans="1:42" ht="20.25" x14ac:dyDescent="0.25">
      <c r="A7" s="64" t="s">
        <v>5</v>
      </c>
      <c r="B7" s="47">
        <v>28652</v>
      </c>
      <c r="C7" s="48">
        <v>38867</v>
      </c>
      <c r="D7" s="49">
        <v>65319</v>
      </c>
      <c r="E7" s="47">
        <v>94168</v>
      </c>
      <c r="F7" s="47">
        <v>94788</v>
      </c>
      <c r="G7" s="48">
        <v>125826</v>
      </c>
      <c r="H7" s="50">
        <v>155245</v>
      </c>
      <c r="I7" s="51">
        <v>182334</v>
      </c>
      <c r="J7" s="52">
        <v>216983</v>
      </c>
      <c r="K7" s="50">
        <v>240272</v>
      </c>
      <c r="L7" s="53">
        <v>264660</v>
      </c>
      <c r="M7" s="54">
        <v>270992</v>
      </c>
      <c r="N7" s="54">
        <v>283652</v>
      </c>
      <c r="O7" s="50">
        <v>276785</v>
      </c>
      <c r="P7" s="34">
        <v>298768</v>
      </c>
      <c r="Q7" s="34">
        <v>259172</v>
      </c>
      <c r="R7" s="34">
        <v>285010</v>
      </c>
      <c r="S7" s="34">
        <v>344143</v>
      </c>
      <c r="T7" s="34">
        <v>374135</v>
      </c>
      <c r="W7">
        <f t="shared" si="1"/>
        <v>28652</v>
      </c>
      <c r="X7">
        <f t="shared" si="2"/>
        <v>28652</v>
      </c>
      <c r="Y7">
        <f t="shared" si="3"/>
        <v>36824</v>
      </c>
      <c r="Z7">
        <f t="shared" si="4"/>
        <v>59620</v>
      </c>
      <c r="AA7">
        <f t="shared" si="5"/>
        <v>87258.400000000009</v>
      </c>
      <c r="AB7">
        <f t="shared" si="6"/>
        <v>93282.08</v>
      </c>
      <c r="AC7">
        <f t="shared" si="7"/>
        <v>119317.216</v>
      </c>
      <c r="AD7">
        <f t="shared" si="8"/>
        <v>148059.44319999998</v>
      </c>
      <c r="AE7">
        <f t="shared" si="9"/>
        <v>175479.08864</v>
      </c>
      <c r="AF7">
        <f t="shared" si="10"/>
        <v>208682.21772800002</v>
      </c>
      <c r="AG7">
        <f t="shared" si="11"/>
        <v>233954.0435456</v>
      </c>
      <c r="AH7">
        <f t="shared" si="12"/>
        <v>258518.80870912</v>
      </c>
      <c r="AI7">
        <f t="shared" si="13"/>
        <v>268497.36174182402</v>
      </c>
      <c r="AJ7">
        <f t="shared" si="14"/>
        <v>280621.0723483648</v>
      </c>
      <c r="AK7">
        <f t="shared" si="15"/>
        <v>277552.21446967294</v>
      </c>
      <c r="AL7">
        <f t="shared" si="16"/>
        <v>294524.84289393458</v>
      </c>
      <c r="AM7">
        <f t="shared" si="17"/>
        <v>266242.56857878692</v>
      </c>
      <c r="AN7">
        <f t="shared" si="18"/>
        <v>281256.51371575735</v>
      </c>
      <c r="AO7">
        <f t="shared" si="19"/>
        <v>331565.70274315146</v>
      </c>
      <c r="AP7">
        <f t="shared" si="20"/>
        <v>365621.14054863027</v>
      </c>
    </row>
    <row r="8" spans="1:42" ht="20.25" x14ac:dyDescent="0.25">
      <c r="A8" s="64" t="s">
        <v>6</v>
      </c>
      <c r="B8" s="47">
        <v>12068</v>
      </c>
      <c r="C8" s="48">
        <v>14734</v>
      </c>
      <c r="D8" s="49">
        <v>17416</v>
      </c>
      <c r="E8" s="47">
        <v>26051</v>
      </c>
      <c r="F8" s="47">
        <v>31956</v>
      </c>
      <c r="G8" s="48">
        <v>29961</v>
      </c>
      <c r="H8" s="50">
        <v>32373</v>
      </c>
      <c r="I8" s="51">
        <v>28762</v>
      </c>
      <c r="J8" s="52">
        <v>33938</v>
      </c>
      <c r="K8" s="50">
        <v>33075</v>
      </c>
      <c r="L8" s="53">
        <v>25713</v>
      </c>
      <c r="M8" s="54">
        <v>23287</v>
      </c>
      <c r="N8" s="54">
        <v>30315</v>
      </c>
      <c r="O8" s="50">
        <v>29360</v>
      </c>
      <c r="P8" s="34">
        <v>37419</v>
      </c>
      <c r="Q8" s="34">
        <v>44388</v>
      </c>
      <c r="R8" s="34">
        <v>45269</v>
      </c>
      <c r="S8" s="34">
        <v>62133</v>
      </c>
      <c r="T8" s="34">
        <v>67502</v>
      </c>
      <c r="W8">
        <f t="shared" si="1"/>
        <v>12068</v>
      </c>
      <c r="X8">
        <f t="shared" si="2"/>
        <v>12068</v>
      </c>
      <c r="Y8">
        <f t="shared" si="3"/>
        <v>14200.8</v>
      </c>
      <c r="Z8">
        <f t="shared" si="4"/>
        <v>16772.96</v>
      </c>
      <c r="AA8">
        <f t="shared" si="5"/>
        <v>24195.392000000003</v>
      </c>
      <c r="AB8">
        <f t="shared" si="6"/>
        <v>30403.878400000001</v>
      </c>
      <c r="AC8">
        <f t="shared" si="7"/>
        <v>30049.575680000002</v>
      </c>
      <c r="AD8">
        <f t="shared" si="8"/>
        <v>31908.315136000001</v>
      </c>
      <c r="AE8">
        <f t="shared" si="9"/>
        <v>29391.263027200002</v>
      </c>
      <c r="AF8">
        <f t="shared" si="10"/>
        <v>33028.652605440002</v>
      </c>
      <c r="AG8">
        <f t="shared" si="11"/>
        <v>33065.730521088</v>
      </c>
      <c r="AH8">
        <f t="shared" si="12"/>
        <v>27183.546104217599</v>
      </c>
      <c r="AI8">
        <f t="shared" si="13"/>
        <v>24066.309220843519</v>
      </c>
      <c r="AJ8">
        <f t="shared" si="14"/>
        <v>29065.261844168701</v>
      </c>
      <c r="AK8">
        <f t="shared" si="15"/>
        <v>29301.052368833738</v>
      </c>
      <c r="AL8">
        <f t="shared" si="16"/>
        <v>35795.410473766744</v>
      </c>
      <c r="AM8">
        <f t="shared" si="17"/>
        <v>42669.482094753352</v>
      </c>
      <c r="AN8">
        <f t="shared" si="18"/>
        <v>44749.09641895067</v>
      </c>
      <c r="AO8">
        <f t="shared" si="19"/>
        <v>58656.219283790131</v>
      </c>
      <c r="AP8">
        <f t="shared" si="20"/>
        <v>65732.843856758031</v>
      </c>
    </row>
    <row r="9" spans="1:42" x14ac:dyDescent="0.25">
      <c r="A9" s="65" t="s">
        <v>7</v>
      </c>
      <c r="B9" s="47">
        <v>13624</v>
      </c>
      <c r="C9" s="48">
        <v>18297</v>
      </c>
      <c r="D9" s="49">
        <v>35012</v>
      </c>
      <c r="E9" s="47">
        <v>66270</v>
      </c>
      <c r="F9" s="47">
        <v>60349</v>
      </c>
      <c r="G9" s="48">
        <v>74489</v>
      </c>
      <c r="H9" s="50">
        <v>77354</v>
      </c>
      <c r="I9" s="51">
        <v>95970</v>
      </c>
      <c r="J9" s="52">
        <v>98084</v>
      </c>
      <c r="K9" s="50">
        <v>99786</v>
      </c>
      <c r="L9" s="53">
        <v>92707</v>
      </c>
      <c r="M9" s="54">
        <v>84445</v>
      </c>
      <c r="N9" s="54">
        <v>89030</v>
      </c>
      <c r="O9" s="50">
        <v>91138</v>
      </c>
      <c r="P9" s="34">
        <v>110158</v>
      </c>
      <c r="Q9" s="34">
        <v>112164</v>
      </c>
      <c r="R9" s="34">
        <v>132592</v>
      </c>
      <c r="S9" s="34">
        <v>143759</v>
      </c>
      <c r="T9" s="34">
        <v>125725</v>
      </c>
      <c r="W9">
        <f t="shared" si="1"/>
        <v>13624</v>
      </c>
      <c r="X9">
        <f t="shared" si="2"/>
        <v>13624</v>
      </c>
      <c r="Y9">
        <f t="shared" si="3"/>
        <v>17362.400000000001</v>
      </c>
      <c r="Z9">
        <f t="shared" si="4"/>
        <v>31482.080000000002</v>
      </c>
      <c r="AA9">
        <f t="shared" si="5"/>
        <v>59312.415999999997</v>
      </c>
      <c r="AB9">
        <f t="shared" si="6"/>
        <v>60141.683199999999</v>
      </c>
      <c r="AC9">
        <f t="shared" si="7"/>
        <v>71619.536640000006</v>
      </c>
      <c r="AD9">
        <f t="shared" si="8"/>
        <v>76207.107327999998</v>
      </c>
      <c r="AE9">
        <f t="shared" si="9"/>
        <v>92017.421465599997</v>
      </c>
      <c r="AF9">
        <f t="shared" si="10"/>
        <v>96870.684293119994</v>
      </c>
      <c r="AG9">
        <f t="shared" si="11"/>
        <v>99202.936858624002</v>
      </c>
      <c r="AH9">
        <f t="shared" si="12"/>
        <v>94006.187371724809</v>
      </c>
      <c r="AI9">
        <f t="shared" si="13"/>
        <v>86357.237474344962</v>
      </c>
      <c r="AJ9">
        <f t="shared" si="14"/>
        <v>88495.447494868989</v>
      </c>
      <c r="AK9">
        <f t="shared" si="15"/>
        <v>90609.489498973795</v>
      </c>
      <c r="AL9">
        <f t="shared" si="16"/>
        <v>106248.29789979476</v>
      </c>
      <c r="AM9">
        <f t="shared" si="17"/>
        <v>110980.85957995895</v>
      </c>
      <c r="AN9">
        <f t="shared" si="18"/>
        <v>128269.77191599179</v>
      </c>
      <c r="AO9">
        <f t="shared" si="19"/>
        <v>140661.15438319836</v>
      </c>
      <c r="AP9">
        <f t="shared" si="20"/>
        <v>128712.23087663966</v>
      </c>
    </row>
    <row r="10" spans="1:42" ht="20.25" x14ac:dyDescent="0.25">
      <c r="A10" s="64" t="s">
        <v>8</v>
      </c>
      <c r="B10" s="47">
        <v>14083</v>
      </c>
      <c r="C10" s="48">
        <v>11821</v>
      </c>
      <c r="D10" s="49">
        <v>13919</v>
      </c>
      <c r="E10" s="47">
        <v>16848</v>
      </c>
      <c r="F10" s="47">
        <v>11334</v>
      </c>
      <c r="G10" s="48">
        <v>15100</v>
      </c>
      <c r="H10" s="50">
        <v>17648</v>
      </c>
      <c r="I10" s="51">
        <v>21169</v>
      </c>
      <c r="J10" s="52">
        <v>22264</v>
      </c>
      <c r="K10" s="50">
        <v>27512</v>
      </c>
      <c r="L10" s="53">
        <v>27345</v>
      </c>
      <c r="M10" s="54">
        <v>26430</v>
      </c>
      <c r="N10" s="54">
        <v>21639</v>
      </c>
      <c r="O10" s="50">
        <v>22313</v>
      </c>
      <c r="P10" s="34">
        <v>26009</v>
      </c>
      <c r="Q10" s="34">
        <v>28311</v>
      </c>
      <c r="R10" s="34">
        <v>45063</v>
      </c>
      <c r="S10" s="34">
        <v>37933</v>
      </c>
      <c r="T10" s="34">
        <v>47900</v>
      </c>
      <c r="W10">
        <f t="shared" si="1"/>
        <v>14083</v>
      </c>
      <c r="X10">
        <f t="shared" si="2"/>
        <v>14083</v>
      </c>
      <c r="Y10">
        <f t="shared" si="3"/>
        <v>12273.400000000001</v>
      </c>
      <c r="Z10">
        <f t="shared" si="4"/>
        <v>13589.880000000001</v>
      </c>
      <c r="AA10">
        <f t="shared" si="5"/>
        <v>16196.376</v>
      </c>
      <c r="AB10">
        <f t="shared" si="6"/>
        <v>12306.475200000001</v>
      </c>
      <c r="AC10">
        <f t="shared" si="7"/>
        <v>14541.295039999999</v>
      </c>
      <c r="AD10">
        <f t="shared" si="8"/>
        <v>17026.659008000002</v>
      </c>
      <c r="AE10">
        <f t="shared" si="9"/>
        <v>20340.531801600002</v>
      </c>
      <c r="AF10">
        <f t="shared" si="10"/>
        <v>21879.306360319999</v>
      </c>
      <c r="AG10">
        <f t="shared" si="11"/>
        <v>26385.461272064</v>
      </c>
      <c r="AH10">
        <f t="shared" si="12"/>
        <v>27153.092254412797</v>
      </c>
      <c r="AI10">
        <f t="shared" si="13"/>
        <v>26574.618450882557</v>
      </c>
      <c r="AJ10">
        <f t="shared" si="14"/>
        <v>22626.123690176511</v>
      </c>
      <c r="AK10">
        <f t="shared" si="15"/>
        <v>22375.624738035302</v>
      </c>
      <c r="AL10">
        <f t="shared" si="16"/>
        <v>25282.32494760706</v>
      </c>
      <c r="AM10">
        <f t="shared" si="17"/>
        <v>27705.264989521413</v>
      </c>
      <c r="AN10">
        <f t="shared" si="18"/>
        <v>41591.452997904285</v>
      </c>
      <c r="AO10">
        <f t="shared" si="19"/>
        <v>38664.690599580856</v>
      </c>
      <c r="AP10">
        <f t="shared" si="20"/>
        <v>46052.938119916173</v>
      </c>
    </row>
    <row r="11" spans="1:42" ht="20.25" x14ac:dyDescent="0.25">
      <c r="A11" s="64" t="s">
        <v>9</v>
      </c>
      <c r="B11" s="47">
        <v>17864</v>
      </c>
      <c r="C11" s="48">
        <v>23241</v>
      </c>
      <c r="D11" s="49">
        <v>33523</v>
      </c>
      <c r="E11" s="47">
        <v>46752</v>
      </c>
      <c r="F11" s="47">
        <v>41183</v>
      </c>
      <c r="G11" s="48">
        <v>46093</v>
      </c>
      <c r="H11" s="50">
        <v>58521</v>
      </c>
      <c r="I11" s="51">
        <v>66639</v>
      </c>
      <c r="J11" s="52">
        <v>71546</v>
      </c>
      <c r="K11" s="50">
        <v>73695</v>
      </c>
      <c r="L11" s="53">
        <v>73745</v>
      </c>
      <c r="M11" s="54">
        <v>93659</v>
      </c>
      <c r="N11" s="54">
        <v>100895</v>
      </c>
      <c r="O11" s="50">
        <v>120735</v>
      </c>
      <c r="P11" s="34">
        <v>142669</v>
      </c>
      <c r="Q11" s="34">
        <v>136893</v>
      </c>
      <c r="R11" s="34">
        <v>193790</v>
      </c>
      <c r="S11" s="34">
        <v>203145</v>
      </c>
      <c r="T11" s="34">
        <v>231243</v>
      </c>
      <c r="W11">
        <f t="shared" si="1"/>
        <v>17864</v>
      </c>
      <c r="X11">
        <f t="shared" si="2"/>
        <v>17864</v>
      </c>
      <c r="Y11">
        <f t="shared" si="3"/>
        <v>22165.599999999999</v>
      </c>
      <c r="Z11">
        <f t="shared" si="4"/>
        <v>31251.52</v>
      </c>
      <c r="AA11">
        <f t="shared" si="5"/>
        <v>43651.903999999995</v>
      </c>
      <c r="AB11">
        <f t="shared" si="6"/>
        <v>41676.7808</v>
      </c>
      <c r="AC11">
        <f t="shared" si="7"/>
        <v>45209.756159999997</v>
      </c>
      <c r="AD11">
        <f t="shared" si="8"/>
        <v>55858.751232000002</v>
      </c>
      <c r="AE11">
        <f t="shared" si="9"/>
        <v>64482.950246400003</v>
      </c>
      <c r="AF11">
        <f t="shared" si="10"/>
        <v>70133.390049280002</v>
      </c>
      <c r="AG11">
        <f t="shared" si="11"/>
        <v>72982.678009855998</v>
      </c>
      <c r="AH11">
        <f t="shared" si="12"/>
        <v>73592.535601971191</v>
      </c>
      <c r="AI11">
        <f t="shared" si="13"/>
        <v>89645.707120394232</v>
      </c>
      <c r="AJ11">
        <f t="shared" si="14"/>
        <v>98645.141424078844</v>
      </c>
      <c r="AK11">
        <f t="shared" si="15"/>
        <v>116317.02828481577</v>
      </c>
      <c r="AL11">
        <f t="shared" si="16"/>
        <v>137398.60565696316</v>
      </c>
      <c r="AM11">
        <f t="shared" si="17"/>
        <v>136994.12113139263</v>
      </c>
      <c r="AN11">
        <f t="shared" si="18"/>
        <v>182430.82422627852</v>
      </c>
      <c r="AO11">
        <f t="shared" si="19"/>
        <v>199002.1648452557</v>
      </c>
      <c r="AP11">
        <f t="shared" si="20"/>
        <v>224794.83296905115</v>
      </c>
    </row>
    <row r="12" spans="1:42" ht="20.25" x14ac:dyDescent="0.25">
      <c r="A12" s="64" t="s">
        <v>10</v>
      </c>
      <c r="B12" s="47">
        <v>30312</v>
      </c>
      <c r="C12" s="48">
        <v>44565</v>
      </c>
      <c r="D12" s="49">
        <v>64707</v>
      </c>
      <c r="E12" s="47">
        <v>88089</v>
      </c>
      <c r="F12" s="47">
        <v>84317</v>
      </c>
      <c r="G12" s="48">
        <v>101600</v>
      </c>
      <c r="H12" s="50">
        <v>112531</v>
      </c>
      <c r="I12" s="51">
        <v>93327</v>
      </c>
      <c r="J12" s="52">
        <v>101093</v>
      </c>
      <c r="K12" s="50">
        <v>105588</v>
      </c>
      <c r="L12" s="53">
        <v>116134</v>
      </c>
      <c r="M12" s="54">
        <v>127891</v>
      </c>
      <c r="N12" s="54">
        <v>142407</v>
      </c>
      <c r="O12" s="50">
        <v>128533</v>
      </c>
      <c r="P12" s="34">
        <v>155038</v>
      </c>
      <c r="Q12" s="34">
        <v>171804</v>
      </c>
      <c r="R12" s="34">
        <v>179400</v>
      </c>
      <c r="S12" s="34">
        <v>166200</v>
      </c>
      <c r="T12" s="34">
        <v>187205</v>
      </c>
      <c r="W12">
        <f t="shared" si="1"/>
        <v>30312</v>
      </c>
      <c r="X12">
        <f t="shared" si="2"/>
        <v>30312</v>
      </c>
      <c r="Y12">
        <f t="shared" si="3"/>
        <v>41714.400000000001</v>
      </c>
      <c r="Z12">
        <f t="shared" si="4"/>
        <v>60108.480000000003</v>
      </c>
      <c r="AA12">
        <f t="shared" si="5"/>
        <v>82492.895999999993</v>
      </c>
      <c r="AB12">
        <f t="shared" si="6"/>
        <v>83952.179199999999</v>
      </c>
      <c r="AC12">
        <f t="shared" si="7"/>
        <v>98070.435839999991</v>
      </c>
      <c r="AD12">
        <f t="shared" si="8"/>
        <v>109638.887168</v>
      </c>
      <c r="AE12">
        <f t="shared" si="9"/>
        <v>96589.377433600006</v>
      </c>
      <c r="AF12">
        <f t="shared" si="10"/>
        <v>100192.27548672</v>
      </c>
      <c r="AG12">
        <f t="shared" si="11"/>
        <v>104508.855097344</v>
      </c>
      <c r="AH12">
        <f t="shared" si="12"/>
        <v>113808.97101946881</v>
      </c>
      <c r="AI12">
        <f t="shared" si="13"/>
        <v>125074.59420389376</v>
      </c>
      <c r="AJ12">
        <f t="shared" si="14"/>
        <v>138940.51884077876</v>
      </c>
      <c r="AK12">
        <f t="shared" si="15"/>
        <v>130614.50376815576</v>
      </c>
      <c r="AL12">
        <f t="shared" si="16"/>
        <v>150153.30075363116</v>
      </c>
      <c r="AM12">
        <f t="shared" si="17"/>
        <v>167473.86015072625</v>
      </c>
      <c r="AN12">
        <f t="shared" si="18"/>
        <v>177014.77203014525</v>
      </c>
      <c r="AO12">
        <f t="shared" si="19"/>
        <v>168362.95440602905</v>
      </c>
      <c r="AP12">
        <f t="shared" si="20"/>
        <v>183436.5908812058</v>
      </c>
    </row>
    <row r="13" spans="1:42" ht="20.25" x14ac:dyDescent="0.25">
      <c r="A13" s="64" t="s">
        <v>11</v>
      </c>
      <c r="B13" s="47">
        <v>181260</v>
      </c>
      <c r="C13" s="48">
        <v>236931</v>
      </c>
      <c r="D13" s="49">
        <v>401143</v>
      </c>
      <c r="E13" s="47">
        <v>481617</v>
      </c>
      <c r="F13" s="47">
        <v>380061</v>
      </c>
      <c r="G13" s="48">
        <v>394284</v>
      </c>
      <c r="H13" s="50">
        <v>449666</v>
      </c>
      <c r="I13" s="51">
        <v>516872</v>
      </c>
      <c r="J13" s="52">
        <v>587645</v>
      </c>
      <c r="K13" s="50">
        <v>644830</v>
      </c>
      <c r="L13" s="53">
        <v>623918</v>
      </c>
      <c r="M13" s="54">
        <v>621176</v>
      </c>
      <c r="N13" s="54">
        <v>699918</v>
      </c>
      <c r="O13" s="50">
        <v>945424</v>
      </c>
      <c r="P13" s="34">
        <v>1090732</v>
      </c>
      <c r="Q13" s="34">
        <v>1077672</v>
      </c>
      <c r="R13" s="34">
        <v>1182602</v>
      </c>
      <c r="S13" s="34">
        <v>1376015</v>
      </c>
      <c r="T13" s="34">
        <v>1593545</v>
      </c>
      <c r="W13">
        <f t="shared" si="1"/>
        <v>181260</v>
      </c>
      <c r="X13">
        <f t="shared" si="2"/>
        <v>181260</v>
      </c>
      <c r="Y13">
        <f t="shared" si="3"/>
        <v>225796.80000000002</v>
      </c>
      <c r="Z13">
        <f t="shared" si="4"/>
        <v>366073.76</v>
      </c>
      <c r="AA13">
        <f t="shared" si="5"/>
        <v>458508.35200000001</v>
      </c>
      <c r="AB13">
        <f t="shared" si="6"/>
        <v>395750.47039999999</v>
      </c>
      <c r="AC13">
        <f t="shared" si="7"/>
        <v>394577.29408000002</v>
      </c>
      <c r="AD13">
        <f t="shared" si="8"/>
        <v>438648.25881600002</v>
      </c>
      <c r="AE13">
        <f t="shared" si="9"/>
        <v>501227.25176320004</v>
      </c>
      <c r="AF13">
        <f t="shared" si="10"/>
        <v>570361.45035264001</v>
      </c>
      <c r="AG13">
        <f t="shared" si="11"/>
        <v>629936.29007052793</v>
      </c>
      <c r="AH13">
        <f t="shared" si="12"/>
        <v>625121.65801410563</v>
      </c>
      <c r="AI13">
        <f t="shared" si="13"/>
        <v>621965.13160282117</v>
      </c>
      <c r="AJ13">
        <f t="shared" si="14"/>
        <v>684327.42632056423</v>
      </c>
      <c r="AK13">
        <f t="shared" si="15"/>
        <v>893204.68526411289</v>
      </c>
      <c r="AL13">
        <f t="shared" si="16"/>
        <v>1051226.5370528225</v>
      </c>
      <c r="AM13">
        <f t="shared" si="17"/>
        <v>1072382.9074105646</v>
      </c>
      <c r="AN13">
        <f t="shared" si="18"/>
        <v>1160558.181482113</v>
      </c>
      <c r="AO13">
        <f t="shared" si="19"/>
        <v>1332923.6362964225</v>
      </c>
      <c r="AP13">
        <f t="shared" si="20"/>
        <v>1541420.7272592844</v>
      </c>
    </row>
    <row r="14" spans="1:42" ht="20.25" x14ac:dyDescent="0.25">
      <c r="A14" s="64" t="s">
        <v>12</v>
      </c>
      <c r="B14" s="47">
        <v>9610</v>
      </c>
      <c r="C14" s="48">
        <v>12715</v>
      </c>
      <c r="D14" s="49">
        <v>24119</v>
      </c>
      <c r="E14" s="47">
        <v>27242</v>
      </c>
      <c r="F14" s="47">
        <v>19791</v>
      </c>
      <c r="G14" s="48">
        <v>21451</v>
      </c>
      <c r="H14" s="50">
        <v>34072</v>
      </c>
      <c r="I14" s="51">
        <v>40429</v>
      </c>
      <c r="J14" s="52">
        <v>43741</v>
      </c>
      <c r="K14" s="50">
        <v>47580</v>
      </c>
      <c r="L14" s="53">
        <v>47981</v>
      </c>
      <c r="M14" s="54">
        <v>43596</v>
      </c>
      <c r="N14" s="54">
        <v>43670</v>
      </c>
      <c r="O14" s="50">
        <v>48058</v>
      </c>
      <c r="P14" s="34">
        <v>55902</v>
      </c>
      <c r="Q14" s="34">
        <v>55049</v>
      </c>
      <c r="R14" s="34">
        <v>58815</v>
      </c>
      <c r="S14" s="34">
        <v>60475</v>
      </c>
      <c r="T14" s="34">
        <v>58362</v>
      </c>
      <c r="W14">
        <f t="shared" si="1"/>
        <v>9610</v>
      </c>
      <c r="X14">
        <f t="shared" si="2"/>
        <v>9610</v>
      </c>
      <c r="Y14">
        <f t="shared" si="3"/>
        <v>12094</v>
      </c>
      <c r="Z14">
        <f t="shared" si="4"/>
        <v>21714</v>
      </c>
      <c r="AA14">
        <f t="shared" si="5"/>
        <v>26136.400000000001</v>
      </c>
      <c r="AB14">
        <f t="shared" si="6"/>
        <v>21060.080000000002</v>
      </c>
      <c r="AC14">
        <f t="shared" si="7"/>
        <v>21372.815999999999</v>
      </c>
      <c r="AD14">
        <f t="shared" si="8"/>
        <v>31532.163200000003</v>
      </c>
      <c r="AE14">
        <f t="shared" si="9"/>
        <v>38649.632639999996</v>
      </c>
      <c r="AF14">
        <f t="shared" si="10"/>
        <v>42722.726527999999</v>
      </c>
      <c r="AG14">
        <f t="shared" si="11"/>
        <v>46608.545305599997</v>
      </c>
      <c r="AH14">
        <f t="shared" si="12"/>
        <v>47706.509061119999</v>
      </c>
      <c r="AI14">
        <f t="shared" si="13"/>
        <v>44418.101812223998</v>
      </c>
      <c r="AJ14">
        <f t="shared" si="14"/>
        <v>43819.620362444795</v>
      </c>
      <c r="AK14">
        <f t="shared" si="15"/>
        <v>47210.324072488962</v>
      </c>
      <c r="AL14">
        <f t="shared" si="16"/>
        <v>54163.664814497795</v>
      </c>
      <c r="AM14">
        <f t="shared" si="17"/>
        <v>54871.932962899562</v>
      </c>
      <c r="AN14">
        <f t="shared" si="18"/>
        <v>58026.386592579911</v>
      </c>
      <c r="AO14">
        <f t="shared" si="19"/>
        <v>59985.277318515982</v>
      </c>
      <c r="AP14">
        <f t="shared" si="20"/>
        <v>58686.655463703202</v>
      </c>
    </row>
    <row r="15" spans="1:42" ht="20.25" x14ac:dyDescent="0.25">
      <c r="A15" s="64" t="s">
        <v>13</v>
      </c>
      <c r="B15" s="47">
        <v>23629</v>
      </c>
      <c r="C15" s="48">
        <v>25945</v>
      </c>
      <c r="D15" s="49">
        <v>33630</v>
      </c>
      <c r="E15" s="47">
        <v>53231</v>
      </c>
      <c r="F15" s="47">
        <v>38036</v>
      </c>
      <c r="G15" s="48">
        <v>40622</v>
      </c>
      <c r="H15" s="50">
        <v>53163</v>
      </c>
      <c r="I15" s="51">
        <v>66705</v>
      </c>
      <c r="J15" s="52">
        <v>75531</v>
      </c>
      <c r="K15" s="50">
        <v>60558</v>
      </c>
      <c r="L15" s="53">
        <v>54190</v>
      </c>
      <c r="M15" s="54">
        <v>50893</v>
      </c>
      <c r="N15" s="54">
        <v>62286</v>
      </c>
      <c r="O15" s="50">
        <v>62741</v>
      </c>
      <c r="P15" s="34">
        <v>69044</v>
      </c>
      <c r="Q15" s="34">
        <v>62505</v>
      </c>
      <c r="R15" s="34">
        <v>75730</v>
      </c>
      <c r="S15" s="34">
        <v>92431</v>
      </c>
      <c r="T15" s="34">
        <v>101302</v>
      </c>
      <c r="W15">
        <f t="shared" si="1"/>
        <v>23629</v>
      </c>
      <c r="X15">
        <f t="shared" si="2"/>
        <v>23629</v>
      </c>
      <c r="Y15">
        <f t="shared" si="3"/>
        <v>25481.8</v>
      </c>
      <c r="Z15">
        <f t="shared" si="4"/>
        <v>32000.36</v>
      </c>
      <c r="AA15">
        <f t="shared" si="5"/>
        <v>48984.872000000003</v>
      </c>
      <c r="AB15">
        <f t="shared" si="6"/>
        <v>40225.774400000002</v>
      </c>
      <c r="AC15">
        <f t="shared" si="7"/>
        <v>40542.75488</v>
      </c>
      <c r="AD15">
        <f t="shared" si="8"/>
        <v>50638.950976</v>
      </c>
      <c r="AE15">
        <f t="shared" si="9"/>
        <v>63491.790195199996</v>
      </c>
      <c r="AF15">
        <f t="shared" si="10"/>
        <v>73123.158039040005</v>
      </c>
      <c r="AG15">
        <f t="shared" si="11"/>
        <v>63071.031607808</v>
      </c>
      <c r="AH15">
        <f t="shared" si="12"/>
        <v>55966.206321561593</v>
      </c>
      <c r="AI15">
        <f t="shared" si="13"/>
        <v>51907.641264312319</v>
      </c>
      <c r="AJ15">
        <f t="shared" si="14"/>
        <v>60210.328252862462</v>
      </c>
      <c r="AK15">
        <f t="shared" si="15"/>
        <v>62234.865650572494</v>
      </c>
      <c r="AL15">
        <f t="shared" si="16"/>
        <v>67682.173130114505</v>
      </c>
      <c r="AM15">
        <f t="shared" si="17"/>
        <v>63540.434626022899</v>
      </c>
      <c r="AN15">
        <f t="shared" si="18"/>
        <v>73292.086925204581</v>
      </c>
      <c r="AO15">
        <f t="shared" si="19"/>
        <v>88603.217385040916</v>
      </c>
      <c r="AP15">
        <f t="shared" si="20"/>
        <v>98762.243477008189</v>
      </c>
    </row>
    <row r="16" spans="1:42" ht="20.25" x14ac:dyDescent="0.25">
      <c r="A16" s="64" t="s">
        <v>14</v>
      </c>
      <c r="B16" s="47">
        <v>14371</v>
      </c>
      <c r="C16" s="48">
        <v>16029</v>
      </c>
      <c r="D16" s="49">
        <v>25178</v>
      </c>
      <c r="E16" s="47">
        <v>37562</v>
      </c>
      <c r="F16" s="47">
        <v>34633</v>
      </c>
      <c r="G16" s="48">
        <v>48833</v>
      </c>
      <c r="H16" s="50">
        <v>56872</v>
      </c>
      <c r="I16" s="51">
        <v>56435</v>
      </c>
      <c r="J16" s="52">
        <v>55931</v>
      </c>
      <c r="K16" s="50">
        <v>56587</v>
      </c>
      <c r="L16" s="53">
        <v>55043</v>
      </c>
      <c r="M16" s="54">
        <v>58728</v>
      </c>
      <c r="N16" s="54">
        <v>57496</v>
      </c>
      <c r="O16" s="50">
        <v>70900</v>
      </c>
      <c r="P16" s="34">
        <v>70525</v>
      </c>
      <c r="Q16" s="34">
        <v>64976</v>
      </c>
      <c r="R16" s="34">
        <v>71256</v>
      </c>
      <c r="S16" s="34">
        <v>66401</v>
      </c>
      <c r="T16" s="34">
        <v>94644</v>
      </c>
      <c r="W16">
        <f t="shared" si="1"/>
        <v>14371</v>
      </c>
      <c r="X16">
        <f t="shared" si="2"/>
        <v>14371</v>
      </c>
      <c r="Y16">
        <f t="shared" si="3"/>
        <v>15697.4</v>
      </c>
      <c r="Z16">
        <f t="shared" si="4"/>
        <v>23281.88</v>
      </c>
      <c r="AA16">
        <f t="shared" si="5"/>
        <v>34705.976000000002</v>
      </c>
      <c r="AB16">
        <f t="shared" si="6"/>
        <v>34647.595200000003</v>
      </c>
      <c r="AC16">
        <f t="shared" si="7"/>
        <v>45995.919040000001</v>
      </c>
      <c r="AD16">
        <f t="shared" si="8"/>
        <v>54696.783808000007</v>
      </c>
      <c r="AE16">
        <f t="shared" si="9"/>
        <v>56087.3567616</v>
      </c>
      <c r="AF16">
        <f t="shared" si="10"/>
        <v>55962.27135232</v>
      </c>
      <c r="AG16">
        <f t="shared" si="11"/>
        <v>56462.054270464003</v>
      </c>
      <c r="AH16">
        <f t="shared" si="12"/>
        <v>55326.810854092801</v>
      </c>
      <c r="AI16">
        <f t="shared" si="13"/>
        <v>58047.762170818562</v>
      </c>
      <c r="AJ16">
        <f t="shared" si="14"/>
        <v>57606.352434163709</v>
      </c>
      <c r="AK16">
        <f t="shared" si="15"/>
        <v>68241.270486832742</v>
      </c>
      <c r="AL16">
        <f t="shared" si="16"/>
        <v>70068.254097366545</v>
      </c>
      <c r="AM16">
        <f t="shared" si="17"/>
        <v>65994.450819473306</v>
      </c>
      <c r="AN16">
        <f t="shared" si="18"/>
        <v>70203.690163894658</v>
      </c>
      <c r="AO16">
        <f t="shared" si="19"/>
        <v>67161.538032778932</v>
      </c>
      <c r="AP16">
        <f t="shared" si="20"/>
        <v>89147.507606555781</v>
      </c>
    </row>
    <row r="17" spans="1:42" ht="20.25" x14ac:dyDescent="0.25">
      <c r="A17" s="64" t="s">
        <v>15</v>
      </c>
      <c r="B17" s="47">
        <v>14698</v>
      </c>
      <c r="C17" s="48">
        <v>19667</v>
      </c>
      <c r="D17" s="49">
        <v>30861</v>
      </c>
      <c r="E17" s="47">
        <v>42701</v>
      </c>
      <c r="F17" s="47">
        <v>48795</v>
      </c>
      <c r="G17" s="48">
        <v>53980</v>
      </c>
      <c r="H17" s="50">
        <v>68302</v>
      </c>
      <c r="I17" s="51">
        <v>82921</v>
      </c>
      <c r="J17" s="52">
        <v>98227</v>
      </c>
      <c r="K17" s="50">
        <v>110597</v>
      </c>
      <c r="L17" s="53">
        <v>117641</v>
      </c>
      <c r="M17" s="54">
        <v>105033</v>
      </c>
      <c r="N17" s="54">
        <v>111073</v>
      </c>
      <c r="O17" s="50">
        <v>106230</v>
      </c>
      <c r="P17" s="34">
        <v>90719</v>
      </c>
      <c r="Q17" s="34">
        <v>74770</v>
      </c>
      <c r="R17" s="34">
        <v>79397</v>
      </c>
      <c r="S17" s="34">
        <v>81329</v>
      </c>
      <c r="T17" s="34">
        <v>92398</v>
      </c>
      <c r="W17">
        <f t="shared" si="1"/>
        <v>14698</v>
      </c>
      <c r="X17">
        <f t="shared" si="2"/>
        <v>14698</v>
      </c>
      <c r="Y17">
        <f t="shared" si="3"/>
        <v>18673.2</v>
      </c>
      <c r="Z17">
        <f t="shared" si="4"/>
        <v>28423.440000000002</v>
      </c>
      <c r="AA17">
        <f t="shared" si="5"/>
        <v>39845.488000000005</v>
      </c>
      <c r="AB17">
        <f t="shared" si="6"/>
        <v>47005.097600000001</v>
      </c>
      <c r="AC17">
        <f t="shared" si="7"/>
        <v>52585.019520000002</v>
      </c>
      <c r="AD17">
        <f t="shared" si="8"/>
        <v>65158.603904000003</v>
      </c>
      <c r="AE17">
        <f t="shared" si="9"/>
        <v>79368.520780799998</v>
      </c>
      <c r="AF17">
        <f t="shared" si="10"/>
        <v>94455.304156159997</v>
      </c>
      <c r="AG17">
        <f t="shared" si="11"/>
        <v>107368.660831232</v>
      </c>
      <c r="AH17">
        <f t="shared" si="12"/>
        <v>115586.5321662464</v>
      </c>
      <c r="AI17">
        <f t="shared" si="13"/>
        <v>107143.70643324929</v>
      </c>
      <c r="AJ17">
        <f t="shared" si="14"/>
        <v>110287.14128664986</v>
      </c>
      <c r="AK17">
        <f t="shared" si="15"/>
        <v>107041.42825732997</v>
      </c>
      <c r="AL17">
        <f t="shared" si="16"/>
        <v>93983.485651465991</v>
      </c>
      <c r="AM17">
        <f t="shared" si="17"/>
        <v>78612.697130293192</v>
      </c>
      <c r="AN17">
        <f t="shared" si="18"/>
        <v>79240.139426058638</v>
      </c>
      <c r="AO17">
        <f t="shared" si="19"/>
        <v>80911.227885211731</v>
      </c>
      <c r="AP17">
        <f t="shared" si="20"/>
        <v>90100.645577042349</v>
      </c>
    </row>
    <row r="18" spans="1:42" ht="20.25" x14ac:dyDescent="0.25">
      <c r="A18" s="64" t="s">
        <v>16</v>
      </c>
      <c r="B18" s="47">
        <v>23845</v>
      </c>
      <c r="C18" s="48">
        <v>24326</v>
      </c>
      <c r="D18" s="49">
        <v>36384</v>
      </c>
      <c r="E18" s="47">
        <v>50222</v>
      </c>
      <c r="F18" s="47">
        <v>70047</v>
      </c>
      <c r="G18" s="48">
        <v>82618</v>
      </c>
      <c r="H18" s="50">
        <v>94276</v>
      </c>
      <c r="I18" s="51">
        <v>80464</v>
      </c>
      <c r="J18" s="52">
        <v>80536</v>
      </c>
      <c r="K18" s="50">
        <v>84039</v>
      </c>
      <c r="L18" s="53">
        <v>73462</v>
      </c>
      <c r="M18" s="54">
        <v>93427</v>
      </c>
      <c r="N18" s="54">
        <v>100744</v>
      </c>
      <c r="O18" s="50">
        <v>104501</v>
      </c>
      <c r="P18" s="34">
        <v>88348</v>
      </c>
      <c r="Q18" s="34">
        <v>84863</v>
      </c>
      <c r="R18" s="34">
        <v>87064</v>
      </c>
      <c r="S18" s="34">
        <v>89036</v>
      </c>
      <c r="T18" s="34">
        <v>141167</v>
      </c>
      <c r="W18">
        <f t="shared" si="1"/>
        <v>23845</v>
      </c>
      <c r="X18">
        <f t="shared" si="2"/>
        <v>23845</v>
      </c>
      <c r="Y18">
        <f t="shared" si="3"/>
        <v>24229.8</v>
      </c>
      <c r="Z18">
        <f t="shared" si="4"/>
        <v>33953.160000000003</v>
      </c>
      <c r="AA18">
        <f t="shared" si="5"/>
        <v>46968.232000000004</v>
      </c>
      <c r="AB18">
        <f t="shared" si="6"/>
        <v>65431.246400000004</v>
      </c>
      <c r="AC18">
        <f t="shared" si="7"/>
        <v>79180.649280000012</v>
      </c>
      <c r="AD18">
        <f t="shared" si="8"/>
        <v>91256.929856000002</v>
      </c>
      <c r="AE18">
        <f t="shared" si="9"/>
        <v>82622.585971199995</v>
      </c>
      <c r="AF18">
        <f t="shared" si="10"/>
        <v>80953.317194239993</v>
      </c>
      <c r="AG18">
        <f t="shared" si="11"/>
        <v>83421.863438847999</v>
      </c>
      <c r="AH18">
        <f t="shared" si="12"/>
        <v>75453.972687769594</v>
      </c>
      <c r="AI18">
        <f t="shared" si="13"/>
        <v>89832.394537553919</v>
      </c>
      <c r="AJ18">
        <f t="shared" si="14"/>
        <v>98561.678907510795</v>
      </c>
      <c r="AK18">
        <f t="shared" si="15"/>
        <v>103313.13578150216</v>
      </c>
      <c r="AL18">
        <f t="shared" si="16"/>
        <v>91341.027156300435</v>
      </c>
      <c r="AM18">
        <f t="shared" si="17"/>
        <v>86158.60543126009</v>
      </c>
      <c r="AN18">
        <f t="shared" si="18"/>
        <v>86882.921086252012</v>
      </c>
      <c r="AO18">
        <f t="shared" si="19"/>
        <v>88605.384217250394</v>
      </c>
      <c r="AP18">
        <f t="shared" si="20"/>
        <v>130654.67684345008</v>
      </c>
    </row>
    <row r="19" spans="1:42" ht="20.25" x14ac:dyDescent="0.25">
      <c r="A19" s="64" t="s">
        <v>17</v>
      </c>
      <c r="B19" s="47">
        <v>20804</v>
      </c>
      <c r="C19" s="48">
        <v>24361</v>
      </c>
      <c r="D19" s="49">
        <v>36208</v>
      </c>
      <c r="E19" s="47">
        <v>55363</v>
      </c>
      <c r="F19" s="47">
        <v>61518</v>
      </c>
      <c r="G19" s="48">
        <v>71526</v>
      </c>
      <c r="H19" s="50">
        <v>77703</v>
      </c>
      <c r="I19" s="51">
        <v>84059</v>
      </c>
      <c r="J19" s="52">
        <v>91046</v>
      </c>
      <c r="K19" s="50">
        <v>95235</v>
      </c>
      <c r="L19" s="53">
        <v>105629</v>
      </c>
      <c r="M19" s="54">
        <v>112561</v>
      </c>
      <c r="N19" s="54">
        <v>128564</v>
      </c>
      <c r="O19" s="50">
        <v>154752</v>
      </c>
      <c r="P19" s="34">
        <v>177724</v>
      </c>
      <c r="Q19" s="34">
        <v>137984</v>
      </c>
      <c r="R19" s="34">
        <v>182405</v>
      </c>
      <c r="S19" s="34">
        <v>212315</v>
      </c>
      <c r="T19" s="34">
        <v>235052</v>
      </c>
      <c r="W19">
        <f t="shared" si="1"/>
        <v>20804</v>
      </c>
      <c r="X19">
        <f t="shared" si="2"/>
        <v>20804</v>
      </c>
      <c r="Y19">
        <f t="shared" si="3"/>
        <v>23649.599999999999</v>
      </c>
      <c r="Z19">
        <f t="shared" si="4"/>
        <v>33696.32</v>
      </c>
      <c r="AA19">
        <f t="shared" si="5"/>
        <v>51029.663999999997</v>
      </c>
      <c r="AB19">
        <f t="shared" si="6"/>
        <v>59420.332799999996</v>
      </c>
      <c r="AC19">
        <f t="shared" si="7"/>
        <v>69104.866559999995</v>
      </c>
      <c r="AD19">
        <f t="shared" si="8"/>
        <v>75983.373311999996</v>
      </c>
      <c r="AE19">
        <f t="shared" si="9"/>
        <v>82443.87466239999</v>
      </c>
      <c r="AF19">
        <f t="shared" si="10"/>
        <v>89325.574932479998</v>
      </c>
      <c r="AG19">
        <f t="shared" si="11"/>
        <v>94053.114986495988</v>
      </c>
      <c r="AH19">
        <f t="shared" si="12"/>
        <v>103313.8229972992</v>
      </c>
      <c r="AI19">
        <f t="shared" si="13"/>
        <v>110711.56459945985</v>
      </c>
      <c r="AJ19">
        <f t="shared" si="14"/>
        <v>124993.51291989197</v>
      </c>
      <c r="AK19">
        <f t="shared" si="15"/>
        <v>148800.30258397839</v>
      </c>
      <c r="AL19">
        <f t="shared" si="16"/>
        <v>171939.26051679568</v>
      </c>
      <c r="AM19">
        <f t="shared" si="17"/>
        <v>144775.05210335914</v>
      </c>
      <c r="AN19">
        <f t="shared" si="18"/>
        <v>174879.01042067181</v>
      </c>
      <c r="AO19">
        <f t="shared" si="19"/>
        <v>204827.80208413437</v>
      </c>
      <c r="AP19">
        <f t="shared" si="20"/>
        <v>229007.16041682687</v>
      </c>
    </row>
    <row r="20" spans="1:42" ht="20.25" x14ac:dyDescent="0.25">
      <c r="A20" s="64" t="s">
        <v>18</v>
      </c>
      <c r="B20" s="47">
        <v>42466</v>
      </c>
      <c r="C20" s="48">
        <v>37143</v>
      </c>
      <c r="D20" s="49">
        <v>44203</v>
      </c>
      <c r="E20" s="47">
        <v>55174</v>
      </c>
      <c r="F20" s="47">
        <v>57377</v>
      </c>
      <c r="G20" s="48">
        <v>72291</v>
      </c>
      <c r="H20" s="50">
        <v>80386</v>
      </c>
      <c r="I20" s="51">
        <v>81019</v>
      </c>
      <c r="J20" s="52">
        <v>86348</v>
      </c>
      <c r="K20" s="50">
        <v>88541</v>
      </c>
      <c r="L20" s="53">
        <v>75437</v>
      </c>
      <c r="M20" s="54">
        <v>88363</v>
      </c>
      <c r="N20" s="54">
        <v>85782</v>
      </c>
      <c r="O20" s="50">
        <v>84397</v>
      </c>
      <c r="P20" s="34">
        <v>90978</v>
      </c>
      <c r="Q20" s="34">
        <v>92691</v>
      </c>
      <c r="R20" s="34">
        <v>111393</v>
      </c>
      <c r="S20" s="34">
        <v>116594</v>
      </c>
      <c r="T20" s="34">
        <v>135819</v>
      </c>
      <c r="W20">
        <f t="shared" si="1"/>
        <v>42466</v>
      </c>
      <c r="X20">
        <f t="shared" si="2"/>
        <v>42466</v>
      </c>
      <c r="Y20">
        <f t="shared" si="3"/>
        <v>38207.599999999999</v>
      </c>
      <c r="Z20">
        <f t="shared" si="4"/>
        <v>43003.92</v>
      </c>
      <c r="AA20">
        <f t="shared" si="5"/>
        <v>52739.984000000004</v>
      </c>
      <c r="AB20">
        <f t="shared" si="6"/>
        <v>56449.596800000007</v>
      </c>
      <c r="AC20">
        <f t="shared" si="7"/>
        <v>69122.719360000003</v>
      </c>
      <c r="AD20">
        <f t="shared" si="8"/>
        <v>78133.343871999998</v>
      </c>
      <c r="AE20">
        <f t="shared" si="9"/>
        <v>80441.868774400005</v>
      </c>
      <c r="AF20">
        <f t="shared" si="10"/>
        <v>85166.773754880007</v>
      </c>
      <c r="AG20">
        <f t="shared" si="11"/>
        <v>87866.154750975998</v>
      </c>
      <c r="AH20">
        <f t="shared" si="12"/>
        <v>77922.830950195203</v>
      </c>
      <c r="AI20">
        <f t="shared" si="13"/>
        <v>86274.966190039049</v>
      </c>
      <c r="AJ20">
        <f t="shared" si="14"/>
        <v>85880.593238007816</v>
      </c>
      <c r="AK20">
        <f t="shared" si="15"/>
        <v>84693.718647601563</v>
      </c>
      <c r="AL20">
        <f t="shared" si="16"/>
        <v>89721.143729520321</v>
      </c>
      <c r="AM20">
        <f t="shared" si="17"/>
        <v>92097.02874590407</v>
      </c>
      <c r="AN20">
        <f t="shared" si="18"/>
        <v>107533.80574918081</v>
      </c>
      <c r="AO20">
        <f t="shared" si="19"/>
        <v>114781.96114983616</v>
      </c>
      <c r="AP20">
        <f t="shared" si="20"/>
        <v>131611.59222996724</v>
      </c>
    </row>
    <row r="21" spans="1:42" x14ac:dyDescent="0.25">
      <c r="A21" s="64" t="s">
        <v>19</v>
      </c>
      <c r="B21" s="47">
        <v>456025</v>
      </c>
      <c r="C21" s="48">
        <v>590162</v>
      </c>
      <c r="D21" s="49">
        <v>775682</v>
      </c>
      <c r="E21" s="47">
        <v>962468</v>
      </c>
      <c r="F21" s="47">
        <v>742422</v>
      </c>
      <c r="G21" s="48">
        <v>732761</v>
      </c>
      <c r="H21" s="50">
        <v>856424</v>
      </c>
      <c r="I21" s="51">
        <v>1220097</v>
      </c>
      <c r="J21" s="52">
        <v>1413094</v>
      </c>
      <c r="K21" s="50">
        <v>1541884</v>
      </c>
      <c r="L21" s="53">
        <v>1543601</v>
      </c>
      <c r="M21" s="54">
        <v>1712239</v>
      </c>
      <c r="N21" s="54">
        <v>2007708</v>
      </c>
      <c r="O21" s="50">
        <v>2485176</v>
      </c>
      <c r="P21" s="34">
        <v>3268623</v>
      </c>
      <c r="Q21" s="34">
        <v>3839394</v>
      </c>
      <c r="R21" s="34">
        <v>4868342</v>
      </c>
      <c r="S21" s="34">
        <v>6047455</v>
      </c>
      <c r="T21" s="34">
        <v>6757236</v>
      </c>
      <c r="W21">
        <f t="shared" si="1"/>
        <v>456025</v>
      </c>
      <c r="X21">
        <f t="shared" si="2"/>
        <v>456025</v>
      </c>
      <c r="Y21">
        <f t="shared" si="3"/>
        <v>563334.6</v>
      </c>
      <c r="Z21">
        <f t="shared" si="4"/>
        <v>733212.5199999999</v>
      </c>
      <c r="AA21">
        <f t="shared" si="5"/>
        <v>916616.90399999998</v>
      </c>
      <c r="AB21">
        <f t="shared" si="6"/>
        <v>777260.9807999999</v>
      </c>
      <c r="AC21">
        <f t="shared" si="7"/>
        <v>741660.99615999998</v>
      </c>
      <c r="AD21">
        <f t="shared" si="8"/>
        <v>833471.399232</v>
      </c>
      <c r="AE21">
        <f t="shared" si="9"/>
        <v>1142771.8798464001</v>
      </c>
      <c r="AF21">
        <f t="shared" si="10"/>
        <v>1359029.57596928</v>
      </c>
      <c r="AG21">
        <f t="shared" si="11"/>
        <v>1505313.1151938559</v>
      </c>
      <c r="AH21">
        <f t="shared" si="12"/>
        <v>1535943.4230387711</v>
      </c>
      <c r="AI21">
        <f t="shared" si="13"/>
        <v>1676979.8846077544</v>
      </c>
      <c r="AJ21">
        <f t="shared" si="14"/>
        <v>1941562.3769215508</v>
      </c>
      <c r="AK21">
        <f t="shared" si="15"/>
        <v>2376453.2753843102</v>
      </c>
      <c r="AL21">
        <f t="shared" si="16"/>
        <v>3090189.0550768622</v>
      </c>
      <c r="AM21">
        <f t="shared" si="17"/>
        <v>3689553.0110153724</v>
      </c>
      <c r="AN21">
        <f t="shared" si="18"/>
        <v>4632584.2022030745</v>
      </c>
      <c r="AO21">
        <f t="shared" si="19"/>
        <v>5764480.8404406151</v>
      </c>
      <c r="AP21">
        <f t="shared" si="20"/>
        <v>6558684.9680881239</v>
      </c>
    </row>
    <row r="22" spans="1:42" ht="37.5" x14ac:dyDescent="0.25">
      <c r="A22" s="63" t="s">
        <v>117</v>
      </c>
      <c r="B22" s="39">
        <v>483265</v>
      </c>
      <c r="C22" s="40">
        <v>651271</v>
      </c>
      <c r="D22" s="41">
        <v>832478</v>
      </c>
      <c r="E22" s="39">
        <v>1040669</v>
      </c>
      <c r="F22" s="39">
        <v>933693</v>
      </c>
      <c r="G22" s="40">
        <v>1134405</v>
      </c>
      <c r="H22" s="42">
        <v>1329968</v>
      </c>
      <c r="I22" s="43">
        <v>1485413</v>
      </c>
      <c r="J22" s="44">
        <v>1416123</v>
      </c>
      <c r="K22" s="42">
        <v>1406454</v>
      </c>
      <c r="L22" s="45">
        <v>1437479</v>
      </c>
      <c r="M22" s="46">
        <v>1742374</v>
      </c>
      <c r="N22" s="46">
        <v>1883300</v>
      </c>
      <c r="O22" s="42">
        <v>2308914</v>
      </c>
      <c r="P22" s="35">
        <v>2082965</v>
      </c>
      <c r="Q22" s="35">
        <v>2175747</v>
      </c>
      <c r="R22" s="35">
        <v>2381046</v>
      </c>
      <c r="S22" s="35">
        <v>2690758</v>
      </c>
      <c r="T22" s="35">
        <v>3074202</v>
      </c>
      <c r="W22">
        <f t="shared" si="1"/>
        <v>483265</v>
      </c>
      <c r="X22">
        <f t="shared" si="2"/>
        <v>483265</v>
      </c>
      <c r="Y22">
        <f t="shared" si="3"/>
        <v>617669.80000000005</v>
      </c>
      <c r="Z22">
        <f t="shared" si="4"/>
        <v>789516.36</v>
      </c>
      <c r="AA22">
        <f t="shared" si="5"/>
        <v>990438.47200000007</v>
      </c>
      <c r="AB22">
        <f t="shared" si="6"/>
        <v>945042.09440000006</v>
      </c>
      <c r="AC22">
        <f t="shared" si="7"/>
        <v>1096532.41888</v>
      </c>
      <c r="AD22">
        <f t="shared" si="8"/>
        <v>1283280.883776</v>
      </c>
      <c r="AE22">
        <f t="shared" si="9"/>
        <v>1444986.5767552</v>
      </c>
      <c r="AF22">
        <f t="shared" si="10"/>
        <v>1421895.71535104</v>
      </c>
      <c r="AG22">
        <f t="shared" si="11"/>
        <v>1409542.3430702079</v>
      </c>
      <c r="AH22">
        <f t="shared" si="12"/>
        <v>1431891.6686140415</v>
      </c>
      <c r="AI22">
        <f t="shared" si="13"/>
        <v>1680277.5337228084</v>
      </c>
      <c r="AJ22">
        <f t="shared" si="14"/>
        <v>1842695.5067445617</v>
      </c>
      <c r="AK22">
        <f t="shared" si="15"/>
        <v>2215670.3013489125</v>
      </c>
      <c r="AL22">
        <f t="shared" si="16"/>
        <v>2109506.0602697823</v>
      </c>
      <c r="AM22">
        <f t="shared" si="17"/>
        <v>2162498.8120539566</v>
      </c>
      <c r="AN22">
        <f t="shared" si="18"/>
        <v>2337336.5624107914</v>
      </c>
      <c r="AO22">
        <f t="shared" si="19"/>
        <v>2620073.7124821581</v>
      </c>
      <c r="AP22">
        <f t="shared" si="20"/>
        <v>2983376.3424964314</v>
      </c>
    </row>
    <row r="23" spans="1:42" ht="20.25" x14ac:dyDescent="0.25">
      <c r="A23" s="64" t="s">
        <v>20</v>
      </c>
      <c r="B23" s="47">
        <v>15280</v>
      </c>
      <c r="C23" s="48">
        <v>18081</v>
      </c>
      <c r="D23" s="49">
        <v>19154</v>
      </c>
      <c r="E23" s="47">
        <v>26133</v>
      </c>
      <c r="F23" s="47">
        <v>18692</v>
      </c>
      <c r="G23" s="48">
        <v>22798</v>
      </c>
      <c r="H23" s="50">
        <v>29641</v>
      </c>
      <c r="I23" s="51">
        <v>33947</v>
      </c>
      <c r="J23" s="52">
        <v>34204</v>
      </c>
      <c r="K23" s="50">
        <v>33400</v>
      </c>
      <c r="L23" s="53">
        <v>32738</v>
      </c>
      <c r="M23" s="54">
        <v>34700</v>
      </c>
      <c r="N23" s="54">
        <v>41568</v>
      </c>
      <c r="O23" s="50">
        <v>48116</v>
      </c>
      <c r="P23" s="34">
        <v>48260</v>
      </c>
      <c r="Q23" s="34">
        <v>55610</v>
      </c>
      <c r="R23" s="34">
        <v>78687</v>
      </c>
      <c r="S23" s="34">
        <v>96501</v>
      </c>
      <c r="T23" s="34">
        <v>103609</v>
      </c>
      <c r="W23">
        <f t="shared" si="1"/>
        <v>15280</v>
      </c>
      <c r="X23">
        <f t="shared" si="2"/>
        <v>15280</v>
      </c>
      <c r="Y23">
        <f t="shared" si="3"/>
        <v>17520.8</v>
      </c>
      <c r="Z23">
        <f t="shared" si="4"/>
        <v>18827.36</v>
      </c>
      <c r="AA23">
        <f t="shared" si="5"/>
        <v>24671.871999999999</v>
      </c>
      <c r="AB23">
        <f t="shared" si="6"/>
        <v>19887.974399999999</v>
      </c>
      <c r="AC23">
        <f t="shared" si="7"/>
        <v>22215.994879999998</v>
      </c>
      <c r="AD23">
        <f t="shared" si="8"/>
        <v>28155.998976000003</v>
      </c>
      <c r="AE23">
        <f t="shared" si="9"/>
        <v>32788.799795200001</v>
      </c>
      <c r="AF23">
        <f t="shared" si="10"/>
        <v>33920.959959040003</v>
      </c>
      <c r="AG23">
        <f t="shared" si="11"/>
        <v>33504.191991808002</v>
      </c>
      <c r="AH23">
        <f t="shared" si="12"/>
        <v>32891.238398361602</v>
      </c>
      <c r="AI23">
        <f t="shared" si="13"/>
        <v>34338.24767967232</v>
      </c>
      <c r="AJ23">
        <f t="shared" si="14"/>
        <v>40122.049535934464</v>
      </c>
      <c r="AK23">
        <f t="shared" si="15"/>
        <v>46517.209907186894</v>
      </c>
      <c r="AL23">
        <f t="shared" si="16"/>
        <v>47911.441981437376</v>
      </c>
      <c r="AM23">
        <f t="shared" si="17"/>
        <v>54070.288396287477</v>
      </c>
      <c r="AN23">
        <f t="shared" si="18"/>
        <v>73763.657679257492</v>
      </c>
      <c r="AO23">
        <f t="shared" si="19"/>
        <v>91953.531535851493</v>
      </c>
      <c r="AP23">
        <f t="shared" si="20"/>
        <v>101277.90630717031</v>
      </c>
    </row>
    <row r="24" spans="1:42" ht="20.25" x14ac:dyDescent="0.25">
      <c r="A24" s="64" t="s">
        <v>21</v>
      </c>
      <c r="B24" s="47">
        <v>50409</v>
      </c>
      <c r="C24" s="48">
        <v>74170</v>
      </c>
      <c r="D24" s="49">
        <v>63025</v>
      </c>
      <c r="E24" s="47">
        <v>83656</v>
      </c>
      <c r="F24" s="47">
        <v>109469</v>
      </c>
      <c r="G24" s="48">
        <v>112313</v>
      </c>
      <c r="H24" s="50">
        <v>202526</v>
      </c>
      <c r="I24" s="51">
        <v>232222</v>
      </c>
      <c r="J24" s="52">
        <v>199157</v>
      </c>
      <c r="K24" s="50">
        <v>201032</v>
      </c>
      <c r="L24" s="53">
        <v>169936</v>
      </c>
      <c r="M24" s="54">
        <v>200261</v>
      </c>
      <c r="N24" s="54">
        <v>134152</v>
      </c>
      <c r="O24" s="50">
        <v>136474</v>
      </c>
      <c r="P24" s="34">
        <v>121578</v>
      </c>
      <c r="Q24" s="34">
        <v>140129</v>
      </c>
      <c r="R24" s="34">
        <v>127665</v>
      </c>
      <c r="S24" s="34">
        <v>119998</v>
      </c>
      <c r="T24" s="34">
        <v>128590</v>
      </c>
      <c r="W24">
        <f t="shared" si="1"/>
        <v>50409</v>
      </c>
      <c r="X24">
        <f t="shared" si="2"/>
        <v>50409</v>
      </c>
      <c r="Y24">
        <f t="shared" si="3"/>
        <v>69417.8</v>
      </c>
      <c r="Z24">
        <f t="shared" si="4"/>
        <v>64303.56</v>
      </c>
      <c r="AA24">
        <f t="shared" si="5"/>
        <v>79785.512000000002</v>
      </c>
      <c r="AB24">
        <f t="shared" si="6"/>
        <v>103532.30240000002</v>
      </c>
      <c r="AC24">
        <f t="shared" si="7"/>
        <v>110556.86048</v>
      </c>
      <c r="AD24">
        <f t="shared" si="8"/>
        <v>184132.17209600002</v>
      </c>
      <c r="AE24">
        <f t="shared" si="9"/>
        <v>222604.0344192</v>
      </c>
      <c r="AF24">
        <f t="shared" si="10"/>
        <v>203846.40688383998</v>
      </c>
      <c r="AG24">
        <f t="shared" si="11"/>
        <v>201594.881376768</v>
      </c>
      <c r="AH24">
        <f t="shared" si="12"/>
        <v>176267.77627535362</v>
      </c>
      <c r="AI24">
        <f t="shared" si="13"/>
        <v>195462.35525507072</v>
      </c>
      <c r="AJ24">
        <f t="shared" si="14"/>
        <v>146414.07105101415</v>
      </c>
      <c r="AK24">
        <f t="shared" si="15"/>
        <v>138462.01421020285</v>
      </c>
      <c r="AL24">
        <f t="shared" si="16"/>
        <v>124954.80284204058</v>
      </c>
      <c r="AM24">
        <f t="shared" si="17"/>
        <v>137094.16056840812</v>
      </c>
      <c r="AN24">
        <f t="shared" si="18"/>
        <v>129550.83211368162</v>
      </c>
      <c r="AO24">
        <f t="shared" si="19"/>
        <v>121908.56642273633</v>
      </c>
      <c r="AP24">
        <f t="shared" si="20"/>
        <v>127253.71328454727</v>
      </c>
    </row>
    <row r="25" spans="1:42" ht="30" x14ac:dyDescent="0.25">
      <c r="A25" s="64" t="s">
        <v>23</v>
      </c>
      <c r="B25" s="47">
        <v>22466</v>
      </c>
      <c r="C25" s="48">
        <v>50091</v>
      </c>
      <c r="D25" s="49">
        <v>91200</v>
      </c>
      <c r="E25" s="47">
        <v>87104</v>
      </c>
      <c r="F25" s="47">
        <v>36364</v>
      </c>
      <c r="G25" s="48">
        <v>42565</v>
      </c>
      <c r="H25" s="50">
        <v>44248</v>
      </c>
      <c r="I25" s="51">
        <v>59024</v>
      </c>
      <c r="J25" s="52">
        <v>61412</v>
      </c>
      <c r="K25" s="50">
        <v>78952</v>
      </c>
      <c r="L25" s="53">
        <v>114503</v>
      </c>
      <c r="M25" s="54">
        <v>85703</v>
      </c>
      <c r="N25" s="54">
        <v>106578</v>
      </c>
      <c r="O25" s="50">
        <v>91041</v>
      </c>
      <c r="P25" s="34">
        <v>97035</v>
      </c>
      <c r="Q25" s="34">
        <v>89613</v>
      </c>
      <c r="R25" s="34">
        <v>74830</v>
      </c>
      <c r="S25" s="34">
        <v>85907</v>
      </c>
      <c r="T25" s="34">
        <v>86251</v>
      </c>
      <c r="W25">
        <f t="shared" si="1"/>
        <v>22466</v>
      </c>
      <c r="X25">
        <f t="shared" si="2"/>
        <v>22466</v>
      </c>
      <c r="Y25">
        <f t="shared" si="3"/>
        <v>44566</v>
      </c>
      <c r="Z25">
        <f t="shared" si="4"/>
        <v>81873.2</v>
      </c>
      <c r="AA25">
        <f t="shared" si="5"/>
        <v>86057.84</v>
      </c>
      <c r="AB25">
        <f t="shared" si="6"/>
        <v>46302.767999999996</v>
      </c>
      <c r="AC25">
        <f t="shared" si="7"/>
        <v>43312.553599999999</v>
      </c>
      <c r="AD25">
        <f t="shared" si="8"/>
        <v>44060.91072</v>
      </c>
      <c r="AE25">
        <f t="shared" si="9"/>
        <v>56031.382144000003</v>
      </c>
      <c r="AF25">
        <f t="shared" si="10"/>
        <v>60335.876428800002</v>
      </c>
      <c r="AG25">
        <f t="shared" si="11"/>
        <v>75228.775285759999</v>
      </c>
      <c r="AH25">
        <f t="shared" si="12"/>
        <v>106648.15505715201</v>
      </c>
      <c r="AI25">
        <f t="shared" si="13"/>
        <v>89892.031011430401</v>
      </c>
      <c r="AJ25">
        <f t="shared" si="14"/>
        <v>103240.80620228608</v>
      </c>
      <c r="AK25">
        <f t="shared" si="15"/>
        <v>93480.961240457211</v>
      </c>
      <c r="AL25">
        <f t="shared" si="16"/>
        <v>96324.192248091436</v>
      </c>
      <c r="AM25">
        <f t="shared" si="17"/>
        <v>90955.238449618293</v>
      </c>
      <c r="AN25">
        <f t="shared" si="18"/>
        <v>78055.047689923653</v>
      </c>
      <c r="AO25">
        <f t="shared" si="19"/>
        <v>84336.609537984739</v>
      </c>
      <c r="AP25">
        <f t="shared" si="20"/>
        <v>85868.121907596942</v>
      </c>
    </row>
    <row r="26" spans="1:42" ht="30" x14ac:dyDescent="0.25">
      <c r="A26" s="64" t="s">
        <v>22</v>
      </c>
      <c r="B26" s="52">
        <v>25244</v>
      </c>
      <c r="C26" s="50">
        <v>38322</v>
      </c>
      <c r="D26" s="53">
        <v>39442</v>
      </c>
      <c r="E26" s="54">
        <v>58518</v>
      </c>
      <c r="F26" s="54">
        <v>37920</v>
      </c>
      <c r="G26" s="50">
        <v>57121</v>
      </c>
      <c r="H26" s="34">
        <v>90474</v>
      </c>
      <c r="I26" s="34">
        <v>103490</v>
      </c>
      <c r="J26" s="52">
        <v>95864</v>
      </c>
      <c r="K26" s="50">
        <v>78768</v>
      </c>
      <c r="L26" s="53">
        <v>57718</v>
      </c>
      <c r="M26" s="54">
        <v>83729</v>
      </c>
      <c r="N26" s="54">
        <v>108915</v>
      </c>
      <c r="O26" s="50">
        <v>107316</v>
      </c>
      <c r="P26" s="34">
        <v>96122</v>
      </c>
      <c r="Q26" s="34">
        <v>108148</v>
      </c>
      <c r="R26" s="34">
        <v>105813</v>
      </c>
      <c r="S26" s="34">
        <v>108905</v>
      </c>
      <c r="T26" s="34">
        <v>119700</v>
      </c>
      <c r="W26">
        <f t="shared" si="1"/>
        <v>25244</v>
      </c>
      <c r="X26">
        <f t="shared" si="2"/>
        <v>25244</v>
      </c>
      <c r="Y26">
        <f t="shared" si="3"/>
        <v>35706.400000000001</v>
      </c>
      <c r="Z26">
        <f t="shared" si="4"/>
        <v>38694.880000000005</v>
      </c>
      <c r="AA26">
        <f t="shared" si="5"/>
        <v>54553.376000000004</v>
      </c>
      <c r="AB26">
        <f t="shared" si="6"/>
        <v>41246.675199999998</v>
      </c>
      <c r="AC26">
        <f t="shared" si="7"/>
        <v>53946.135040000001</v>
      </c>
      <c r="AD26">
        <f t="shared" si="8"/>
        <v>83168.427007999999</v>
      </c>
      <c r="AE26">
        <f t="shared" si="9"/>
        <v>99425.6854016</v>
      </c>
      <c r="AF26">
        <f t="shared" si="10"/>
        <v>96576.337080319994</v>
      </c>
      <c r="AG26">
        <f t="shared" si="11"/>
        <v>82329.667416063996</v>
      </c>
      <c r="AH26">
        <f t="shared" si="12"/>
        <v>62640.333483212802</v>
      </c>
      <c r="AI26">
        <f t="shared" si="13"/>
        <v>79511.26669664256</v>
      </c>
      <c r="AJ26">
        <f t="shared" si="14"/>
        <v>103034.25333932851</v>
      </c>
      <c r="AK26">
        <f t="shared" si="15"/>
        <v>106459.6506678657</v>
      </c>
      <c r="AL26">
        <f t="shared" si="16"/>
        <v>98189.530133573135</v>
      </c>
      <c r="AM26">
        <f t="shared" si="17"/>
        <v>106156.30602671464</v>
      </c>
      <c r="AN26">
        <f t="shared" si="18"/>
        <v>105881.66120534293</v>
      </c>
      <c r="AO26">
        <f t="shared" si="19"/>
        <v>108300.33224106858</v>
      </c>
      <c r="AP26">
        <f t="shared" si="20"/>
        <v>117420.06644821371</v>
      </c>
    </row>
    <row r="27" spans="1:42" ht="20.25" x14ac:dyDescent="0.25">
      <c r="A27" s="64" t="s">
        <v>24</v>
      </c>
      <c r="B27" s="47">
        <v>60635</v>
      </c>
      <c r="C27" s="48">
        <v>66101</v>
      </c>
      <c r="D27" s="49">
        <v>79211</v>
      </c>
      <c r="E27" s="47">
        <v>78448</v>
      </c>
      <c r="F27" s="47">
        <v>55794</v>
      </c>
      <c r="G27" s="48">
        <v>68569</v>
      </c>
      <c r="H27" s="50">
        <v>114958</v>
      </c>
      <c r="I27" s="51">
        <v>151023</v>
      </c>
      <c r="J27" s="52">
        <v>75421</v>
      </c>
      <c r="K27" s="50">
        <v>79732</v>
      </c>
      <c r="L27" s="53">
        <v>87114</v>
      </c>
      <c r="M27" s="54">
        <v>114155</v>
      </c>
      <c r="N27" s="54">
        <v>138282</v>
      </c>
      <c r="O27" s="50">
        <v>153428</v>
      </c>
      <c r="P27" s="34">
        <v>199288</v>
      </c>
      <c r="Q27" s="34">
        <v>207940</v>
      </c>
      <c r="R27" s="34">
        <v>206987</v>
      </c>
      <c r="S27" s="34">
        <v>175148</v>
      </c>
      <c r="T27" s="34">
        <v>168815</v>
      </c>
      <c r="W27">
        <f t="shared" si="1"/>
        <v>60635</v>
      </c>
      <c r="X27">
        <f t="shared" si="2"/>
        <v>60635</v>
      </c>
      <c r="Y27">
        <f t="shared" si="3"/>
        <v>65007.8</v>
      </c>
      <c r="Z27">
        <f t="shared" si="4"/>
        <v>76370.36</v>
      </c>
      <c r="AA27">
        <f t="shared" si="5"/>
        <v>78032.471999999994</v>
      </c>
      <c r="AB27">
        <f t="shared" si="6"/>
        <v>60241.6944</v>
      </c>
      <c r="AC27">
        <f t="shared" si="7"/>
        <v>66903.538880000007</v>
      </c>
      <c r="AD27">
        <f t="shared" si="8"/>
        <v>105347.107776</v>
      </c>
      <c r="AE27">
        <f t="shared" si="9"/>
        <v>141887.8215552</v>
      </c>
      <c r="AF27">
        <f t="shared" si="10"/>
        <v>88714.364311040001</v>
      </c>
      <c r="AG27">
        <f t="shared" si="11"/>
        <v>81528.472862208</v>
      </c>
      <c r="AH27">
        <f t="shared" si="12"/>
        <v>85996.894572441597</v>
      </c>
      <c r="AI27">
        <f t="shared" si="13"/>
        <v>108523.37891448832</v>
      </c>
      <c r="AJ27">
        <f t="shared" si="14"/>
        <v>132330.27578289766</v>
      </c>
      <c r="AK27">
        <f t="shared" si="15"/>
        <v>149208.45515657953</v>
      </c>
      <c r="AL27">
        <f t="shared" si="16"/>
        <v>189272.09103131591</v>
      </c>
      <c r="AM27">
        <f t="shared" si="17"/>
        <v>204206.41820626316</v>
      </c>
      <c r="AN27">
        <f t="shared" si="18"/>
        <v>206430.88364125264</v>
      </c>
      <c r="AO27">
        <f t="shared" si="19"/>
        <v>181404.57672825051</v>
      </c>
      <c r="AP27">
        <f t="shared" si="20"/>
        <v>171332.91534565011</v>
      </c>
    </row>
    <row r="28" spans="1:42" ht="30" x14ac:dyDescent="0.25">
      <c r="A28" s="64" t="s">
        <v>111</v>
      </c>
      <c r="B28" s="47">
        <v>29959</v>
      </c>
      <c r="C28" s="48">
        <v>32596</v>
      </c>
      <c r="D28" s="49">
        <v>46192</v>
      </c>
      <c r="E28" s="47">
        <v>70811</v>
      </c>
      <c r="F28" s="47">
        <v>60463</v>
      </c>
      <c r="G28" s="48">
        <v>55877</v>
      </c>
      <c r="H28" s="50">
        <v>63171</v>
      </c>
      <c r="I28" s="51">
        <v>71757</v>
      </c>
      <c r="J28" s="52">
        <v>68702</v>
      </c>
      <c r="K28" s="50">
        <v>63716</v>
      </c>
      <c r="L28" s="53">
        <v>69015</v>
      </c>
      <c r="M28" s="54">
        <v>89462</v>
      </c>
      <c r="N28" s="54">
        <v>130398</v>
      </c>
      <c r="O28" s="50">
        <v>159880</v>
      </c>
      <c r="P28" s="34">
        <v>101408</v>
      </c>
      <c r="Q28" s="34">
        <v>110637</v>
      </c>
      <c r="R28" s="34">
        <v>102300</v>
      </c>
      <c r="S28" s="34">
        <v>122428</v>
      </c>
      <c r="T28" s="34">
        <v>195973</v>
      </c>
      <c r="W28">
        <f t="shared" si="1"/>
        <v>29959</v>
      </c>
      <c r="X28">
        <f t="shared" si="2"/>
        <v>29959</v>
      </c>
      <c r="Y28">
        <f t="shared" si="3"/>
        <v>32068.600000000002</v>
      </c>
      <c r="Z28">
        <f t="shared" si="4"/>
        <v>43367.32</v>
      </c>
      <c r="AA28">
        <f t="shared" si="5"/>
        <v>65322.264000000003</v>
      </c>
      <c r="AB28">
        <f t="shared" si="6"/>
        <v>61434.852800000001</v>
      </c>
      <c r="AC28">
        <f t="shared" si="7"/>
        <v>56988.570560000007</v>
      </c>
      <c r="AD28">
        <f t="shared" si="8"/>
        <v>61934.514112000004</v>
      </c>
      <c r="AE28">
        <f t="shared" si="9"/>
        <v>69792.502822399998</v>
      </c>
      <c r="AF28">
        <f t="shared" si="10"/>
        <v>68920.100564480003</v>
      </c>
      <c r="AG28">
        <f t="shared" si="11"/>
        <v>64756.820112895999</v>
      </c>
      <c r="AH28">
        <f t="shared" si="12"/>
        <v>68163.36402257919</v>
      </c>
      <c r="AI28">
        <f t="shared" si="13"/>
        <v>85202.272804515844</v>
      </c>
      <c r="AJ28">
        <f t="shared" si="14"/>
        <v>121358.85456090317</v>
      </c>
      <c r="AK28">
        <f t="shared" si="15"/>
        <v>152175.77091218063</v>
      </c>
      <c r="AL28">
        <f t="shared" si="16"/>
        <v>111561.55418243613</v>
      </c>
      <c r="AM28">
        <f t="shared" si="17"/>
        <v>110821.91083648722</v>
      </c>
      <c r="AN28">
        <f t="shared" si="18"/>
        <v>104004.38216729744</v>
      </c>
      <c r="AO28">
        <f t="shared" si="19"/>
        <v>118743.2764334595</v>
      </c>
      <c r="AP28">
        <f t="shared" si="20"/>
        <v>180527.05528669187</v>
      </c>
    </row>
    <row r="29" spans="1:42" ht="30" x14ac:dyDescent="0.25">
      <c r="A29" s="64" t="s">
        <v>26</v>
      </c>
      <c r="B29" s="47">
        <v>82859</v>
      </c>
      <c r="C29" s="48">
        <v>127209</v>
      </c>
      <c r="D29" s="49">
        <v>126296</v>
      </c>
      <c r="E29" s="47">
        <v>166112</v>
      </c>
      <c r="F29" s="47">
        <v>190860</v>
      </c>
      <c r="G29" s="48">
        <v>278864</v>
      </c>
      <c r="H29" s="50">
        <v>305699</v>
      </c>
      <c r="I29" s="51">
        <v>330721</v>
      </c>
      <c r="J29" s="52">
        <v>253619</v>
      </c>
      <c r="K29" s="50">
        <v>170502</v>
      </c>
      <c r="L29" s="53">
        <v>225915</v>
      </c>
      <c r="M29" s="54">
        <v>264213</v>
      </c>
      <c r="N29" s="54">
        <v>337674</v>
      </c>
      <c r="O29" s="50">
        <v>511164</v>
      </c>
      <c r="P29" s="34">
        <v>420872</v>
      </c>
      <c r="Q29" s="34">
        <v>405307</v>
      </c>
      <c r="R29" s="34">
        <v>431976</v>
      </c>
      <c r="S29" s="34">
        <v>567274</v>
      </c>
      <c r="T29" s="34">
        <v>685584</v>
      </c>
      <c r="W29">
        <f t="shared" si="1"/>
        <v>82859</v>
      </c>
      <c r="X29">
        <f t="shared" si="2"/>
        <v>82859</v>
      </c>
      <c r="Y29">
        <f t="shared" si="3"/>
        <v>118339</v>
      </c>
      <c r="Z29">
        <f t="shared" si="4"/>
        <v>124704.6</v>
      </c>
      <c r="AA29">
        <f t="shared" si="5"/>
        <v>157830.51999999999</v>
      </c>
      <c r="AB29">
        <f t="shared" si="6"/>
        <v>184254.10399999999</v>
      </c>
      <c r="AC29">
        <f t="shared" si="7"/>
        <v>259942.0208</v>
      </c>
      <c r="AD29">
        <f t="shared" si="8"/>
        <v>296547.60415999999</v>
      </c>
      <c r="AE29">
        <f t="shared" si="9"/>
        <v>323886.320832</v>
      </c>
      <c r="AF29">
        <f t="shared" si="10"/>
        <v>267672.46416640002</v>
      </c>
      <c r="AG29">
        <f t="shared" si="11"/>
        <v>189936.09283327998</v>
      </c>
      <c r="AH29">
        <f t="shared" si="12"/>
        <v>218719.218566656</v>
      </c>
      <c r="AI29">
        <f t="shared" si="13"/>
        <v>255114.24371333121</v>
      </c>
      <c r="AJ29">
        <f t="shared" si="14"/>
        <v>321162.04874266626</v>
      </c>
      <c r="AK29">
        <f t="shared" si="15"/>
        <v>473163.60974853323</v>
      </c>
      <c r="AL29">
        <f t="shared" si="16"/>
        <v>431330.32194970665</v>
      </c>
      <c r="AM29">
        <f t="shared" si="17"/>
        <v>410511.66438994138</v>
      </c>
      <c r="AN29">
        <f t="shared" si="18"/>
        <v>427683.13287798828</v>
      </c>
      <c r="AO29">
        <f t="shared" si="19"/>
        <v>539355.82657559763</v>
      </c>
      <c r="AP29">
        <f t="shared" si="20"/>
        <v>656338.36531511962</v>
      </c>
    </row>
    <row r="30" spans="1:42" ht="20.25" x14ac:dyDescent="0.25">
      <c r="A30" s="64" t="s">
        <v>27</v>
      </c>
      <c r="B30" s="47">
        <v>20017</v>
      </c>
      <c r="C30" s="48">
        <v>24460</v>
      </c>
      <c r="D30" s="49">
        <v>26912</v>
      </c>
      <c r="E30" s="47">
        <v>46844</v>
      </c>
      <c r="F30" s="47">
        <v>41722</v>
      </c>
      <c r="G30" s="48">
        <v>38611</v>
      </c>
      <c r="H30" s="50">
        <v>55970</v>
      </c>
      <c r="I30" s="51">
        <v>72449</v>
      </c>
      <c r="J30" s="52">
        <v>70579</v>
      </c>
      <c r="K30" s="50">
        <v>85845</v>
      </c>
      <c r="L30" s="53">
        <v>100418</v>
      </c>
      <c r="M30" s="54">
        <v>85495</v>
      </c>
      <c r="N30" s="54">
        <v>113269</v>
      </c>
      <c r="O30" s="50">
        <v>155744</v>
      </c>
      <c r="P30" s="34">
        <v>170856</v>
      </c>
      <c r="Q30" s="34">
        <v>204412</v>
      </c>
      <c r="R30" s="34">
        <v>261433</v>
      </c>
      <c r="S30" s="34">
        <v>263643</v>
      </c>
      <c r="T30" s="34">
        <v>266940</v>
      </c>
      <c r="W30">
        <f t="shared" si="1"/>
        <v>20017</v>
      </c>
      <c r="X30">
        <f t="shared" si="2"/>
        <v>20017</v>
      </c>
      <c r="Y30">
        <f t="shared" si="3"/>
        <v>23571.399999999998</v>
      </c>
      <c r="Z30">
        <f t="shared" si="4"/>
        <v>26243.88</v>
      </c>
      <c r="AA30">
        <f t="shared" si="5"/>
        <v>42723.976000000002</v>
      </c>
      <c r="AB30">
        <f t="shared" si="6"/>
        <v>41922.395199999999</v>
      </c>
      <c r="AC30">
        <f t="shared" si="7"/>
        <v>39273.279040000001</v>
      </c>
      <c r="AD30">
        <f t="shared" si="8"/>
        <v>52630.655807999996</v>
      </c>
      <c r="AE30">
        <f t="shared" si="9"/>
        <v>68485.331161599999</v>
      </c>
      <c r="AF30">
        <f t="shared" si="10"/>
        <v>70160.266232320006</v>
      </c>
      <c r="AG30">
        <f t="shared" si="11"/>
        <v>82708.053246463998</v>
      </c>
      <c r="AH30">
        <f t="shared" si="12"/>
        <v>96876.010649292803</v>
      </c>
      <c r="AI30">
        <f t="shared" si="13"/>
        <v>87771.202129858561</v>
      </c>
      <c r="AJ30">
        <f t="shared" si="14"/>
        <v>108169.44042597173</v>
      </c>
      <c r="AK30">
        <f t="shared" si="15"/>
        <v>146229.08808519435</v>
      </c>
      <c r="AL30">
        <f t="shared" si="16"/>
        <v>165930.61761703889</v>
      </c>
      <c r="AM30">
        <f t="shared" si="17"/>
        <v>196715.72352340777</v>
      </c>
      <c r="AN30">
        <f t="shared" si="18"/>
        <v>248489.54470468155</v>
      </c>
      <c r="AO30">
        <f t="shared" si="19"/>
        <v>260612.30894093632</v>
      </c>
      <c r="AP30">
        <f t="shared" si="20"/>
        <v>265674.46178818727</v>
      </c>
    </row>
    <row r="31" spans="1:42" ht="30" x14ac:dyDescent="0.25">
      <c r="A31" s="64" t="s">
        <v>28</v>
      </c>
      <c r="B31" s="47">
        <v>13996</v>
      </c>
      <c r="C31" s="48">
        <v>18954</v>
      </c>
      <c r="D31" s="49">
        <v>23919</v>
      </c>
      <c r="E31" s="47">
        <v>33934</v>
      </c>
      <c r="F31" s="47">
        <v>35617</v>
      </c>
      <c r="G31" s="48">
        <v>39454</v>
      </c>
      <c r="H31" s="50">
        <v>38031</v>
      </c>
      <c r="I31" s="51">
        <v>45000</v>
      </c>
      <c r="J31" s="52">
        <v>53063</v>
      </c>
      <c r="K31" s="50">
        <v>61369</v>
      </c>
      <c r="L31" s="53">
        <v>69336</v>
      </c>
      <c r="M31" s="54">
        <v>78742</v>
      </c>
      <c r="N31" s="54">
        <v>70832</v>
      </c>
      <c r="O31" s="50">
        <v>61530</v>
      </c>
      <c r="P31" s="34">
        <v>49828</v>
      </c>
      <c r="Q31" s="34">
        <v>50039</v>
      </c>
      <c r="R31" s="34">
        <v>47029</v>
      </c>
      <c r="S31" s="34">
        <v>57950</v>
      </c>
      <c r="T31" s="34">
        <v>75544</v>
      </c>
      <c r="W31">
        <f t="shared" si="1"/>
        <v>13996</v>
      </c>
      <c r="X31">
        <f t="shared" si="2"/>
        <v>13996</v>
      </c>
      <c r="Y31">
        <f t="shared" si="3"/>
        <v>17962.400000000001</v>
      </c>
      <c r="Z31">
        <f t="shared" si="4"/>
        <v>22727.68</v>
      </c>
      <c r="AA31">
        <f t="shared" si="5"/>
        <v>31692.736000000001</v>
      </c>
      <c r="AB31">
        <f t="shared" si="6"/>
        <v>34832.147199999999</v>
      </c>
      <c r="AC31">
        <f t="shared" si="7"/>
        <v>38529.629439999997</v>
      </c>
      <c r="AD31">
        <f t="shared" si="8"/>
        <v>38130.725888000001</v>
      </c>
      <c r="AE31">
        <f t="shared" si="9"/>
        <v>43626.145177599996</v>
      </c>
      <c r="AF31">
        <f t="shared" si="10"/>
        <v>51175.629035519996</v>
      </c>
      <c r="AG31">
        <f t="shared" si="11"/>
        <v>59330.325807104004</v>
      </c>
      <c r="AH31">
        <f t="shared" si="12"/>
        <v>67334.865161420807</v>
      </c>
      <c r="AI31">
        <f t="shared" si="13"/>
        <v>76460.57303228417</v>
      </c>
      <c r="AJ31">
        <f t="shared" si="14"/>
        <v>71957.714606456837</v>
      </c>
      <c r="AK31">
        <f t="shared" si="15"/>
        <v>63615.542921291366</v>
      </c>
      <c r="AL31">
        <f t="shared" si="16"/>
        <v>52585.50858425827</v>
      </c>
      <c r="AM31">
        <f t="shared" si="17"/>
        <v>50548.301716851653</v>
      </c>
      <c r="AN31">
        <f t="shared" si="18"/>
        <v>47732.860343370332</v>
      </c>
      <c r="AO31">
        <f t="shared" si="19"/>
        <v>55906.572068674068</v>
      </c>
      <c r="AP31">
        <f t="shared" si="20"/>
        <v>71616.514413734811</v>
      </c>
    </row>
    <row r="32" spans="1:42" ht="20.25" x14ac:dyDescent="0.25">
      <c r="A32" s="64" t="s">
        <v>29</v>
      </c>
      <c r="B32" s="47">
        <v>5547</v>
      </c>
      <c r="C32" s="48">
        <v>7603</v>
      </c>
      <c r="D32" s="49">
        <v>13679</v>
      </c>
      <c r="E32" s="47">
        <v>16472</v>
      </c>
      <c r="F32" s="47">
        <v>12717</v>
      </c>
      <c r="G32" s="48">
        <v>16695</v>
      </c>
      <c r="H32" s="50">
        <v>24882</v>
      </c>
      <c r="I32" s="51">
        <v>33664</v>
      </c>
      <c r="J32" s="52">
        <v>28953</v>
      </c>
      <c r="K32" s="50">
        <v>29808</v>
      </c>
      <c r="L32" s="53">
        <v>27363</v>
      </c>
      <c r="M32" s="54">
        <v>27272</v>
      </c>
      <c r="N32" s="54">
        <v>29267</v>
      </c>
      <c r="O32" s="50">
        <v>31297</v>
      </c>
      <c r="P32" s="34">
        <v>33623</v>
      </c>
      <c r="Q32" s="34">
        <v>38418</v>
      </c>
      <c r="R32" s="34">
        <v>47610</v>
      </c>
      <c r="S32" s="34">
        <v>42880</v>
      </c>
      <c r="T32" s="34">
        <v>47602</v>
      </c>
      <c r="W32">
        <f t="shared" si="1"/>
        <v>5547</v>
      </c>
      <c r="X32">
        <f t="shared" si="2"/>
        <v>5547</v>
      </c>
      <c r="Y32">
        <f t="shared" si="3"/>
        <v>7191.8</v>
      </c>
      <c r="Z32">
        <f t="shared" si="4"/>
        <v>12381.560000000001</v>
      </c>
      <c r="AA32">
        <f t="shared" si="5"/>
        <v>15653.912</v>
      </c>
      <c r="AB32">
        <f t="shared" si="6"/>
        <v>13304.382399999999</v>
      </c>
      <c r="AC32">
        <f t="shared" si="7"/>
        <v>16016.876479999999</v>
      </c>
      <c r="AD32">
        <f t="shared" si="8"/>
        <v>23108.975296000001</v>
      </c>
      <c r="AE32">
        <f t="shared" si="9"/>
        <v>31552.995059199999</v>
      </c>
      <c r="AF32">
        <f t="shared" si="10"/>
        <v>29472.999011840002</v>
      </c>
      <c r="AG32">
        <f t="shared" si="11"/>
        <v>29740.999802368002</v>
      </c>
      <c r="AH32">
        <f t="shared" si="12"/>
        <v>27838.599960473599</v>
      </c>
      <c r="AI32">
        <f t="shared" si="13"/>
        <v>27385.319992094723</v>
      </c>
      <c r="AJ32">
        <f t="shared" si="14"/>
        <v>28890.663998418946</v>
      </c>
      <c r="AK32">
        <f t="shared" si="15"/>
        <v>30815.732799683792</v>
      </c>
      <c r="AL32">
        <f t="shared" si="16"/>
        <v>33061.54655993676</v>
      </c>
      <c r="AM32">
        <f t="shared" si="17"/>
        <v>37346.709311987353</v>
      </c>
      <c r="AN32">
        <f t="shared" si="18"/>
        <v>45557.341862397472</v>
      </c>
      <c r="AO32">
        <f t="shared" si="19"/>
        <v>43415.468372479489</v>
      </c>
      <c r="AP32">
        <f t="shared" si="20"/>
        <v>46764.693674495895</v>
      </c>
    </row>
    <row r="33" spans="1:42" ht="20.25" x14ac:dyDescent="0.25">
      <c r="A33" s="64" t="s">
        <v>109</v>
      </c>
      <c r="B33" s="47">
        <v>156854</v>
      </c>
      <c r="C33" s="48">
        <v>193684</v>
      </c>
      <c r="D33" s="49">
        <v>303448</v>
      </c>
      <c r="E33" s="47">
        <v>372637</v>
      </c>
      <c r="F33" s="47">
        <v>334074</v>
      </c>
      <c r="G33" s="48">
        <v>401537</v>
      </c>
      <c r="H33" s="50">
        <v>360368</v>
      </c>
      <c r="I33" s="51">
        <v>352116</v>
      </c>
      <c r="J33" s="52">
        <v>475149</v>
      </c>
      <c r="K33" s="50">
        <v>523331</v>
      </c>
      <c r="L33" s="53">
        <v>483423</v>
      </c>
      <c r="M33" s="54">
        <v>678642</v>
      </c>
      <c r="N33" s="54">
        <v>672365</v>
      </c>
      <c r="O33" s="50">
        <v>852923</v>
      </c>
      <c r="P33" s="34">
        <v>744095</v>
      </c>
      <c r="Q33" s="34">
        <v>765493</v>
      </c>
      <c r="R33" s="34">
        <v>896716</v>
      </c>
      <c r="S33" s="34">
        <v>1050123</v>
      </c>
      <c r="T33" s="34">
        <v>1195595</v>
      </c>
      <c r="W33">
        <f t="shared" si="1"/>
        <v>156854</v>
      </c>
      <c r="X33">
        <f t="shared" si="2"/>
        <v>156854</v>
      </c>
      <c r="Y33">
        <f t="shared" si="3"/>
        <v>186318</v>
      </c>
      <c r="Z33">
        <f t="shared" si="4"/>
        <v>280022</v>
      </c>
      <c r="AA33">
        <f t="shared" si="5"/>
        <v>354114</v>
      </c>
      <c r="AB33">
        <f t="shared" si="6"/>
        <v>338082</v>
      </c>
      <c r="AC33">
        <f t="shared" si="7"/>
        <v>388846</v>
      </c>
      <c r="AD33">
        <f t="shared" si="8"/>
        <v>366063.6</v>
      </c>
      <c r="AE33">
        <f t="shared" si="9"/>
        <v>354905.51999999996</v>
      </c>
      <c r="AF33">
        <f t="shared" si="10"/>
        <v>451100.304</v>
      </c>
      <c r="AG33">
        <f t="shared" si="11"/>
        <v>508884.86080000002</v>
      </c>
      <c r="AH33">
        <f t="shared" si="12"/>
        <v>488515.37216000003</v>
      </c>
      <c r="AI33">
        <f t="shared" si="13"/>
        <v>640616.67443199991</v>
      </c>
      <c r="AJ33">
        <f t="shared" si="14"/>
        <v>666015.33488639991</v>
      </c>
      <c r="AK33">
        <f t="shared" si="15"/>
        <v>815541.46697727998</v>
      </c>
      <c r="AL33">
        <f t="shared" si="16"/>
        <v>758384.29339545593</v>
      </c>
      <c r="AM33">
        <f t="shared" si="17"/>
        <v>764071.25867909123</v>
      </c>
      <c r="AN33">
        <f t="shared" si="18"/>
        <v>870187.05173581827</v>
      </c>
      <c r="AO33">
        <f t="shared" si="19"/>
        <v>1014135.8103471636</v>
      </c>
      <c r="AP33">
        <f t="shared" si="20"/>
        <v>1159303.1620694327</v>
      </c>
    </row>
    <row r="34" spans="1:42" ht="28.5" x14ac:dyDescent="0.25">
      <c r="A34" s="63" t="s">
        <v>118</v>
      </c>
      <c r="B34" s="39">
        <v>245104</v>
      </c>
      <c r="C34" s="40">
        <v>324543</v>
      </c>
      <c r="D34" s="43">
        <v>496911</v>
      </c>
      <c r="E34" s="39">
        <v>704183</v>
      </c>
      <c r="F34" s="39">
        <v>709382</v>
      </c>
      <c r="G34" s="40">
        <v>907962</v>
      </c>
      <c r="H34" s="42">
        <v>1079284</v>
      </c>
      <c r="I34" s="43">
        <v>1254958</v>
      </c>
      <c r="J34" s="44">
        <v>1506034</v>
      </c>
      <c r="K34" s="42">
        <v>1383658</v>
      </c>
      <c r="L34" s="42">
        <v>1296200</v>
      </c>
      <c r="M34" s="46">
        <v>1152832</v>
      </c>
      <c r="N34" s="46">
        <v>1443288</v>
      </c>
      <c r="O34" s="42">
        <v>1455803</v>
      </c>
      <c r="P34" s="35">
        <v>1378094</v>
      </c>
      <c r="Q34" s="35">
        <v>1447345</v>
      </c>
      <c r="R34" s="35">
        <v>1512269</v>
      </c>
      <c r="S34" s="35">
        <v>1912639</v>
      </c>
      <c r="T34" s="35">
        <v>2284044</v>
      </c>
      <c r="W34">
        <f t="shared" si="1"/>
        <v>245104</v>
      </c>
      <c r="X34">
        <f t="shared" si="2"/>
        <v>245104</v>
      </c>
      <c r="Y34">
        <f t="shared" si="3"/>
        <v>308655.2</v>
      </c>
      <c r="Z34">
        <f t="shared" si="4"/>
        <v>459259.84</v>
      </c>
      <c r="AA34">
        <f t="shared" si="5"/>
        <v>655198.36800000002</v>
      </c>
      <c r="AB34">
        <f t="shared" si="6"/>
        <v>698545.27359999996</v>
      </c>
      <c r="AC34">
        <f t="shared" si="7"/>
        <v>866078.65471999999</v>
      </c>
      <c r="AD34">
        <f t="shared" si="8"/>
        <v>1036642.930944</v>
      </c>
      <c r="AE34">
        <f t="shared" si="9"/>
        <v>1211294.9861888001</v>
      </c>
      <c r="AF34">
        <f t="shared" si="10"/>
        <v>1447086.1972377598</v>
      </c>
      <c r="AG34">
        <f t="shared" si="11"/>
        <v>1396343.6394475522</v>
      </c>
      <c r="AH34">
        <f t="shared" si="12"/>
        <v>1316228.7278895103</v>
      </c>
      <c r="AI34">
        <f t="shared" si="13"/>
        <v>1185511.3455779022</v>
      </c>
      <c r="AJ34">
        <f t="shared" si="14"/>
        <v>1391732.6691155806</v>
      </c>
      <c r="AK34">
        <f t="shared" si="15"/>
        <v>1442988.9338231161</v>
      </c>
      <c r="AL34">
        <f t="shared" si="16"/>
        <v>1391072.9867646231</v>
      </c>
      <c r="AM34">
        <f t="shared" si="17"/>
        <v>1436090.5973529245</v>
      </c>
      <c r="AN34">
        <f t="shared" si="18"/>
        <v>1497033.3194705849</v>
      </c>
      <c r="AO34">
        <f t="shared" si="19"/>
        <v>1829517.8638941171</v>
      </c>
      <c r="AP34">
        <f t="shared" si="20"/>
        <v>2193138.7727788235</v>
      </c>
    </row>
    <row r="35" spans="1:42" ht="20.25" x14ac:dyDescent="0.25">
      <c r="A35" s="64" t="s">
        <v>31</v>
      </c>
      <c r="B35" s="47">
        <v>3603</v>
      </c>
      <c r="C35" s="48">
        <v>4088</v>
      </c>
      <c r="D35" s="49">
        <v>10973</v>
      </c>
      <c r="E35" s="47">
        <v>13275</v>
      </c>
      <c r="F35" s="47">
        <v>15874</v>
      </c>
      <c r="G35" s="48">
        <v>14036</v>
      </c>
      <c r="H35" s="50">
        <v>18703</v>
      </c>
      <c r="I35" s="51">
        <v>16904</v>
      </c>
      <c r="J35" s="52">
        <v>18622</v>
      </c>
      <c r="K35" s="50">
        <v>17155</v>
      </c>
      <c r="L35" s="53">
        <v>15756</v>
      </c>
      <c r="M35" s="54">
        <v>19134</v>
      </c>
      <c r="N35" s="54">
        <v>20845</v>
      </c>
      <c r="O35" s="50">
        <v>30600</v>
      </c>
      <c r="P35" s="34">
        <v>43353</v>
      </c>
      <c r="Q35" s="34">
        <v>40435</v>
      </c>
      <c r="R35" s="34">
        <v>35878</v>
      </c>
      <c r="S35" s="34">
        <v>46656</v>
      </c>
      <c r="T35" s="34">
        <v>61645</v>
      </c>
      <c r="W35">
        <f t="shared" si="1"/>
        <v>3603</v>
      </c>
      <c r="X35">
        <f t="shared" si="2"/>
        <v>3603</v>
      </c>
      <c r="Y35">
        <f t="shared" si="3"/>
        <v>3991</v>
      </c>
      <c r="Z35">
        <f t="shared" si="4"/>
        <v>9576.5999999999985</v>
      </c>
      <c r="AA35">
        <f t="shared" si="5"/>
        <v>12535.32</v>
      </c>
      <c r="AB35">
        <f t="shared" si="6"/>
        <v>15206.263999999999</v>
      </c>
      <c r="AC35">
        <f t="shared" si="7"/>
        <v>14270.052800000001</v>
      </c>
      <c r="AD35">
        <f t="shared" si="8"/>
        <v>17816.41056</v>
      </c>
      <c r="AE35">
        <f t="shared" si="9"/>
        <v>17086.482112000002</v>
      </c>
      <c r="AF35">
        <f t="shared" si="10"/>
        <v>18314.896422400001</v>
      </c>
      <c r="AG35">
        <f t="shared" si="11"/>
        <v>17386.979284479999</v>
      </c>
      <c r="AH35">
        <f t="shared" si="12"/>
        <v>16082.195856896</v>
      </c>
      <c r="AI35">
        <f t="shared" si="13"/>
        <v>18523.6391713792</v>
      </c>
      <c r="AJ35">
        <f t="shared" si="14"/>
        <v>20380.72783427584</v>
      </c>
      <c r="AK35">
        <f t="shared" si="15"/>
        <v>28556.145566855168</v>
      </c>
      <c r="AL35">
        <f t="shared" si="16"/>
        <v>40393.629113371033</v>
      </c>
      <c r="AM35">
        <f t="shared" si="17"/>
        <v>40426.725822674205</v>
      </c>
      <c r="AN35">
        <f t="shared" si="18"/>
        <v>36787.745164534841</v>
      </c>
      <c r="AO35">
        <f t="shared" si="19"/>
        <v>44682.349032906968</v>
      </c>
      <c r="AP35">
        <f t="shared" si="20"/>
        <v>58252.469806581394</v>
      </c>
    </row>
    <row r="36" spans="1:42" ht="30" x14ac:dyDescent="0.25">
      <c r="A36" s="64" t="s">
        <v>32</v>
      </c>
      <c r="B36" s="47">
        <v>3062</v>
      </c>
      <c r="C36" s="48">
        <v>3751</v>
      </c>
      <c r="D36" s="49">
        <v>6151</v>
      </c>
      <c r="E36" s="47">
        <v>7950</v>
      </c>
      <c r="F36" s="47">
        <v>8106</v>
      </c>
      <c r="G36" s="48">
        <v>6970</v>
      </c>
      <c r="H36" s="50">
        <v>9779</v>
      </c>
      <c r="I36" s="51">
        <v>13825</v>
      </c>
      <c r="J36" s="52">
        <v>15283</v>
      </c>
      <c r="K36" s="50">
        <v>22609</v>
      </c>
      <c r="L36" s="53">
        <v>16605</v>
      </c>
      <c r="M36" s="54">
        <v>9139</v>
      </c>
      <c r="N36" s="54">
        <v>11223</v>
      </c>
      <c r="O36" s="50">
        <v>12423</v>
      </c>
      <c r="P36" s="34">
        <v>15850</v>
      </c>
      <c r="Q36" s="34">
        <v>38269</v>
      </c>
      <c r="R36" s="34">
        <v>17842</v>
      </c>
      <c r="S36" s="34">
        <v>15816</v>
      </c>
      <c r="T36" s="34">
        <v>13829</v>
      </c>
      <c r="W36">
        <f t="shared" si="1"/>
        <v>3062</v>
      </c>
      <c r="X36">
        <f t="shared" si="2"/>
        <v>3062</v>
      </c>
      <c r="Y36">
        <f t="shared" si="3"/>
        <v>3613.2</v>
      </c>
      <c r="Z36">
        <f t="shared" si="4"/>
        <v>5643.44</v>
      </c>
      <c r="AA36">
        <f t="shared" si="5"/>
        <v>7488.6880000000001</v>
      </c>
      <c r="AB36">
        <f t="shared" si="6"/>
        <v>7982.5375999999997</v>
      </c>
      <c r="AC36">
        <f t="shared" si="7"/>
        <v>7172.5075199999992</v>
      </c>
      <c r="AD36">
        <f t="shared" si="8"/>
        <v>9257.7015040000006</v>
      </c>
      <c r="AE36">
        <f t="shared" si="9"/>
        <v>12911.540300799999</v>
      </c>
      <c r="AF36">
        <f t="shared" si="10"/>
        <v>14808.708060160001</v>
      </c>
      <c r="AG36">
        <f t="shared" si="11"/>
        <v>21048.941612032002</v>
      </c>
      <c r="AH36">
        <f t="shared" si="12"/>
        <v>17493.788322406399</v>
      </c>
      <c r="AI36">
        <f t="shared" si="13"/>
        <v>10809.957664481281</v>
      </c>
      <c r="AJ36">
        <f t="shared" si="14"/>
        <v>11140.391532896256</v>
      </c>
      <c r="AK36">
        <f t="shared" si="15"/>
        <v>12166.478306579253</v>
      </c>
      <c r="AL36">
        <f t="shared" si="16"/>
        <v>15113.295661315849</v>
      </c>
      <c r="AM36">
        <f t="shared" si="17"/>
        <v>33637.859132263169</v>
      </c>
      <c r="AN36">
        <f t="shared" si="18"/>
        <v>21001.171826452632</v>
      </c>
      <c r="AO36">
        <f t="shared" si="19"/>
        <v>16853.034365290529</v>
      </c>
      <c r="AP36">
        <f t="shared" si="20"/>
        <v>14433.806873058105</v>
      </c>
    </row>
    <row r="37" spans="1:42" ht="20.25" x14ac:dyDescent="0.25">
      <c r="A37" s="22" t="s">
        <v>33</v>
      </c>
      <c r="B37" s="47"/>
      <c r="C37" s="48"/>
      <c r="D37" s="49"/>
      <c r="E37" s="47"/>
      <c r="F37" s="47"/>
      <c r="G37" s="48"/>
      <c r="H37" s="50"/>
      <c r="I37" s="51"/>
      <c r="J37" s="52"/>
      <c r="K37" s="50">
        <v>26447</v>
      </c>
      <c r="L37" s="53">
        <v>47582</v>
      </c>
      <c r="M37" s="54">
        <v>74795</v>
      </c>
      <c r="N37" s="54">
        <v>196193</v>
      </c>
      <c r="O37" s="50">
        <v>296423</v>
      </c>
      <c r="P37" s="34">
        <v>223793</v>
      </c>
      <c r="Q37" s="34">
        <v>196501</v>
      </c>
      <c r="R37" s="34">
        <v>164060</v>
      </c>
      <c r="S37" s="34">
        <v>214575</v>
      </c>
      <c r="T37" s="34">
        <v>271313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21157.600000000002</v>
      </c>
      <c r="AH37">
        <f t="shared" si="12"/>
        <v>42297.119999999995</v>
      </c>
      <c r="AI37">
        <f t="shared" si="13"/>
        <v>68295.423999999999</v>
      </c>
      <c r="AJ37">
        <f t="shared" si="14"/>
        <v>170613.48479999998</v>
      </c>
      <c r="AK37">
        <f t="shared" si="15"/>
        <v>271261.09696</v>
      </c>
      <c r="AL37">
        <f t="shared" si="16"/>
        <v>233286.61939200002</v>
      </c>
      <c r="AM37">
        <f t="shared" si="17"/>
        <v>203858.12387840002</v>
      </c>
      <c r="AN37">
        <f t="shared" si="18"/>
        <v>172019.62477567999</v>
      </c>
      <c r="AO37">
        <f t="shared" si="19"/>
        <v>206063.924955136</v>
      </c>
      <c r="AP37">
        <f t="shared" si="20"/>
        <v>258263.18499102723</v>
      </c>
    </row>
    <row r="38" spans="1:42" ht="20.25" x14ac:dyDescent="0.25">
      <c r="A38" s="64" t="s">
        <v>34</v>
      </c>
      <c r="B38" s="47">
        <v>113917</v>
      </c>
      <c r="C38" s="48">
        <v>152080</v>
      </c>
      <c r="D38" s="49">
        <v>229714</v>
      </c>
      <c r="E38" s="47">
        <v>332532</v>
      </c>
      <c r="F38" s="47">
        <v>377013</v>
      </c>
      <c r="G38" s="48">
        <v>589623</v>
      </c>
      <c r="H38" s="50">
        <v>711720</v>
      </c>
      <c r="I38" s="51">
        <v>798476</v>
      </c>
      <c r="J38" s="52">
        <v>955208</v>
      </c>
      <c r="K38" s="50">
        <v>750236</v>
      </c>
      <c r="L38" s="53">
        <v>586903</v>
      </c>
      <c r="M38" s="54">
        <v>435095</v>
      </c>
      <c r="N38" s="54">
        <v>503243</v>
      </c>
      <c r="O38" s="50">
        <v>515317</v>
      </c>
      <c r="P38" s="34">
        <v>477635</v>
      </c>
      <c r="Q38" s="34">
        <v>518217</v>
      </c>
      <c r="R38" s="34">
        <v>558590</v>
      </c>
      <c r="S38" s="34">
        <v>753059</v>
      </c>
      <c r="T38" s="34">
        <v>860631</v>
      </c>
      <c r="W38">
        <f t="shared" si="1"/>
        <v>113917</v>
      </c>
      <c r="X38">
        <f t="shared" si="2"/>
        <v>113917</v>
      </c>
      <c r="Y38">
        <f t="shared" si="3"/>
        <v>144447.4</v>
      </c>
      <c r="Z38">
        <f t="shared" si="4"/>
        <v>212660.68</v>
      </c>
      <c r="AA38">
        <f t="shared" si="5"/>
        <v>308557.73600000003</v>
      </c>
      <c r="AB38">
        <f t="shared" si="6"/>
        <v>363321.9472</v>
      </c>
      <c r="AC38">
        <f t="shared" si="7"/>
        <v>544362.78943999996</v>
      </c>
      <c r="AD38">
        <f t="shared" si="8"/>
        <v>678248.55788799992</v>
      </c>
      <c r="AE38">
        <f t="shared" si="9"/>
        <v>774430.51157760003</v>
      </c>
      <c r="AF38">
        <f t="shared" si="10"/>
        <v>919052.50231551996</v>
      </c>
      <c r="AG38">
        <f t="shared" si="11"/>
        <v>783999.30046310404</v>
      </c>
      <c r="AH38">
        <f t="shared" si="12"/>
        <v>626322.26009262074</v>
      </c>
      <c r="AI38">
        <f t="shared" si="13"/>
        <v>473340.45201852411</v>
      </c>
      <c r="AJ38">
        <f t="shared" si="14"/>
        <v>497262.49040370481</v>
      </c>
      <c r="AK38">
        <f t="shared" si="15"/>
        <v>511706.09808074101</v>
      </c>
      <c r="AL38">
        <f t="shared" si="16"/>
        <v>484449.21961614816</v>
      </c>
      <c r="AM38">
        <f t="shared" si="17"/>
        <v>511463.44392322964</v>
      </c>
      <c r="AN38">
        <f t="shared" si="18"/>
        <v>549164.68878464587</v>
      </c>
      <c r="AO38">
        <f t="shared" si="19"/>
        <v>712280.13775692927</v>
      </c>
      <c r="AP38">
        <f t="shared" si="20"/>
        <v>830960.82755138585</v>
      </c>
    </row>
    <row r="39" spans="1:42" ht="30" x14ac:dyDescent="0.25">
      <c r="A39" s="64" t="s">
        <v>35</v>
      </c>
      <c r="B39" s="47">
        <v>21642</v>
      </c>
      <c r="C39" s="48">
        <v>29383</v>
      </c>
      <c r="D39" s="49">
        <v>49970</v>
      </c>
      <c r="E39" s="47">
        <v>68273</v>
      </c>
      <c r="F39" s="47">
        <v>61953</v>
      </c>
      <c r="G39" s="48">
        <v>59863</v>
      </c>
      <c r="H39" s="50">
        <v>69024</v>
      </c>
      <c r="I39" s="51">
        <v>81665</v>
      </c>
      <c r="J39" s="52">
        <v>122618</v>
      </c>
      <c r="K39" s="50">
        <v>116856</v>
      </c>
      <c r="L39" s="53">
        <v>113169</v>
      </c>
      <c r="M39" s="54">
        <v>117999</v>
      </c>
      <c r="N39" s="54">
        <v>146660</v>
      </c>
      <c r="O39" s="50">
        <v>110280</v>
      </c>
      <c r="P39" s="34">
        <v>104280</v>
      </c>
      <c r="Q39" s="34">
        <v>115116</v>
      </c>
      <c r="R39" s="34">
        <v>115484</v>
      </c>
      <c r="S39" s="34">
        <v>87352</v>
      </c>
      <c r="T39" s="34">
        <v>87490</v>
      </c>
      <c r="W39">
        <f t="shared" si="1"/>
        <v>21642</v>
      </c>
      <c r="X39">
        <f t="shared" si="2"/>
        <v>21642</v>
      </c>
      <c r="Y39">
        <f t="shared" si="3"/>
        <v>27834.799999999999</v>
      </c>
      <c r="Z39">
        <f t="shared" si="4"/>
        <v>45542.96</v>
      </c>
      <c r="AA39">
        <f t="shared" si="5"/>
        <v>63726.991999999998</v>
      </c>
      <c r="AB39">
        <f t="shared" si="6"/>
        <v>62307.7984</v>
      </c>
      <c r="AC39">
        <f t="shared" si="7"/>
        <v>60351.95968</v>
      </c>
      <c r="AD39">
        <f t="shared" si="8"/>
        <v>67289.591935999997</v>
      </c>
      <c r="AE39">
        <f t="shared" si="9"/>
        <v>78789.918387199999</v>
      </c>
      <c r="AF39">
        <f t="shared" si="10"/>
        <v>113852.38367744</v>
      </c>
      <c r="AG39">
        <f t="shared" si="11"/>
        <v>116255.27673548801</v>
      </c>
      <c r="AH39">
        <f t="shared" si="12"/>
        <v>113786.25534709761</v>
      </c>
      <c r="AI39">
        <f t="shared" si="13"/>
        <v>117156.45106941953</v>
      </c>
      <c r="AJ39">
        <f t="shared" si="14"/>
        <v>140759.29021388391</v>
      </c>
      <c r="AK39">
        <f t="shared" si="15"/>
        <v>116375.85804277677</v>
      </c>
      <c r="AL39">
        <f t="shared" si="16"/>
        <v>106699.17160855535</v>
      </c>
      <c r="AM39">
        <f t="shared" si="17"/>
        <v>113432.63432171107</v>
      </c>
      <c r="AN39">
        <f t="shared" si="18"/>
        <v>115073.72686434223</v>
      </c>
      <c r="AO39">
        <f t="shared" si="19"/>
        <v>92896.34537286844</v>
      </c>
      <c r="AP39">
        <f t="shared" si="20"/>
        <v>88571.269074573676</v>
      </c>
    </row>
    <row r="40" spans="1:42" ht="30" x14ac:dyDescent="0.25">
      <c r="A40" s="64" t="s">
        <v>36</v>
      </c>
      <c r="B40" s="47">
        <v>42735</v>
      </c>
      <c r="C40" s="48">
        <v>39613</v>
      </c>
      <c r="D40" s="49">
        <v>64954</v>
      </c>
      <c r="E40" s="47">
        <v>88440</v>
      </c>
      <c r="F40" s="47">
        <v>75591</v>
      </c>
      <c r="G40" s="48">
        <v>78431</v>
      </c>
      <c r="H40" s="50">
        <v>104080</v>
      </c>
      <c r="I40" s="51">
        <v>136154</v>
      </c>
      <c r="J40" s="52">
        <v>140680</v>
      </c>
      <c r="K40" s="50">
        <v>182798</v>
      </c>
      <c r="L40" s="53">
        <v>200191</v>
      </c>
      <c r="M40" s="54">
        <v>183642</v>
      </c>
      <c r="N40" s="54">
        <v>191710</v>
      </c>
      <c r="O40" s="50">
        <v>183097</v>
      </c>
      <c r="P40" s="34">
        <v>186268</v>
      </c>
      <c r="Q40" s="34">
        <v>182930</v>
      </c>
      <c r="R40" s="34">
        <v>186116</v>
      </c>
      <c r="S40" s="34">
        <v>219917</v>
      </c>
      <c r="T40" s="34">
        <v>291397</v>
      </c>
      <c r="W40">
        <f t="shared" si="1"/>
        <v>42735</v>
      </c>
      <c r="X40">
        <f t="shared" si="2"/>
        <v>42735</v>
      </c>
      <c r="Y40">
        <f t="shared" si="3"/>
        <v>40237.4</v>
      </c>
      <c r="Z40">
        <f t="shared" si="4"/>
        <v>60010.68</v>
      </c>
      <c r="AA40">
        <f t="shared" si="5"/>
        <v>82754.135999999999</v>
      </c>
      <c r="AB40">
        <f t="shared" si="6"/>
        <v>77023.627200000003</v>
      </c>
      <c r="AC40">
        <f t="shared" si="7"/>
        <v>78149.525439999998</v>
      </c>
      <c r="AD40">
        <f t="shared" si="8"/>
        <v>98893.905088</v>
      </c>
      <c r="AE40">
        <f t="shared" si="9"/>
        <v>128701.9810176</v>
      </c>
      <c r="AF40">
        <f t="shared" si="10"/>
        <v>138284.39620352001</v>
      </c>
      <c r="AG40">
        <f t="shared" si="11"/>
        <v>173895.279240704</v>
      </c>
      <c r="AH40">
        <f t="shared" si="12"/>
        <v>194931.85584814081</v>
      </c>
      <c r="AI40">
        <f t="shared" si="13"/>
        <v>185899.97116962814</v>
      </c>
      <c r="AJ40">
        <f t="shared" si="14"/>
        <v>190547.99423392562</v>
      </c>
      <c r="AK40">
        <f t="shared" si="15"/>
        <v>184587.19884678512</v>
      </c>
      <c r="AL40">
        <f t="shared" si="16"/>
        <v>185931.839769357</v>
      </c>
      <c r="AM40">
        <f t="shared" si="17"/>
        <v>183530.36795387138</v>
      </c>
      <c r="AN40">
        <f t="shared" si="18"/>
        <v>185598.87359077428</v>
      </c>
      <c r="AO40">
        <f t="shared" si="19"/>
        <v>213053.37471815484</v>
      </c>
      <c r="AP40">
        <f t="shared" si="20"/>
        <v>275728.27494363097</v>
      </c>
    </row>
    <row r="41" spans="1:42" ht="20.25" x14ac:dyDescent="0.25">
      <c r="A41" s="64" t="s">
        <v>37</v>
      </c>
      <c r="B41" s="47">
        <v>60145</v>
      </c>
      <c r="C41" s="48">
        <v>95629</v>
      </c>
      <c r="D41" s="49">
        <v>135150</v>
      </c>
      <c r="E41" s="47">
        <v>193713</v>
      </c>
      <c r="F41" s="47">
        <v>170845</v>
      </c>
      <c r="G41" s="48">
        <v>159038</v>
      </c>
      <c r="H41" s="50">
        <v>165978</v>
      </c>
      <c r="I41" s="51">
        <v>207935</v>
      </c>
      <c r="J41" s="52">
        <v>253623</v>
      </c>
      <c r="K41" s="50">
        <v>264173</v>
      </c>
      <c r="L41" s="53">
        <v>309436</v>
      </c>
      <c r="M41" s="54">
        <v>294481</v>
      </c>
      <c r="N41" s="54">
        <v>323903</v>
      </c>
      <c r="O41" s="50">
        <v>264871</v>
      </c>
      <c r="P41" s="34">
        <v>284152</v>
      </c>
      <c r="Q41" s="34">
        <v>328055</v>
      </c>
      <c r="R41" s="34">
        <v>393753</v>
      </c>
      <c r="S41" s="34">
        <v>470546</v>
      </c>
      <c r="T41" s="34">
        <v>643711</v>
      </c>
      <c r="W41">
        <f t="shared" si="1"/>
        <v>60145</v>
      </c>
      <c r="X41">
        <f t="shared" si="2"/>
        <v>60145</v>
      </c>
      <c r="Y41">
        <f t="shared" si="3"/>
        <v>88532.2</v>
      </c>
      <c r="Z41">
        <f t="shared" si="4"/>
        <v>125826.44</v>
      </c>
      <c r="AA41">
        <f t="shared" si="5"/>
        <v>180135.68799999999</v>
      </c>
      <c r="AB41">
        <f t="shared" si="6"/>
        <v>172703.13759999999</v>
      </c>
      <c r="AC41">
        <f t="shared" si="7"/>
        <v>161771.02752</v>
      </c>
      <c r="AD41">
        <f t="shared" si="8"/>
        <v>165136.60550399998</v>
      </c>
      <c r="AE41">
        <f t="shared" si="9"/>
        <v>199375.32110079998</v>
      </c>
      <c r="AF41">
        <f t="shared" si="10"/>
        <v>242773.46422016001</v>
      </c>
      <c r="AG41">
        <f t="shared" si="11"/>
        <v>259893.09284403201</v>
      </c>
      <c r="AH41">
        <f t="shared" si="12"/>
        <v>299527.41856880643</v>
      </c>
      <c r="AI41">
        <f t="shared" si="13"/>
        <v>295490.28371376131</v>
      </c>
      <c r="AJ41">
        <f t="shared" si="14"/>
        <v>318220.45674275229</v>
      </c>
      <c r="AK41">
        <f t="shared" si="15"/>
        <v>275540.89134855045</v>
      </c>
      <c r="AL41">
        <f t="shared" si="16"/>
        <v>282429.77826971008</v>
      </c>
      <c r="AM41">
        <f t="shared" si="17"/>
        <v>318929.95565394202</v>
      </c>
      <c r="AN41">
        <f t="shared" si="18"/>
        <v>378788.39113078843</v>
      </c>
      <c r="AO41">
        <f t="shared" si="19"/>
        <v>452194.47822615772</v>
      </c>
      <c r="AP41">
        <f t="shared" si="20"/>
        <v>605407.69564523152</v>
      </c>
    </row>
    <row r="42" spans="1:42" ht="20.25" x14ac:dyDescent="0.25">
      <c r="A42" s="22" t="s">
        <v>119</v>
      </c>
      <c r="B42" s="47"/>
      <c r="C42" s="48"/>
      <c r="D42" s="49"/>
      <c r="E42" s="47"/>
      <c r="F42" s="47"/>
      <c r="G42" s="48"/>
      <c r="H42" s="50"/>
      <c r="I42" s="51"/>
      <c r="J42" s="50"/>
      <c r="K42" s="50">
        <v>3385</v>
      </c>
      <c r="L42" s="53">
        <v>6558</v>
      </c>
      <c r="M42" s="54">
        <v>18547</v>
      </c>
      <c r="N42" s="54">
        <v>49512</v>
      </c>
      <c r="O42" s="50">
        <v>42794</v>
      </c>
      <c r="P42" s="34">
        <v>42763</v>
      </c>
      <c r="Q42" s="34">
        <v>27822</v>
      </c>
      <c r="R42" s="34">
        <v>40546</v>
      </c>
      <c r="S42" s="34">
        <v>104716</v>
      </c>
      <c r="T42" s="34">
        <v>54030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2708</v>
      </c>
      <c r="AH42">
        <f t="shared" si="12"/>
        <v>5788</v>
      </c>
      <c r="AI42">
        <f t="shared" si="13"/>
        <v>15995.2</v>
      </c>
      <c r="AJ42">
        <f t="shared" si="14"/>
        <v>42808.640000000007</v>
      </c>
      <c r="AK42">
        <f t="shared" si="15"/>
        <v>42796.928</v>
      </c>
      <c r="AL42">
        <f t="shared" si="16"/>
        <v>42769.785600000003</v>
      </c>
      <c r="AM42">
        <f t="shared" si="17"/>
        <v>30811.557120000001</v>
      </c>
      <c r="AN42">
        <f t="shared" si="18"/>
        <v>38599.111424000002</v>
      </c>
      <c r="AO42">
        <f t="shared" si="19"/>
        <v>91492.622284800003</v>
      </c>
      <c r="AP42">
        <f t="shared" si="20"/>
        <v>61522.524456959996</v>
      </c>
    </row>
    <row r="43" spans="1:42" ht="37.5" x14ac:dyDescent="0.25">
      <c r="A43" s="63" t="s">
        <v>120</v>
      </c>
      <c r="B43" s="39">
        <v>93317</v>
      </c>
      <c r="C43" s="40">
        <v>128950</v>
      </c>
      <c r="D43" s="43">
        <v>199888</v>
      </c>
      <c r="E43" s="39">
        <v>260241</v>
      </c>
      <c r="F43" s="39">
        <v>267085</v>
      </c>
      <c r="G43" s="40">
        <v>313412</v>
      </c>
      <c r="H43" s="42">
        <v>347504</v>
      </c>
      <c r="I43" s="43">
        <v>402809</v>
      </c>
      <c r="J43" s="44">
        <v>445906</v>
      </c>
      <c r="K43" s="42">
        <v>494286</v>
      </c>
      <c r="L43" s="45">
        <v>475857</v>
      </c>
      <c r="M43" s="46">
        <v>486002</v>
      </c>
      <c r="N43" s="46">
        <v>496092</v>
      </c>
      <c r="O43" s="42">
        <v>544557</v>
      </c>
      <c r="P43" s="35">
        <v>629674</v>
      </c>
      <c r="Q43" s="35">
        <v>705596</v>
      </c>
      <c r="R43" s="35">
        <v>732911</v>
      </c>
      <c r="S43" s="35">
        <v>866268</v>
      </c>
      <c r="T43" s="35">
        <v>1012661</v>
      </c>
      <c r="W43">
        <f t="shared" si="1"/>
        <v>93317</v>
      </c>
      <c r="X43">
        <f t="shared" si="2"/>
        <v>93317</v>
      </c>
      <c r="Y43">
        <f t="shared" si="3"/>
        <v>121823.4</v>
      </c>
      <c r="Z43">
        <f t="shared" si="4"/>
        <v>184275.08000000002</v>
      </c>
      <c r="AA43">
        <f t="shared" si="5"/>
        <v>245047.81600000002</v>
      </c>
      <c r="AB43">
        <f t="shared" si="6"/>
        <v>262677.56319999998</v>
      </c>
      <c r="AC43">
        <f t="shared" si="7"/>
        <v>303265.11264000001</v>
      </c>
      <c r="AD43">
        <f t="shared" si="8"/>
        <v>338656.22252800001</v>
      </c>
      <c r="AE43">
        <f t="shared" si="9"/>
        <v>389978.44450560003</v>
      </c>
      <c r="AF43">
        <f t="shared" si="10"/>
        <v>434720.48890112003</v>
      </c>
      <c r="AG43">
        <f t="shared" si="11"/>
        <v>482372.89778022404</v>
      </c>
      <c r="AH43">
        <f t="shared" si="12"/>
        <v>477160.17955604481</v>
      </c>
      <c r="AI43">
        <f t="shared" si="13"/>
        <v>484233.63591120898</v>
      </c>
      <c r="AJ43">
        <f t="shared" si="14"/>
        <v>493720.32718224183</v>
      </c>
      <c r="AK43">
        <f t="shared" si="15"/>
        <v>534389.66543644841</v>
      </c>
      <c r="AL43">
        <f t="shared" si="16"/>
        <v>610617.13308728964</v>
      </c>
      <c r="AM43">
        <f t="shared" si="17"/>
        <v>686600.22661745793</v>
      </c>
      <c r="AN43">
        <f t="shared" si="18"/>
        <v>723648.84532349161</v>
      </c>
      <c r="AO43">
        <f t="shared" si="19"/>
        <v>837744.16906469828</v>
      </c>
      <c r="AP43">
        <f t="shared" si="20"/>
        <v>977677.63381293963</v>
      </c>
    </row>
    <row r="44" spans="1:42" ht="20.25" x14ac:dyDescent="0.25">
      <c r="A44" s="64" t="s">
        <v>39</v>
      </c>
      <c r="B44" s="47">
        <v>26966</v>
      </c>
      <c r="C44" s="48">
        <v>39584</v>
      </c>
      <c r="D44" s="49">
        <v>60713</v>
      </c>
      <c r="E44" s="47">
        <v>86938</v>
      </c>
      <c r="F44" s="47">
        <v>102189</v>
      </c>
      <c r="G44" s="48">
        <v>120653</v>
      </c>
      <c r="H44" s="50">
        <v>137114</v>
      </c>
      <c r="I44" s="51">
        <v>152733</v>
      </c>
      <c r="J44" s="52">
        <v>179065</v>
      </c>
      <c r="K44" s="50">
        <v>202245</v>
      </c>
      <c r="L44" s="53">
        <v>197572</v>
      </c>
      <c r="M44" s="54">
        <v>199556</v>
      </c>
      <c r="N44" s="54">
        <v>187347</v>
      </c>
      <c r="O44" s="50">
        <v>200007</v>
      </c>
      <c r="P44" s="34">
        <v>229489</v>
      </c>
      <c r="Q44" s="34">
        <v>273438</v>
      </c>
      <c r="R44" s="34">
        <v>257188</v>
      </c>
      <c r="S44" s="34">
        <v>302275</v>
      </c>
      <c r="T44" s="34">
        <v>350615</v>
      </c>
      <c r="W44">
        <f t="shared" si="1"/>
        <v>26966</v>
      </c>
      <c r="X44">
        <f t="shared" si="2"/>
        <v>26966</v>
      </c>
      <c r="Y44">
        <f t="shared" si="3"/>
        <v>37060.400000000001</v>
      </c>
      <c r="Z44">
        <f t="shared" si="4"/>
        <v>55982.48</v>
      </c>
      <c r="AA44">
        <f t="shared" si="5"/>
        <v>80746.896000000008</v>
      </c>
      <c r="AB44">
        <f t="shared" si="6"/>
        <v>97900.579200000007</v>
      </c>
      <c r="AC44">
        <f t="shared" si="7"/>
        <v>116102.51584000001</v>
      </c>
      <c r="AD44">
        <f t="shared" si="8"/>
        <v>132911.70316800001</v>
      </c>
      <c r="AE44">
        <f t="shared" si="9"/>
        <v>148768.74063360001</v>
      </c>
      <c r="AF44">
        <f t="shared" si="10"/>
        <v>173005.74812671999</v>
      </c>
      <c r="AG44">
        <f t="shared" si="11"/>
        <v>196397.149625344</v>
      </c>
      <c r="AH44">
        <f t="shared" si="12"/>
        <v>197337.02992506878</v>
      </c>
      <c r="AI44">
        <f t="shared" si="13"/>
        <v>199112.20598501377</v>
      </c>
      <c r="AJ44">
        <f t="shared" si="14"/>
        <v>189700.04119700275</v>
      </c>
      <c r="AK44">
        <f t="shared" si="15"/>
        <v>197945.60823940055</v>
      </c>
      <c r="AL44">
        <f t="shared" si="16"/>
        <v>223180.3216478801</v>
      </c>
      <c r="AM44">
        <f t="shared" si="17"/>
        <v>263386.464329576</v>
      </c>
      <c r="AN44">
        <f t="shared" si="18"/>
        <v>258427.69286591522</v>
      </c>
      <c r="AO44">
        <f t="shared" si="19"/>
        <v>293505.538573183</v>
      </c>
      <c r="AP44">
        <f t="shared" si="20"/>
        <v>339193.1077146366</v>
      </c>
    </row>
    <row r="45" spans="1:42" ht="30" x14ac:dyDescent="0.25">
      <c r="A45" s="64" t="s">
        <v>112</v>
      </c>
      <c r="B45" s="47">
        <v>3431</v>
      </c>
      <c r="C45" s="48">
        <v>3370</v>
      </c>
      <c r="D45" s="49">
        <v>7678</v>
      </c>
      <c r="E45" s="47">
        <v>3951</v>
      </c>
      <c r="F45" s="47">
        <v>6523</v>
      </c>
      <c r="G45" s="48">
        <v>7452</v>
      </c>
      <c r="H45" s="50">
        <v>6100</v>
      </c>
      <c r="I45" s="51">
        <v>14777</v>
      </c>
      <c r="J45" s="52">
        <v>19155</v>
      </c>
      <c r="K45" s="50">
        <v>16199</v>
      </c>
      <c r="L45" s="53">
        <v>19759</v>
      </c>
      <c r="M45" s="54">
        <v>20632</v>
      </c>
      <c r="N45" s="54">
        <v>21198</v>
      </c>
      <c r="O45" s="50">
        <v>22359</v>
      </c>
      <c r="P45" s="34">
        <v>24158</v>
      </c>
      <c r="Q45" s="34">
        <v>20354</v>
      </c>
      <c r="R45" s="34">
        <v>21572</v>
      </c>
      <c r="S45" s="34">
        <v>21737</v>
      </c>
      <c r="T45" s="34">
        <v>23226</v>
      </c>
      <c r="W45">
        <f t="shared" si="1"/>
        <v>3431</v>
      </c>
      <c r="X45">
        <f t="shared" si="2"/>
        <v>3431</v>
      </c>
      <c r="Y45">
        <f t="shared" si="3"/>
        <v>3382.2</v>
      </c>
      <c r="Z45">
        <f t="shared" si="4"/>
        <v>6818.84</v>
      </c>
      <c r="AA45">
        <f t="shared" si="5"/>
        <v>4524.5680000000002</v>
      </c>
      <c r="AB45">
        <f t="shared" si="6"/>
        <v>6123.3136000000004</v>
      </c>
      <c r="AC45">
        <f t="shared" si="7"/>
        <v>7186.2627200000006</v>
      </c>
      <c r="AD45">
        <f t="shared" si="8"/>
        <v>6317.2525439999999</v>
      </c>
      <c r="AE45">
        <f t="shared" si="9"/>
        <v>13085.050508799999</v>
      </c>
      <c r="AF45">
        <f t="shared" si="10"/>
        <v>17941.010101759999</v>
      </c>
      <c r="AG45">
        <f t="shared" si="11"/>
        <v>16547.402020352001</v>
      </c>
      <c r="AH45">
        <f t="shared" si="12"/>
        <v>19116.680404070401</v>
      </c>
      <c r="AI45">
        <f t="shared" si="13"/>
        <v>20328.936080814081</v>
      </c>
      <c r="AJ45">
        <f t="shared" si="14"/>
        <v>21024.187216162816</v>
      </c>
      <c r="AK45">
        <f t="shared" si="15"/>
        <v>22092.037443232563</v>
      </c>
      <c r="AL45">
        <f t="shared" si="16"/>
        <v>23744.807488646511</v>
      </c>
      <c r="AM45">
        <f t="shared" si="17"/>
        <v>21032.161497729303</v>
      </c>
      <c r="AN45">
        <f t="shared" si="18"/>
        <v>21464.032299545863</v>
      </c>
      <c r="AO45">
        <f t="shared" si="19"/>
        <v>21682.406459909173</v>
      </c>
      <c r="AP45">
        <f t="shared" si="20"/>
        <v>22917.281291981832</v>
      </c>
    </row>
    <row r="46" spans="1:42" ht="49.5" x14ac:dyDescent="0.25">
      <c r="A46" s="64" t="s">
        <v>42</v>
      </c>
      <c r="B46" s="47">
        <v>5830</v>
      </c>
      <c r="C46" s="48">
        <v>6443</v>
      </c>
      <c r="D46" s="49">
        <v>12788</v>
      </c>
      <c r="E46" s="47">
        <v>15889</v>
      </c>
      <c r="F46" s="47">
        <v>17514</v>
      </c>
      <c r="G46" s="48">
        <v>20958</v>
      </c>
      <c r="H46" s="50">
        <v>20855</v>
      </c>
      <c r="I46" s="51">
        <v>25652</v>
      </c>
      <c r="J46" s="52">
        <v>22071</v>
      </c>
      <c r="K46" s="50">
        <v>22148</v>
      </c>
      <c r="L46" s="53">
        <v>28328</v>
      </c>
      <c r="M46" s="54">
        <v>36235</v>
      </c>
      <c r="N46" s="54">
        <v>34827</v>
      </c>
      <c r="O46" s="50">
        <v>35472</v>
      </c>
      <c r="P46" s="34">
        <v>42287</v>
      </c>
      <c r="Q46" s="34">
        <v>49060</v>
      </c>
      <c r="R46" s="34">
        <v>48579</v>
      </c>
      <c r="S46" s="34">
        <v>58672</v>
      </c>
      <c r="T46" s="34">
        <v>68339</v>
      </c>
      <c r="W46">
        <f t="shared" si="1"/>
        <v>5830</v>
      </c>
      <c r="X46">
        <f t="shared" si="2"/>
        <v>5830</v>
      </c>
      <c r="Y46">
        <f t="shared" si="3"/>
        <v>6320.4000000000005</v>
      </c>
      <c r="Z46">
        <f t="shared" si="4"/>
        <v>11494.480000000001</v>
      </c>
      <c r="AA46">
        <f t="shared" si="5"/>
        <v>15010.096000000001</v>
      </c>
      <c r="AB46">
        <f t="shared" si="6"/>
        <v>17013.2192</v>
      </c>
      <c r="AC46">
        <f t="shared" si="7"/>
        <v>20169.043840000002</v>
      </c>
      <c r="AD46">
        <f t="shared" si="8"/>
        <v>20717.808767999999</v>
      </c>
      <c r="AE46">
        <f t="shared" si="9"/>
        <v>24665.161753600001</v>
      </c>
      <c r="AF46">
        <f t="shared" si="10"/>
        <v>22589.832350719997</v>
      </c>
      <c r="AG46">
        <f t="shared" si="11"/>
        <v>22236.366470143999</v>
      </c>
      <c r="AH46">
        <f t="shared" si="12"/>
        <v>27109.673294028798</v>
      </c>
      <c r="AI46">
        <f t="shared" si="13"/>
        <v>34409.93465880576</v>
      </c>
      <c r="AJ46">
        <f t="shared" si="14"/>
        <v>34743.58693176115</v>
      </c>
      <c r="AK46">
        <f t="shared" si="15"/>
        <v>35326.317386352232</v>
      </c>
      <c r="AL46">
        <f t="shared" si="16"/>
        <v>40894.863477270446</v>
      </c>
      <c r="AM46">
        <f t="shared" si="17"/>
        <v>47426.972695454089</v>
      </c>
      <c r="AN46">
        <f t="shared" si="18"/>
        <v>48348.594539090816</v>
      </c>
      <c r="AO46">
        <f t="shared" si="19"/>
        <v>56607.318907818168</v>
      </c>
      <c r="AP46">
        <f t="shared" si="20"/>
        <v>65992.663781563635</v>
      </c>
    </row>
    <row r="47" spans="1:42" ht="49.5" x14ac:dyDescent="0.25">
      <c r="A47" s="64" t="s">
        <v>43</v>
      </c>
      <c r="B47" s="47">
        <v>6242</v>
      </c>
      <c r="C47" s="48">
        <v>7988</v>
      </c>
      <c r="D47" s="49">
        <v>9082</v>
      </c>
      <c r="E47" s="47">
        <v>11001</v>
      </c>
      <c r="F47" s="47">
        <v>10145</v>
      </c>
      <c r="G47" s="48">
        <v>9140</v>
      </c>
      <c r="H47" s="50">
        <v>13610</v>
      </c>
      <c r="I47" s="51">
        <v>18076</v>
      </c>
      <c r="J47" s="52">
        <v>21554</v>
      </c>
      <c r="K47" s="50">
        <v>22184</v>
      </c>
      <c r="L47" s="53">
        <v>19648</v>
      </c>
      <c r="M47" s="54">
        <v>20555</v>
      </c>
      <c r="N47" s="54">
        <v>21032</v>
      </c>
      <c r="O47" s="50">
        <v>22686</v>
      </c>
      <c r="P47" s="34">
        <v>23828</v>
      </c>
      <c r="Q47" s="34">
        <v>22732</v>
      </c>
      <c r="R47" s="34">
        <v>32341</v>
      </c>
      <c r="S47" s="34">
        <v>35413</v>
      </c>
      <c r="T47" s="34">
        <v>28914</v>
      </c>
      <c r="W47">
        <f t="shared" si="1"/>
        <v>6242</v>
      </c>
      <c r="X47">
        <f t="shared" si="2"/>
        <v>6242</v>
      </c>
      <c r="Y47">
        <f t="shared" si="3"/>
        <v>7638.8</v>
      </c>
      <c r="Z47">
        <f t="shared" si="4"/>
        <v>8793.36</v>
      </c>
      <c r="AA47">
        <f t="shared" si="5"/>
        <v>10559.472000000002</v>
      </c>
      <c r="AB47">
        <f t="shared" si="6"/>
        <v>10227.894399999999</v>
      </c>
      <c r="AC47">
        <f t="shared" si="7"/>
        <v>9357.5788799999991</v>
      </c>
      <c r="AD47">
        <f t="shared" si="8"/>
        <v>12759.515776</v>
      </c>
      <c r="AE47">
        <f t="shared" si="9"/>
        <v>17012.703155200001</v>
      </c>
      <c r="AF47">
        <f t="shared" si="10"/>
        <v>20645.74063104</v>
      </c>
      <c r="AG47">
        <f t="shared" si="11"/>
        <v>21876.348126207999</v>
      </c>
      <c r="AH47">
        <f t="shared" si="12"/>
        <v>20093.6696252416</v>
      </c>
      <c r="AI47">
        <f t="shared" si="13"/>
        <v>20462.73392504832</v>
      </c>
      <c r="AJ47">
        <f t="shared" si="14"/>
        <v>20918.146785009667</v>
      </c>
      <c r="AK47">
        <f t="shared" si="15"/>
        <v>22332.429357001933</v>
      </c>
      <c r="AL47">
        <f t="shared" si="16"/>
        <v>23528.885871400387</v>
      </c>
      <c r="AM47">
        <f t="shared" si="17"/>
        <v>22891.377174280078</v>
      </c>
      <c r="AN47">
        <f t="shared" si="18"/>
        <v>30451.075434856019</v>
      </c>
      <c r="AO47">
        <f t="shared" si="19"/>
        <v>34420.6150869712</v>
      </c>
      <c r="AP47">
        <f t="shared" si="20"/>
        <v>30015.323017394239</v>
      </c>
    </row>
    <row r="48" spans="1:42" ht="49.5" x14ac:dyDescent="0.25">
      <c r="A48" s="64" t="s">
        <v>44</v>
      </c>
      <c r="B48" s="47">
        <v>5959</v>
      </c>
      <c r="C48" s="48">
        <v>6912</v>
      </c>
      <c r="D48" s="49">
        <v>14644</v>
      </c>
      <c r="E48" s="47">
        <v>17032</v>
      </c>
      <c r="F48" s="47">
        <v>13927</v>
      </c>
      <c r="G48" s="48">
        <v>16204</v>
      </c>
      <c r="H48" s="50">
        <v>19927</v>
      </c>
      <c r="I48" s="51">
        <v>21851</v>
      </c>
      <c r="J48" s="52">
        <v>28808</v>
      </c>
      <c r="K48" s="50">
        <v>31001</v>
      </c>
      <c r="L48" s="53">
        <v>25457</v>
      </c>
      <c r="M48" s="54">
        <v>25533</v>
      </c>
      <c r="N48" s="54">
        <v>27239</v>
      </c>
      <c r="O48" s="50">
        <v>31435</v>
      </c>
      <c r="P48" s="34">
        <v>33887</v>
      </c>
      <c r="Q48" s="34">
        <v>31172</v>
      </c>
      <c r="R48" s="34">
        <v>35786</v>
      </c>
      <c r="S48" s="34">
        <v>43162</v>
      </c>
      <c r="T48" s="34">
        <v>43499</v>
      </c>
      <c r="W48">
        <f t="shared" si="1"/>
        <v>5959</v>
      </c>
      <c r="X48">
        <f t="shared" si="2"/>
        <v>5959</v>
      </c>
      <c r="Y48">
        <f t="shared" si="3"/>
        <v>6721.4</v>
      </c>
      <c r="Z48">
        <f t="shared" si="4"/>
        <v>13059.48</v>
      </c>
      <c r="AA48">
        <f t="shared" si="5"/>
        <v>16237.495999999999</v>
      </c>
      <c r="AB48">
        <f t="shared" si="6"/>
        <v>14389.099200000001</v>
      </c>
      <c r="AC48">
        <f t="shared" si="7"/>
        <v>15841.019840000001</v>
      </c>
      <c r="AD48">
        <f t="shared" si="8"/>
        <v>19109.803968</v>
      </c>
      <c r="AE48">
        <f t="shared" si="9"/>
        <v>21302.760793599999</v>
      </c>
      <c r="AF48">
        <f t="shared" si="10"/>
        <v>27306.95215872</v>
      </c>
      <c r="AG48">
        <f t="shared" si="11"/>
        <v>30262.190431744002</v>
      </c>
      <c r="AH48">
        <f t="shared" si="12"/>
        <v>26418.038086348803</v>
      </c>
      <c r="AI48">
        <f t="shared" si="13"/>
        <v>25710.007617269759</v>
      </c>
      <c r="AJ48">
        <f t="shared" si="14"/>
        <v>26933.20152345395</v>
      </c>
      <c r="AK48">
        <f t="shared" si="15"/>
        <v>30534.640304690787</v>
      </c>
      <c r="AL48">
        <f t="shared" si="16"/>
        <v>33216.528060938159</v>
      </c>
      <c r="AM48">
        <f t="shared" si="17"/>
        <v>31580.905612187635</v>
      </c>
      <c r="AN48">
        <f t="shared" si="18"/>
        <v>34944.98112243753</v>
      </c>
      <c r="AO48">
        <f t="shared" si="19"/>
        <v>41518.596224487505</v>
      </c>
      <c r="AP48">
        <f t="shared" si="20"/>
        <v>43102.919244897501</v>
      </c>
    </row>
    <row r="49" spans="1:42" ht="30" x14ac:dyDescent="0.25">
      <c r="A49" s="64" t="s">
        <v>45</v>
      </c>
      <c r="B49" s="47">
        <v>13184</v>
      </c>
      <c r="C49" s="48">
        <v>22615</v>
      </c>
      <c r="D49" s="49">
        <v>41318</v>
      </c>
      <c r="E49" s="47">
        <v>50380</v>
      </c>
      <c r="F49" s="47">
        <v>41508</v>
      </c>
      <c r="G49" s="48">
        <v>50369</v>
      </c>
      <c r="H49" s="50">
        <v>51632</v>
      </c>
      <c r="I49" s="51">
        <v>54400</v>
      </c>
      <c r="J49" s="52">
        <v>44623</v>
      </c>
      <c r="K49" s="50">
        <v>57448</v>
      </c>
      <c r="L49" s="53">
        <v>58844</v>
      </c>
      <c r="M49" s="54">
        <v>60543</v>
      </c>
      <c r="N49" s="54">
        <v>64387</v>
      </c>
      <c r="O49" s="50">
        <v>74368</v>
      </c>
      <c r="P49" s="34">
        <v>79777</v>
      </c>
      <c r="Q49" s="34">
        <v>76463</v>
      </c>
      <c r="R49" s="34">
        <v>83282</v>
      </c>
      <c r="S49" s="34">
        <v>118560</v>
      </c>
      <c r="T49" s="34">
        <v>163378</v>
      </c>
      <c r="W49">
        <f t="shared" si="1"/>
        <v>13184</v>
      </c>
      <c r="X49">
        <f t="shared" si="2"/>
        <v>13184</v>
      </c>
      <c r="Y49">
        <f t="shared" si="3"/>
        <v>20728.8</v>
      </c>
      <c r="Z49">
        <f t="shared" si="4"/>
        <v>37200.160000000003</v>
      </c>
      <c r="AA49">
        <f t="shared" si="5"/>
        <v>47744.031999999999</v>
      </c>
      <c r="AB49">
        <f t="shared" si="6"/>
        <v>42755.206399999995</v>
      </c>
      <c r="AC49">
        <f t="shared" si="7"/>
        <v>48846.241280000002</v>
      </c>
      <c r="AD49">
        <f t="shared" si="8"/>
        <v>51074.848256000005</v>
      </c>
      <c r="AE49">
        <f t="shared" si="9"/>
        <v>53734.969651200001</v>
      </c>
      <c r="AF49">
        <f t="shared" si="10"/>
        <v>46445.393930239996</v>
      </c>
      <c r="AG49">
        <f t="shared" si="11"/>
        <v>55247.478786047999</v>
      </c>
      <c r="AH49">
        <f t="shared" si="12"/>
        <v>58124.6957572096</v>
      </c>
      <c r="AI49">
        <f t="shared" si="13"/>
        <v>60059.33915144192</v>
      </c>
      <c r="AJ49">
        <f t="shared" si="14"/>
        <v>63521.467830288384</v>
      </c>
      <c r="AK49">
        <f t="shared" si="15"/>
        <v>72198.693566057671</v>
      </c>
      <c r="AL49">
        <f t="shared" si="16"/>
        <v>78261.338713211531</v>
      </c>
      <c r="AM49">
        <f t="shared" si="17"/>
        <v>76822.667742642312</v>
      </c>
      <c r="AN49">
        <f t="shared" si="18"/>
        <v>81990.133548528465</v>
      </c>
      <c r="AO49">
        <f t="shared" si="19"/>
        <v>111246.02670970569</v>
      </c>
      <c r="AP49">
        <f t="shared" si="20"/>
        <v>152951.60534194115</v>
      </c>
    </row>
    <row r="50" spans="1:42" ht="20.25" x14ac:dyDescent="0.25">
      <c r="A50" s="64" t="s">
        <v>46</v>
      </c>
      <c r="B50" s="47">
        <v>31706</v>
      </c>
      <c r="C50" s="48">
        <v>42038</v>
      </c>
      <c r="D50" s="49">
        <v>53665</v>
      </c>
      <c r="E50" s="47">
        <v>75051</v>
      </c>
      <c r="F50" s="47">
        <v>75279</v>
      </c>
      <c r="G50" s="48">
        <v>88635</v>
      </c>
      <c r="H50" s="50">
        <v>98265</v>
      </c>
      <c r="I50" s="51">
        <v>115318</v>
      </c>
      <c r="J50" s="52">
        <v>130632</v>
      </c>
      <c r="K50" s="50">
        <v>143061</v>
      </c>
      <c r="L50" s="53">
        <v>126250</v>
      </c>
      <c r="M50" s="54">
        <v>122949</v>
      </c>
      <c r="N50" s="54">
        <v>140062</v>
      </c>
      <c r="O50" s="50">
        <v>158230</v>
      </c>
      <c r="P50" s="34">
        <v>196247</v>
      </c>
      <c r="Q50" s="34">
        <v>232377</v>
      </c>
      <c r="R50" s="34">
        <v>254164</v>
      </c>
      <c r="S50" s="34">
        <v>286449</v>
      </c>
      <c r="T50" s="34">
        <v>334690</v>
      </c>
      <c r="W50">
        <f t="shared" si="1"/>
        <v>31706</v>
      </c>
      <c r="X50">
        <f t="shared" si="2"/>
        <v>31706</v>
      </c>
      <c r="Y50">
        <f t="shared" si="3"/>
        <v>39971.599999999999</v>
      </c>
      <c r="Z50">
        <f t="shared" si="4"/>
        <v>50926.32</v>
      </c>
      <c r="AA50">
        <f t="shared" si="5"/>
        <v>70226.063999999998</v>
      </c>
      <c r="AB50">
        <f t="shared" si="6"/>
        <v>74268.412800000006</v>
      </c>
      <c r="AC50">
        <f t="shared" si="7"/>
        <v>85761.682560000001</v>
      </c>
      <c r="AD50">
        <f t="shared" si="8"/>
        <v>95764.336511999994</v>
      </c>
      <c r="AE50">
        <f t="shared" si="9"/>
        <v>111407.2673024</v>
      </c>
      <c r="AF50">
        <f t="shared" si="10"/>
        <v>126787.05346048001</v>
      </c>
      <c r="AG50">
        <f t="shared" si="11"/>
        <v>139806.21069209601</v>
      </c>
      <c r="AH50">
        <f t="shared" si="12"/>
        <v>128961.2421384192</v>
      </c>
      <c r="AI50">
        <f t="shared" si="13"/>
        <v>124151.44842768385</v>
      </c>
      <c r="AJ50">
        <f t="shared" si="14"/>
        <v>136879.88968553676</v>
      </c>
      <c r="AK50">
        <f t="shared" si="15"/>
        <v>153959.97793710735</v>
      </c>
      <c r="AL50">
        <f t="shared" si="16"/>
        <v>187789.59558742147</v>
      </c>
      <c r="AM50">
        <f t="shared" si="17"/>
        <v>223459.51911748428</v>
      </c>
      <c r="AN50">
        <f t="shared" si="18"/>
        <v>248023.10382349684</v>
      </c>
      <c r="AO50">
        <f t="shared" si="19"/>
        <v>278763.82076469937</v>
      </c>
      <c r="AP50">
        <f t="shared" si="20"/>
        <v>323504.76415293984</v>
      </c>
    </row>
    <row r="51" spans="1:42" ht="37.5" x14ac:dyDescent="0.25">
      <c r="A51" s="63" t="s">
        <v>121</v>
      </c>
      <c r="B51" s="39">
        <v>609499</v>
      </c>
      <c r="C51" s="40">
        <v>783640</v>
      </c>
      <c r="D51" s="41">
        <v>1148397</v>
      </c>
      <c r="E51" s="39">
        <v>1485341</v>
      </c>
      <c r="F51" s="39">
        <v>1279154</v>
      </c>
      <c r="G51" s="40">
        <v>1437472</v>
      </c>
      <c r="H51" s="42">
        <v>1702521</v>
      </c>
      <c r="I51" s="43">
        <v>2012877</v>
      </c>
      <c r="J51" s="44">
        <v>2301298</v>
      </c>
      <c r="K51" s="42">
        <v>2384349</v>
      </c>
      <c r="L51" s="45">
        <v>2463346</v>
      </c>
      <c r="M51" s="46">
        <v>2438081</v>
      </c>
      <c r="N51" s="46">
        <v>2428836</v>
      </c>
      <c r="O51" s="42">
        <v>2491205</v>
      </c>
      <c r="P51" s="35">
        <v>2718577</v>
      </c>
      <c r="Q51" s="35">
        <v>2828827</v>
      </c>
      <c r="R51" s="35">
        <v>3118403</v>
      </c>
      <c r="S51" s="35">
        <v>3806429</v>
      </c>
      <c r="T51" s="35">
        <v>4830157</v>
      </c>
      <c r="W51">
        <f t="shared" si="1"/>
        <v>609499</v>
      </c>
      <c r="X51">
        <f t="shared" si="2"/>
        <v>609499</v>
      </c>
      <c r="Y51">
        <f t="shared" si="3"/>
        <v>748811.79999999993</v>
      </c>
      <c r="Z51">
        <f t="shared" si="4"/>
        <v>1068479.96</v>
      </c>
      <c r="AA51">
        <f t="shared" si="5"/>
        <v>1401968.7919999999</v>
      </c>
      <c r="AB51">
        <f t="shared" si="6"/>
        <v>1303716.9583999999</v>
      </c>
      <c r="AC51">
        <f t="shared" si="7"/>
        <v>1410720.99168</v>
      </c>
      <c r="AD51">
        <f t="shared" si="8"/>
        <v>1644160.9983359999</v>
      </c>
      <c r="AE51">
        <f t="shared" si="9"/>
        <v>1939133.7996672001</v>
      </c>
      <c r="AF51">
        <f t="shared" si="10"/>
        <v>2228865.1599334399</v>
      </c>
      <c r="AG51">
        <f t="shared" si="11"/>
        <v>2353252.231986688</v>
      </c>
      <c r="AH51">
        <f t="shared" si="12"/>
        <v>2441327.2463973374</v>
      </c>
      <c r="AI51">
        <f t="shared" si="13"/>
        <v>2438730.2492794674</v>
      </c>
      <c r="AJ51">
        <f t="shared" si="14"/>
        <v>2430814.8498558933</v>
      </c>
      <c r="AK51">
        <f t="shared" si="15"/>
        <v>2479126.9699711786</v>
      </c>
      <c r="AL51">
        <f t="shared" si="16"/>
        <v>2670686.9939942355</v>
      </c>
      <c r="AM51">
        <f t="shared" si="17"/>
        <v>2797198.9987988472</v>
      </c>
      <c r="AN51">
        <f t="shared" si="18"/>
        <v>3054162.1997597693</v>
      </c>
      <c r="AO51">
        <f t="shared" si="19"/>
        <v>3655975.6399519537</v>
      </c>
      <c r="AP51">
        <f t="shared" si="20"/>
        <v>4595320.7279903907</v>
      </c>
    </row>
    <row r="52" spans="1:42" ht="39.75" x14ac:dyDescent="0.25">
      <c r="A52" s="64" t="s">
        <v>47</v>
      </c>
      <c r="B52" s="47">
        <v>84471</v>
      </c>
      <c r="C52" s="48">
        <v>107751</v>
      </c>
      <c r="D52" s="49">
        <v>160345</v>
      </c>
      <c r="E52" s="47">
        <v>203657</v>
      </c>
      <c r="F52" s="47">
        <v>148142</v>
      </c>
      <c r="G52" s="48">
        <v>153625</v>
      </c>
      <c r="H52" s="50">
        <v>188506</v>
      </c>
      <c r="I52" s="51">
        <v>233683</v>
      </c>
      <c r="J52" s="52">
        <v>266396</v>
      </c>
      <c r="K52" s="50">
        <v>283545</v>
      </c>
      <c r="L52" s="53">
        <v>317764</v>
      </c>
      <c r="M52" s="54">
        <v>355109</v>
      </c>
      <c r="N52" s="54">
        <v>278592</v>
      </c>
      <c r="O52" s="50">
        <v>267929</v>
      </c>
      <c r="P52" s="34">
        <v>337711</v>
      </c>
      <c r="Q52" s="34">
        <v>380766</v>
      </c>
      <c r="R52" s="34">
        <v>422572</v>
      </c>
      <c r="S52" s="34">
        <v>519534</v>
      </c>
      <c r="T52" s="34">
        <v>620014</v>
      </c>
      <c r="W52">
        <f t="shared" si="1"/>
        <v>84471</v>
      </c>
      <c r="X52">
        <f t="shared" si="2"/>
        <v>84471</v>
      </c>
      <c r="Y52">
        <f t="shared" si="3"/>
        <v>103095</v>
      </c>
      <c r="Z52">
        <f t="shared" si="4"/>
        <v>148895</v>
      </c>
      <c r="AA52">
        <f t="shared" si="5"/>
        <v>192704.6</v>
      </c>
      <c r="AB52">
        <f t="shared" si="6"/>
        <v>157054.51999999999</v>
      </c>
      <c r="AC52">
        <f t="shared" si="7"/>
        <v>154310.90399999998</v>
      </c>
      <c r="AD52">
        <f t="shared" si="8"/>
        <v>181666.98080000002</v>
      </c>
      <c r="AE52">
        <f t="shared" si="9"/>
        <v>223279.79616000003</v>
      </c>
      <c r="AF52">
        <f t="shared" si="10"/>
        <v>257772.75923200001</v>
      </c>
      <c r="AG52">
        <f t="shared" si="11"/>
        <v>278390.55184640002</v>
      </c>
      <c r="AH52">
        <f t="shared" si="12"/>
        <v>309889.31036927999</v>
      </c>
      <c r="AI52">
        <f t="shared" si="13"/>
        <v>346065.06207385601</v>
      </c>
      <c r="AJ52">
        <f t="shared" si="14"/>
        <v>292086.61241477123</v>
      </c>
      <c r="AK52">
        <f t="shared" si="15"/>
        <v>272760.52248295426</v>
      </c>
      <c r="AL52">
        <f t="shared" si="16"/>
        <v>324720.90449659084</v>
      </c>
      <c r="AM52">
        <f t="shared" si="17"/>
        <v>369556.98089931812</v>
      </c>
      <c r="AN52">
        <f t="shared" si="18"/>
        <v>411968.99617986364</v>
      </c>
      <c r="AO52">
        <f t="shared" si="19"/>
        <v>498020.9992359727</v>
      </c>
      <c r="AP52">
        <f t="shared" si="20"/>
        <v>595615.39984719455</v>
      </c>
    </row>
    <row r="53" spans="1:42" ht="30" x14ac:dyDescent="0.25">
      <c r="A53" s="64" t="s">
        <v>48</v>
      </c>
      <c r="B53" s="47">
        <v>7722</v>
      </c>
      <c r="C53" s="48">
        <v>10692</v>
      </c>
      <c r="D53" s="49">
        <v>17204</v>
      </c>
      <c r="E53" s="47">
        <v>21408</v>
      </c>
      <c r="F53" s="47">
        <v>16576</v>
      </c>
      <c r="G53" s="48">
        <v>22304</v>
      </c>
      <c r="H53" s="50">
        <v>26861</v>
      </c>
      <c r="I53" s="51">
        <v>31656</v>
      </c>
      <c r="J53" s="52">
        <v>46178</v>
      </c>
      <c r="K53" s="50">
        <v>47228</v>
      </c>
      <c r="L53" s="53">
        <v>40332</v>
      </c>
      <c r="M53" s="54">
        <v>27265</v>
      </c>
      <c r="N53" s="54">
        <v>24029</v>
      </c>
      <c r="O53" s="50">
        <v>27321</v>
      </c>
      <c r="P53" s="34">
        <v>27501</v>
      </c>
      <c r="Q53" s="34">
        <v>35784</v>
      </c>
      <c r="R53" s="34">
        <v>38256</v>
      </c>
      <c r="S53" s="34">
        <v>42491</v>
      </c>
      <c r="T53" s="34">
        <v>52228</v>
      </c>
      <c r="W53">
        <f t="shared" si="1"/>
        <v>7722</v>
      </c>
      <c r="X53">
        <f t="shared" si="2"/>
        <v>7722</v>
      </c>
      <c r="Y53">
        <f t="shared" si="3"/>
        <v>10098</v>
      </c>
      <c r="Z53">
        <f t="shared" si="4"/>
        <v>15782.8</v>
      </c>
      <c r="AA53">
        <f t="shared" si="5"/>
        <v>20282.96</v>
      </c>
      <c r="AB53">
        <f t="shared" si="6"/>
        <v>17317.392</v>
      </c>
      <c r="AC53">
        <f t="shared" si="7"/>
        <v>21306.678400000001</v>
      </c>
      <c r="AD53">
        <f t="shared" si="8"/>
        <v>25750.135680000003</v>
      </c>
      <c r="AE53">
        <f t="shared" si="9"/>
        <v>30474.827136000004</v>
      </c>
      <c r="AF53">
        <f t="shared" si="10"/>
        <v>43037.365427199999</v>
      </c>
      <c r="AG53">
        <f t="shared" si="11"/>
        <v>46389.873085439998</v>
      </c>
      <c r="AH53">
        <f t="shared" si="12"/>
        <v>41543.574617088001</v>
      </c>
      <c r="AI53">
        <f t="shared" si="13"/>
        <v>30120.714923417596</v>
      </c>
      <c r="AJ53">
        <f t="shared" si="14"/>
        <v>25247.342984683521</v>
      </c>
      <c r="AK53">
        <f t="shared" si="15"/>
        <v>26906.268596936705</v>
      </c>
      <c r="AL53">
        <f t="shared" si="16"/>
        <v>27382.053719387342</v>
      </c>
      <c r="AM53">
        <f t="shared" si="17"/>
        <v>34103.610743877471</v>
      </c>
      <c r="AN53">
        <f t="shared" si="18"/>
        <v>37425.522148775497</v>
      </c>
      <c r="AO53">
        <f t="shared" si="19"/>
        <v>41477.904429755101</v>
      </c>
      <c r="AP53">
        <f t="shared" si="20"/>
        <v>50077.980885951023</v>
      </c>
    </row>
    <row r="54" spans="1:42" ht="30" x14ac:dyDescent="0.25">
      <c r="A54" s="64" t="s">
        <v>49</v>
      </c>
      <c r="B54" s="47">
        <v>15123</v>
      </c>
      <c r="C54" s="48">
        <v>19597</v>
      </c>
      <c r="D54" s="49">
        <v>27414</v>
      </c>
      <c r="E54" s="47">
        <v>39254</v>
      </c>
      <c r="F54" s="47">
        <v>31968</v>
      </c>
      <c r="G54" s="48">
        <v>40778</v>
      </c>
      <c r="H54" s="50">
        <v>48673</v>
      </c>
      <c r="I54" s="51">
        <v>49825</v>
      </c>
      <c r="J54" s="52">
        <v>53714</v>
      </c>
      <c r="K54" s="50">
        <v>47485</v>
      </c>
      <c r="L54" s="53">
        <v>52751</v>
      </c>
      <c r="M54" s="54">
        <v>52629</v>
      </c>
      <c r="N54" s="54">
        <v>58535</v>
      </c>
      <c r="O54" s="50">
        <v>52309</v>
      </c>
      <c r="P54" s="34">
        <v>53073</v>
      </c>
      <c r="Q54" s="34">
        <v>47033</v>
      </c>
      <c r="R54" s="34">
        <v>50775</v>
      </c>
      <c r="S54" s="34">
        <v>59856</v>
      </c>
      <c r="T54" s="34">
        <v>74094</v>
      </c>
      <c r="W54">
        <f t="shared" si="1"/>
        <v>15123</v>
      </c>
      <c r="X54">
        <f t="shared" si="2"/>
        <v>15123</v>
      </c>
      <c r="Y54">
        <f t="shared" si="3"/>
        <v>18702.2</v>
      </c>
      <c r="Z54">
        <f t="shared" si="4"/>
        <v>25671.64</v>
      </c>
      <c r="AA54">
        <f t="shared" si="5"/>
        <v>36537.527999999998</v>
      </c>
      <c r="AB54">
        <f t="shared" si="6"/>
        <v>32881.905599999998</v>
      </c>
      <c r="AC54">
        <f t="shared" si="7"/>
        <v>39198.78112</v>
      </c>
      <c r="AD54">
        <f t="shared" si="8"/>
        <v>46778.156223999998</v>
      </c>
      <c r="AE54">
        <f t="shared" si="9"/>
        <v>49215.631244799995</v>
      </c>
      <c r="AF54">
        <f t="shared" si="10"/>
        <v>52814.326248960002</v>
      </c>
      <c r="AG54">
        <f t="shared" si="11"/>
        <v>48550.865249791997</v>
      </c>
      <c r="AH54">
        <f t="shared" si="12"/>
        <v>51910.973049958397</v>
      </c>
      <c r="AI54">
        <f t="shared" si="13"/>
        <v>52485.394609991679</v>
      </c>
      <c r="AJ54">
        <f t="shared" si="14"/>
        <v>57325.078921998334</v>
      </c>
      <c r="AK54">
        <f t="shared" si="15"/>
        <v>53312.215784399668</v>
      </c>
      <c r="AL54">
        <f t="shared" si="16"/>
        <v>53120.843156879935</v>
      </c>
      <c r="AM54">
        <f t="shared" si="17"/>
        <v>48250.568631375987</v>
      </c>
      <c r="AN54">
        <f t="shared" si="18"/>
        <v>50270.113726275194</v>
      </c>
      <c r="AO54">
        <f t="shared" si="19"/>
        <v>57938.822745255042</v>
      </c>
      <c r="AP54">
        <f t="shared" si="20"/>
        <v>70862.964549051016</v>
      </c>
    </row>
    <row r="55" spans="1:42" ht="30" x14ac:dyDescent="0.25">
      <c r="A55" s="64" t="s">
        <v>50</v>
      </c>
      <c r="B55" s="47">
        <v>139361</v>
      </c>
      <c r="C55" s="48">
        <v>160606</v>
      </c>
      <c r="D55" s="49">
        <v>214558</v>
      </c>
      <c r="E55" s="47">
        <v>273098</v>
      </c>
      <c r="F55" s="47">
        <v>277573</v>
      </c>
      <c r="G55" s="48">
        <v>328944</v>
      </c>
      <c r="H55" s="50">
        <v>393569</v>
      </c>
      <c r="I55" s="51">
        <v>470751</v>
      </c>
      <c r="J55" s="52">
        <v>525730</v>
      </c>
      <c r="K55" s="50">
        <v>542781</v>
      </c>
      <c r="L55" s="53">
        <v>617128</v>
      </c>
      <c r="M55" s="54">
        <v>636494</v>
      </c>
      <c r="N55" s="54">
        <v>637612</v>
      </c>
      <c r="O55" s="50">
        <v>629731</v>
      </c>
      <c r="P55" s="34">
        <v>640837</v>
      </c>
      <c r="Q55" s="34">
        <v>615593</v>
      </c>
      <c r="R55" s="34">
        <v>689232</v>
      </c>
      <c r="S55" s="34">
        <v>888649</v>
      </c>
      <c r="T55" s="34">
        <v>1180448</v>
      </c>
      <c r="W55">
        <f t="shared" si="1"/>
        <v>139361</v>
      </c>
      <c r="X55">
        <f t="shared" si="2"/>
        <v>139361</v>
      </c>
      <c r="Y55">
        <f t="shared" si="3"/>
        <v>156357</v>
      </c>
      <c r="Z55">
        <f t="shared" si="4"/>
        <v>202917.80000000002</v>
      </c>
      <c r="AA55">
        <f t="shared" si="5"/>
        <v>259061.96000000002</v>
      </c>
      <c r="AB55">
        <f t="shared" si="6"/>
        <v>273870.79200000002</v>
      </c>
      <c r="AC55">
        <f t="shared" si="7"/>
        <v>317929.35840000003</v>
      </c>
      <c r="AD55">
        <f t="shared" si="8"/>
        <v>378441.07167999999</v>
      </c>
      <c r="AE55">
        <f t="shared" si="9"/>
        <v>452289.01433600002</v>
      </c>
      <c r="AF55">
        <f t="shared" si="10"/>
        <v>511041.80286719999</v>
      </c>
      <c r="AG55">
        <f t="shared" si="11"/>
        <v>536433.16057344002</v>
      </c>
      <c r="AH55">
        <f t="shared" si="12"/>
        <v>600989.03211468796</v>
      </c>
      <c r="AI55">
        <f t="shared" si="13"/>
        <v>629393.00642293761</v>
      </c>
      <c r="AJ55">
        <f t="shared" si="14"/>
        <v>635968.2012845875</v>
      </c>
      <c r="AK55">
        <f t="shared" si="15"/>
        <v>630978.4402569175</v>
      </c>
      <c r="AL55">
        <f t="shared" si="16"/>
        <v>638865.28805138357</v>
      </c>
      <c r="AM55">
        <f t="shared" si="17"/>
        <v>620247.45761027676</v>
      </c>
      <c r="AN55">
        <f t="shared" si="18"/>
        <v>675435.09152205533</v>
      </c>
      <c r="AO55">
        <f t="shared" si="19"/>
        <v>846006.21830441104</v>
      </c>
      <c r="AP55">
        <f t="shared" si="20"/>
        <v>1113559.6436608823</v>
      </c>
    </row>
    <row r="56" spans="1:42" ht="39.75" x14ac:dyDescent="0.25">
      <c r="A56" s="64" t="s">
        <v>51</v>
      </c>
      <c r="B56" s="47">
        <v>26876</v>
      </c>
      <c r="C56" s="48">
        <v>34312</v>
      </c>
      <c r="D56" s="49">
        <v>44565</v>
      </c>
      <c r="E56" s="47">
        <v>53536</v>
      </c>
      <c r="F56" s="47">
        <v>40450</v>
      </c>
      <c r="G56" s="48">
        <v>51148</v>
      </c>
      <c r="H56" s="50">
        <v>62311</v>
      </c>
      <c r="I56" s="51">
        <v>64221</v>
      </c>
      <c r="J56" s="52">
        <v>82678</v>
      </c>
      <c r="K56" s="50">
        <v>91571</v>
      </c>
      <c r="L56" s="53">
        <v>81846</v>
      </c>
      <c r="M56" s="54">
        <v>87129</v>
      </c>
      <c r="N56" s="54">
        <v>83706</v>
      </c>
      <c r="O56" s="50">
        <v>96979</v>
      </c>
      <c r="P56" s="34">
        <v>105781</v>
      </c>
      <c r="Q56" s="34">
        <v>120463</v>
      </c>
      <c r="R56" s="34">
        <v>125354</v>
      </c>
      <c r="S56" s="34">
        <v>144341</v>
      </c>
      <c r="T56" s="34">
        <v>166322</v>
      </c>
      <c r="W56">
        <f t="shared" si="1"/>
        <v>26876</v>
      </c>
      <c r="X56">
        <f t="shared" si="2"/>
        <v>26876</v>
      </c>
      <c r="Y56">
        <f t="shared" si="3"/>
        <v>32824.800000000003</v>
      </c>
      <c r="Z56">
        <f t="shared" si="4"/>
        <v>42216.959999999999</v>
      </c>
      <c r="AA56">
        <f t="shared" si="5"/>
        <v>51272.192000000003</v>
      </c>
      <c r="AB56">
        <f t="shared" si="6"/>
        <v>42614.438399999999</v>
      </c>
      <c r="AC56">
        <f t="shared" si="7"/>
        <v>49441.287680000001</v>
      </c>
      <c r="AD56">
        <f t="shared" si="8"/>
        <v>59737.057536</v>
      </c>
      <c r="AE56">
        <f t="shared" si="9"/>
        <v>63324.211507200002</v>
      </c>
      <c r="AF56">
        <f t="shared" si="10"/>
        <v>78807.242301440012</v>
      </c>
      <c r="AG56">
        <f t="shared" si="11"/>
        <v>89018.248460287999</v>
      </c>
      <c r="AH56">
        <f t="shared" si="12"/>
        <v>83280.449692057591</v>
      </c>
      <c r="AI56">
        <f t="shared" si="13"/>
        <v>86359.289938411515</v>
      </c>
      <c r="AJ56">
        <f t="shared" si="14"/>
        <v>84236.657987682294</v>
      </c>
      <c r="AK56">
        <f t="shared" si="15"/>
        <v>94430.53159753645</v>
      </c>
      <c r="AL56">
        <f t="shared" si="16"/>
        <v>103510.90631950728</v>
      </c>
      <c r="AM56">
        <f t="shared" si="17"/>
        <v>117072.58126390146</v>
      </c>
      <c r="AN56">
        <f t="shared" si="18"/>
        <v>123697.7162527803</v>
      </c>
      <c r="AO56">
        <f t="shared" si="19"/>
        <v>140212.34325055606</v>
      </c>
      <c r="AP56">
        <f t="shared" si="20"/>
        <v>161100.06865011121</v>
      </c>
    </row>
    <row r="57" spans="1:42" ht="30" x14ac:dyDescent="0.25">
      <c r="A57" s="64" t="s">
        <v>52</v>
      </c>
      <c r="B57" s="47">
        <v>19445</v>
      </c>
      <c r="C57" s="48">
        <v>25861</v>
      </c>
      <c r="D57" s="49">
        <v>38069</v>
      </c>
      <c r="E57" s="47">
        <v>50473</v>
      </c>
      <c r="F57" s="47">
        <v>35688</v>
      </c>
      <c r="G57" s="48">
        <v>42612</v>
      </c>
      <c r="H57" s="50">
        <v>55925</v>
      </c>
      <c r="I57" s="51">
        <v>65255</v>
      </c>
      <c r="J57" s="52">
        <v>60122</v>
      </c>
      <c r="K57" s="50">
        <v>53457</v>
      </c>
      <c r="L57" s="53">
        <v>55725</v>
      </c>
      <c r="M57" s="54">
        <v>50140</v>
      </c>
      <c r="N57" s="54">
        <v>52365</v>
      </c>
      <c r="O57" s="50">
        <v>56434</v>
      </c>
      <c r="P57" s="34">
        <v>65417</v>
      </c>
      <c r="Q57" s="34">
        <v>55858</v>
      </c>
      <c r="R57" s="34">
        <v>63872</v>
      </c>
      <c r="S57" s="34">
        <v>98863</v>
      </c>
      <c r="T57" s="34">
        <v>123376</v>
      </c>
      <c r="W57">
        <f t="shared" si="1"/>
        <v>19445</v>
      </c>
      <c r="X57">
        <f t="shared" si="2"/>
        <v>19445</v>
      </c>
      <c r="Y57">
        <f t="shared" si="3"/>
        <v>24577.800000000003</v>
      </c>
      <c r="Z57">
        <f t="shared" si="4"/>
        <v>35370.76</v>
      </c>
      <c r="AA57">
        <f t="shared" si="5"/>
        <v>47452.552000000003</v>
      </c>
      <c r="AB57">
        <f t="shared" si="6"/>
        <v>38040.910400000001</v>
      </c>
      <c r="AC57">
        <f t="shared" si="7"/>
        <v>41697.782079999997</v>
      </c>
      <c r="AD57">
        <f t="shared" si="8"/>
        <v>53079.556415999999</v>
      </c>
      <c r="AE57">
        <f t="shared" si="9"/>
        <v>62819.911283199996</v>
      </c>
      <c r="AF57">
        <f t="shared" si="10"/>
        <v>60661.582256640002</v>
      </c>
      <c r="AG57">
        <f t="shared" si="11"/>
        <v>54897.916451328005</v>
      </c>
      <c r="AH57">
        <f t="shared" si="12"/>
        <v>55559.583290265597</v>
      </c>
      <c r="AI57">
        <f t="shared" si="13"/>
        <v>51223.916658053116</v>
      </c>
      <c r="AJ57">
        <f t="shared" si="14"/>
        <v>52136.783331610619</v>
      </c>
      <c r="AK57">
        <f t="shared" si="15"/>
        <v>55574.556666322125</v>
      </c>
      <c r="AL57">
        <f t="shared" si="16"/>
        <v>63448.511333264425</v>
      </c>
      <c r="AM57">
        <f t="shared" si="17"/>
        <v>57376.102266652888</v>
      </c>
      <c r="AN57">
        <f t="shared" si="18"/>
        <v>62572.820453330583</v>
      </c>
      <c r="AO57">
        <f t="shared" si="19"/>
        <v>91604.964090666123</v>
      </c>
      <c r="AP57">
        <f t="shared" si="20"/>
        <v>117021.79281813322</v>
      </c>
    </row>
    <row r="58" spans="1:42" ht="20.25" x14ac:dyDescent="0.25">
      <c r="A58" s="64" t="s">
        <v>53</v>
      </c>
      <c r="B58" s="47">
        <v>56800</v>
      </c>
      <c r="C58" s="48">
        <v>75519</v>
      </c>
      <c r="D58" s="49">
        <v>122480</v>
      </c>
      <c r="E58" s="47">
        <v>152363</v>
      </c>
      <c r="F58" s="47">
        <v>132274</v>
      </c>
      <c r="G58" s="48">
        <v>139652</v>
      </c>
      <c r="H58" s="50">
        <v>144781</v>
      </c>
      <c r="I58" s="51">
        <v>162241</v>
      </c>
      <c r="J58" s="52">
        <v>219494</v>
      </c>
      <c r="K58" s="50">
        <v>207597</v>
      </c>
      <c r="L58" s="53">
        <v>226214</v>
      </c>
      <c r="M58" s="54">
        <v>239390</v>
      </c>
      <c r="N58" s="54">
        <v>245140</v>
      </c>
      <c r="O58" s="50">
        <v>243613</v>
      </c>
      <c r="P58" s="34">
        <v>283776</v>
      </c>
      <c r="Q58" s="34">
        <v>281563</v>
      </c>
      <c r="R58" s="34">
        <v>307973</v>
      </c>
      <c r="S58" s="34">
        <v>378357</v>
      </c>
      <c r="T58" s="34">
        <v>481410</v>
      </c>
      <c r="W58">
        <f t="shared" si="1"/>
        <v>56800</v>
      </c>
      <c r="X58">
        <f t="shared" si="2"/>
        <v>56800</v>
      </c>
      <c r="Y58">
        <f t="shared" si="3"/>
        <v>71775.199999999997</v>
      </c>
      <c r="Z58">
        <f t="shared" si="4"/>
        <v>112339.04</v>
      </c>
      <c r="AA58">
        <f t="shared" si="5"/>
        <v>144358.20800000001</v>
      </c>
      <c r="AB58">
        <f t="shared" si="6"/>
        <v>134690.84160000001</v>
      </c>
      <c r="AC58">
        <f t="shared" si="7"/>
        <v>138659.76832</v>
      </c>
      <c r="AD58">
        <f t="shared" si="8"/>
        <v>143556.75366399999</v>
      </c>
      <c r="AE58">
        <f t="shared" si="9"/>
        <v>158504.15073279999</v>
      </c>
      <c r="AF58">
        <f t="shared" si="10"/>
        <v>207296.03014655999</v>
      </c>
      <c r="AG58">
        <f t="shared" si="11"/>
        <v>207536.80602931199</v>
      </c>
      <c r="AH58">
        <f t="shared" si="12"/>
        <v>222478.56120586241</v>
      </c>
      <c r="AI58">
        <f t="shared" si="13"/>
        <v>236007.71224117247</v>
      </c>
      <c r="AJ58">
        <f t="shared" si="14"/>
        <v>243313.54244823448</v>
      </c>
      <c r="AK58">
        <f t="shared" si="15"/>
        <v>243553.10848964693</v>
      </c>
      <c r="AL58">
        <f t="shared" si="16"/>
        <v>275731.42169792939</v>
      </c>
      <c r="AM58">
        <f t="shared" si="17"/>
        <v>280396.68433958589</v>
      </c>
      <c r="AN58">
        <f t="shared" si="18"/>
        <v>302457.73686791718</v>
      </c>
      <c r="AO58">
        <f t="shared" si="19"/>
        <v>363177.14737358346</v>
      </c>
      <c r="AP58">
        <f t="shared" si="20"/>
        <v>457763.42947471666</v>
      </c>
    </row>
    <row r="59" spans="1:42" ht="20.25" x14ac:dyDescent="0.25">
      <c r="A59" s="64" t="s">
        <v>54</v>
      </c>
      <c r="B59" s="47">
        <v>17088</v>
      </c>
      <c r="C59" s="48">
        <v>24185</v>
      </c>
      <c r="D59" s="49">
        <v>37389</v>
      </c>
      <c r="E59" s="47">
        <v>42672</v>
      </c>
      <c r="F59" s="47">
        <v>31471</v>
      </c>
      <c r="G59" s="48">
        <v>34553</v>
      </c>
      <c r="H59" s="50">
        <v>40185</v>
      </c>
      <c r="I59" s="51">
        <v>50545</v>
      </c>
      <c r="J59" s="52">
        <v>58655</v>
      </c>
      <c r="K59" s="50">
        <v>61448</v>
      </c>
      <c r="L59" s="53">
        <v>55760</v>
      </c>
      <c r="M59" s="54">
        <v>57001</v>
      </c>
      <c r="N59" s="54">
        <v>57861</v>
      </c>
      <c r="O59" s="50">
        <v>59508</v>
      </c>
      <c r="P59" s="34">
        <v>72234</v>
      </c>
      <c r="Q59" s="34">
        <v>67879</v>
      </c>
      <c r="R59" s="34">
        <v>77177</v>
      </c>
      <c r="S59" s="34">
        <v>90410</v>
      </c>
      <c r="T59" s="34">
        <v>106236</v>
      </c>
      <c r="W59">
        <f t="shared" si="1"/>
        <v>17088</v>
      </c>
      <c r="X59">
        <f t="shared" si="2"/>
        <v>17088</v>
      </c>
      <c r="Y59">
        <f t="shared" si="3"/>
        <v>22765.599999999999</v>
      </c>
      <c r="Z59">
        <f t="shared" si="4"/>
        <v>34464.32</v>
      </c>
      <c r="AA59">
        <f t="shared" si="5"/>
        <v>41030.464</v>
      </c>
      <c r="AB59">
        <f t="shared" si="6"/>
        <v>33382.892800000001</v>
      </c>
      <c r="AC59">
        <f t="shared" si="7"/>
        <v>34318.978560000003</v>
      </c>
      <c r="AD59">
        <f t="shared" si="8"/>
        <v>39011.795711999999</v>
      </c>
      <c r="AE59">
        <f t="shared" si="9"/>
        <v>48238.359142399997</v>
      </c>
      <c r="AF59">
        <f t="shared" si="10"/>
        <v>56571.671828480001</v>
      </c>
      <c r="AG59">
        <f t="shared" si="11"/>
        <v>60472.734365696</v>
      </c>
      <c r="AH59">
        <f t="shared" si="12"/>
        <v>56702.546873139196</v>
      </c>
      <c r="AI59">
        <f t="shared" si="13"/>
        <v>56941.309374627839</v>
      </c>
      <c r="AJ59">
        <f t="shared" si="14"/>
        <v>57677.061874925566</v>
      </c>
      <c r="AK59">
        <f t="shared" si="15"/>
        <v>59141.812374985115</v>
      </c>
      <c r="AL59">
        <f t="shared" si="16"/>
        <v>69615.56247499703</v>
      </c>
      <c r="AM59">
        <f t="shared" si="17"/>
        <v>68226.312494999409</v>
      </c>
      <c r="AN59">
        <f t="shared" si="18"/>
        <v>75386.862498999879</v>
      </c>
      <c r="AO59">
        <f t="shared" si="19"/>
        <v>87405.372499799967</v>
      </c>
      <c r="AP59">
        <f t="shared" si="20"/>
        <v>102469.87449995999</v>
      </c>
    </row>
    <row r="60" spans="1:42" ht="30" x14ac:dyDescent="0.25">
      <c r="A60" s="64" t="s">
        <v>122</v>
      </c>
      <c r="B60" s="47">
        <v>64581</v>
      </c>
      <c r="C60" s="48">
        <v>89272</v>
      </c>
      <c r="D60" s="49">
        <v>133189</v>
      </c>
      <c r="E60" s="47">
        <v>207392</v>
      </c>
      <c r="F60" s="47">
        <v>201692</v>
      </c>
      <c r="G60" s="48">
        <v>192072</v>
      </c>
      <c r="H60" s="50">
        <v>224350</v>
      </c>
      <c r="I60" s="51">
        <v>257454</v>
      </c>
      <c r="J60" s="52">
        <v>280884</v>
      </c>
      <c r="K60" s="50">
        <v>276820</v>
      </c>
      <c r="L60" s="53">
        <v>235067</v>
      </c>
      <c r="M60" s="54">
        <v>232010</v>
      </c>
      <c r="N60" s="54">
        <v>245268</v>
      </c>
      <c r="O60" s="50">
        <v>259393</v>
      </c>
      <c r="P60" s="34">
        <v>295252</v>
      </c>
      <c r="Q60" s="34">
        <v>370872</v>
      </c>
      <c r="R60" s="34">
        <v>384491</v>
      </c>
      <c r="S60" s="34">
        <v>467617</v>
      </c>
      <c r="T60" s="34">
        <v>686930</v>
      </c>
      <c r="W60">
        <f t="shared" si="1"/>
        <v>64581</v>
      </c>
      <c r="X60">
        <f t="shared" si="2"/>
        <v>64581</v>
      </c>
      <c r="Y60">
        <f t="shared" si="3"/>
        <v>84333.8</v>
      </c>
      <c r="Z60">
        <f t="shared" si="4"/>
        <v>123417.96</v>
      </c>
      <c r="AA60">
        <f t="shared" si="5"/>
        <v>190597.19200000001</v>
      </c>
      <c r="AB60">
        <f t="shared" si="6"/>
        <v>199473.03839999999</v>
      </c>
      <c r="AC60">
        <f t="shared" si="7"/>
        <v>193552.20767999999</v>
      </c>
      <c r="AD60">
        <f t="shared" si="8"/>
        <v>218190.441536</v>
      </c>
      <c r="AE60">
        <f t="shared" si="9"/>
        <v>249601.28830720001</v>
      </c>
      <c r="AF60">
        <f t="shared" si="10"/>
        <v>274627.45766144001</v>
      </c>
      <c r="AG60">
        <f t="shared" si="11"/>
        <v>276381.49153228797</v>
      </c>
      <c r="AH60">
        <f t="shared" si="12"/>
        <v>243329.89830645759</v>
      </c>
      <c r="AI60">
        <f t="shared" si="13"/>
        <v>234273.97966129152</v>
      </c>
      <c r="AJ60">
        <f t="shared" si="14"/>
        <v>243069.19593225833</v>
      </c>
      <c r="AK60">
        <f t="shared" si="15"/>
        <v>256128.23918645168</v>
      </c>
      <c r="AL60">
        <f t="shared" si="16"/>
        <v>287427.24783729034</v>
      </c>
      <c r="AM60">
        <f t="shared" si="17"/>
        <v>354183.0495674581</v>
      </c>
      <c r="AN60">
        <f t="shared" si="18"/>
        <v>378429.40991349157</v>
      </c>
      <c r="AO60">
        <f t="shared" si="19"/>
        <v>449779.48198269831</v>
      </c>
      <c r="AP60">
        <f t="shared" si="20"/>
        <v>639499.89639653964</v>
      </c>
    </row>
    <row r="61" spans="1:42" ht="30" x14ac:dyDescent="0.25">
      <c r="A61" s="64" t="s">
        <v>56</v>
      </c>
      <c r="B61" s="47">
        <v>39993</v>
      </c>
      <c r="C61" s="48">
        <v>52953</v>
      </c>
      <c r="D61" s="49">
        <v>80353</v>
      </c>
      <c r="E61" s="47">
        <v>108868</v>
      </c>
      <c r="F61" s="47">
        <v>91268</v>
      </c>
      <c r="G61" s="48">
        <v>103648</v>
      </c>
      <c r="H61" s="50">
        <v>116658</v>
      </c>
      <c r="I61" s="51">
        <v>151250</v>
      </c>
      <c r="J61" s="52">
        <v>152877</v>
      </c>
      <c r="K61" s="50">
        <v>153979</v>
      </c>
      <c r="L61" s="53">
        <v>169243</v>
      </c>
      <c r="M61" s="54">
        <v>167279</v>
      </c>
      <c r="N61" s="54">
        <v>184877</v>
      </c>
      <c r="O61" s="50">
        <v>208105</v>
      </c>
      <c r="P61" s="34">
        <v>212039</v>
      </c>
      <c r="Q61" s="34">
        <v>201333</v>
      </c>
      <c r="R61" s="34">
        <v>201913</v>
      </c>
      <c r="S61" s="34">
        <v>241655</v>
      </c>
      <c r="T61" s="34">
        <v>293410</v>
      </c>
      <c r="W61">
        <f t="shared" si="1"/>
        <v>39993</v>
      </c>
      <c r="X61">
        <f t="shared" si="2"/>
        <v>39993</v>
      </c>
      <c r="Y61">
        <f t="shared" si="3"/>
        <v>50361</v>
      </c>
      <c r="Z61">
        <f t="shared" si="4"/>
        <v>74354.600000000006</v>
      </c>
      <c r="AA61">
        <f t="shared" si="5"/>
        <v>101965.32</v>
      </c>
      <c r="AB61">
        <f t="shared" si="6"/>
        <v>93407.464000000007</v>
      </c>
      <c r="AC61">
        <f t="shared" si="7"/>
        <v>101599.8928</v>
      </c>
      <c r="AD61">
        <f t="shared" si="8"/>
        <v>113646.37856000001</v>
      </c>
      <c r="AE61">
        <f t="shared" si="9"/>
        <v>143729.275712</v>
      </c>
      <c r="AF61">
        <f t="shared" si="10"/>
        <v>151047.45514239999</v>
      </c>
      <c r="AG61">
        <f t="shared" si="11"/>
        <v>153392.69102848001</v>
      </c>
      <c r="AH61">
        <f t="shared" si="12"/>
        <v>166072.938205696</v>
      </c>
      <c r="AI61">
        <f t="shared" si="13"/>
        <v>167037.78764113921</v>
      </c>
      <c r="AJ61">
        <f t="shared" si="14"/>
        <v>181309.15752822784</v>
      </c>
      <c r="AK61">
        <f t="shared" si="15"/>
        <v>202745.83150564556</v>
      </c>
      <c r="AL61">
        <f t="shared" si="16"/>
        <v>210180.36630112911</v>
      </c>
      <c r="AM61">
        <f t="shared" si="17"/>
        <v>203102.47326022584</v>
      </c>
      <c r="AN61">
        <f t="shared" si="18"/>
        <v>202150.89465204519</v>
      </c>
      <c r="AO61">
        <f t="shared" si="19"/>
        <v>233754.17893040902</v>
      </c>
      <c r="AP61">
        <f t="shared" si="20"/>
        <v>281478.83578608179</v>
      </c>
    </row>
    <row r="62" spans="1:42" ht="20.25" x14ac:dyDescent="0.25">
      <c r="A62" s="64" t="s">
        <v>57</v>
      </c>
      <c r="B62" s="47">
        <v>15689</v>
      </c>
      <c r="C62" s="48">
        <v>25459</v>
      </c>
      <c r="D62" s="49">
        <v>44023</v>
      </c>
      <c r="E62" s="47">
        <v>52632</v>
      </c>
      <c r="F62" s="47">
        <v>43603</v>
      </c>
      <c r="G62" s="48">
        <v>45678</v>
      </c>
      <c r="H62" s="50">
        <v>57495</v>
      </c>
      <c r="I62" s="51">
        <v>72343</v>
      </c>
      <c r="J62" s="52">
        <v>82164</v>
      </c>
      <c r="K62" s="50">
        <v>82079</v>
      </c>
      <c r="L62" s="53">
        <v>89042</v>
      </c>
      <c r="M62" s="54">
        <v>64945</v>
      </c>
      <c r="N62" s="54">
        <v>72050</v>
      </c>
      <c r="O62" s="50">
        <v>87106</v>
      </c>
      <c r="P62" s="34">
        <v>89373</v>
      </c>
      <c r="Q62" s="34">
        <v>94531</v>
      </c>
      <c r="R62" s="34">
        <v>97902</v>
      </c>
      <c r="S62" s="34">
        <v>105671</v>
      </c>
      <c r="T62" s="34">
        <v>121808</v>
      </c>
      <c r="W62">
        <f t="shared" si="1"/>
        <v>15689</v>
      </c>
      <c r="X62">
        <f t="shared" si="2"/>
        <v>15689</v>
      </c>
      <c r="Y62">
        <f t="shared" si="3"/>
        <v>23505</v>
      </c>
      <c r="Z62">
        <f t="shared" si="4"/>
        <v>39919.4</v>
      </c>
      <c r="AA62">
        <f t="shared" si="5"/>
        <v>50089.48</v>
      </c>
      <c r="AB62">
        <f t="shared" si="6"/>
        <v>44900.296000000002</v>
      </c>
      <c r="AC62">
        <f t="shared" si="7"/>
        <v>45522.459199999998</v>
      </c>
      <c r="AD62">
        <f t="shared" si="8"/>
        <v>55100.491839999995</v>
      </c>
      <c r="AE62">
        <f t="shared" si="9"/>
        <v>68894.498368</v>
      </c>
      <c r="AF62">
        <f t="shared" si="10"/>
        <v>79510.099673599994</v>
      </c>
      <c r="AG62">
        <f t="shared" si="11"/>
        <v>81565.219934719993</v>
      </c>
      <c r="AH62">
        <f t="shared" si="12"/>
        <v>87546.643986943993</v>
      </c>
      <c r="AI62">
        <f t="shared" si="13"/>
        <v>69465.328797388793</v>
      </c>
      <c r="AJ62">
        <f t="shared" si="14"/>
        <v>71533.065759477759</v>
      </c>
      <c r="AK62">
        <f t="shared" si="15"/>
        <v>83991.413151895555</v>
      </c>
      <c r="AL62">
        <f t="shared" si="16"/>
        <v>88296.682630379117</v>
      </c>
      <c r="AM62">
        <f t="shared" si="17"/>
        <v>93284.136526075818</v>
      </c>
      <c r="AN62">
        <f t="shared" si="18"/>
        <v>96978.427305215169</v>
      </c>
      <c r="AO62">
        <f t="shared" si="19"/>
        <v>103932.48546104303</v>
      </c>
      <c r="AP62">
        <f t="shared" si="20"/>
        <v>118232.89709220862</v>
      </c>
    </row>
    <row r="63" spans="1:42" ht="20.25" x14ac:dyDescent="0.25">
      <c r="A63" s="64" t="s">
        <v>58</v>
      </c>
      <c r="B63" s="47">
        <v>67206</v>
      </c>
      <c r="C63" s="48">
        <v>88560</v>
      </c>
      <c r="D63" s="49">
        <v>137127</v>
      </c>
      <c r="E63" s="47">
        <v>148262</v>
      </c>
      <c r="F63" s="47">
        <v>111189</v>
      </c>
      <c r="G63" s="48">
        <v>154423</v>
      </c>
      <c r="H63" s="50">
        <v>182575</v>
      </c>
      <c r="I63" s="51">
        <v>213022</v>
      </c>
      <c r="J63" s="52">
        <v>269737</v>
      </c>
      <c r="K63" s="50">
        <v>321760</v>
      </c>
      <c r="L63" s="53">
        <v>302884</v>
      </c>
      <c r="M63" s="54">
        <v>256776</v>
      </c>
      <c r="N63" s="54">
        <v>259544</v>
      </c>
      <c r="O63" s="50">
        <v>264989</v>
      </c>
      <c r="P63" s="34">
        <v>293732</v>
      </c>
      <c r="Q63" s="34">
        <v>308525</v>
      </c>
      <c r="R63" s="34">
        <v>386809</v>
      </c>
      <c r="S63" s="34">
        <v>453920</v>
      </c>
      <c r="T63" s="34">
        <v>516568</v>
      </c>
      <c r="W63">
        <f t="shared" si="1"/>
        <v>67206</v>
      </c>
      <c r="X63">
        <f t="shared" si="2"/>
        <v>67206</v>
      </c>
      <c r="Y63">
        <f t="shared" si="3"/>
        <v>84289.2</v>
      </c>
      <c r="Z63">
        <f t="shared" si="4"/>
        <v>126559.44</v>
      </c>
      <c r="AA63">
        <f t="shared" si="5"/>
        <v>143921.48800000001</v>
      </c>
      <c r="AB63">
        <f t="shared" si="6"/>
        <v>117735.4976</v>
      </c>
      <c r="AC63">
        <f t="shared" si="7"/>
        <v>147085.49952000001</v>
      </c>
      <c r="AD63">
        <f t="shared" si="8"/>
        <v>175477.099904</v>
      </c>
      <c r="AE63">
        <f t="shared" si="9"/>
        <v>205513.01998079999</v>
      </c>
      <c r="AF63">
        <f t="shared" si="10"/>
        <v>256892.20399616001</v>
      </c>
      <c r="AG63">
        <f t="shared" si="11"/>
        <v>308786.44079923199</v>
      </c>
      <c r="AH63">
        <f t="shared" si="12"/>
        <v>304064.4881598464</v>
      </c>
      <c r="AI63">
        <f t="shared" si="13"/>
        <v>266233.69763196929</v>
      </c>
      <c r="AJ63">
        <f t="shared" si="14"/>
        <v>260881.93952639386</v>
      </c>
      <c r="AK63">
        <f t="shared" si="15"/>
        <v>264167.58790527878</v>
      </c>
      <c r="AL63">
        <f t="shared" si="16"/>
        <v>287819.11758105573</v>
      </c>
      <c r="AM63">
        <f t="shared" si="17"/>
        <v>304383.82351621112</v>
      </c>
      <c r="AN63">
        <f t="shared" si="18"/>
        <v>370323.96470324224</v>
      </c>
      <c r="AO63">
        <f t="shared" si="19"/>
        <v>437200.79294064845</v>
      </c>
      <c r="AP63">
        <f t="shared" si="20"/>
        <v>500694.5585881297</v>
      </c>
    </row>
    <row r="64" spans="1:42" ht="20.25" x14ac:dyDescent="0.25">
      <c r="A64" s="64" t="s">
        <v>59</v>
      </c>
      <c r="B64" s="47">
        <v>40435</v>
      </c>
      <c r="C64" s="48">
        <v>46993</v>
      </c>
      <c r="D64" s="49">
        <v>56710</v>
      </c>
      <c r="E64" s="47">
        <v>83221</v>
      </c>
      <c r="F64" s="47">
        <v>67760</v>
      </c>
      <c r="G64" s="48">
        <v>80041</v>
      </c>
      <c r="H64" s="50">
        <v>101406</v>
      </c>
      <c r="I64" s="51">
        <v>117646</v>
      </c>
      <c r="J64" s="52">
        <v>125834</v>
      </c>
      <c r="K64" s="50">
        <v>137421</v>
      </c>
      <c r="L64" s="53">
        <v>140129</v>
      </c>
      <c r="M64" s="54">
        <v>141337</v>
      </c>
      <c r="N64" s="54">
        <v>145164</v>
      </c>
      <c r="O64" s="50">
        <v>154864</v>
      </c>
      <c r="P64" s="34">
        <v>162120</v>
      </c>
      <c r="Q64" s="34">
        <v>167078</v>
      </c>
      <c r="R64" s="34">
        <v>173755</v>
      </c>
      <c r="S64" s="34">
        <v>208565</v>
      </c>
      <c r="T64" s="34">
        <v>286540</v>
      </c>
      <c r="W64">
        <f t="shared" si="1"/>
        <v>40435</v>
      </c>
      <c r="X64">
        <f t="shared" si="2"/>
        <v>40435</v>
      </c>
      <c r="Y64">
        <f t="shared" si="3"/>
        <v>45681.4</v>
      </c>
      <c r="Z64">
        <f t="shared" si="4"/>
        <v>54504.28</v>
      </c>
      <c r="AA64">
        <f t="shared" si="5"/>
        <v>77477.656000000003</v>
      </c>
      <c r="AB64">
        <f t="shared" si="6"/>
        <v>69703.531199999998</v>
      </c>
      <c r="AC64">
        <f t="shared" si="7"/>
        <v>77973.506240000002</v>
      </c>
      <c r="AD64">
        <f t="shared" si="8"/>
        <v>96719.501248</v>
      </c>
      <c r="AE64">
        <f t="shared" si="9"/>
        <v>113460.70024959999</v>
      </c>
      <c r="AF64">
        <f t="shared" si="10"/>
        <v>123359.34004992001</v>
      </c>
      <c r="AG64">
        <f t="shared" si="11"/>
        <v>134608.66800998399</v>
      </c>
      <c r="AH64">
        <f t="shared" si="12"/>
        <v>139024.9336019968</v>
      </c>
      <c r="AI64">
        <f t="shared" si="13"/>
        <v>140874.58672039935</v>
      </c>
      <c r="AJ64">
        <f t="shared" si="14"/>
        <v>144306.11734407989</v>
      </c>
      <c r="AK64">
        <f t="shared" si="15"/>
        <v>152752.42346881598</v>
      </c>
      <c r="AL64">
        <f t="shared" si="16"/>
        <v>160246.4846937632</v>
      </c>
      <c r="AM64">
        <f t="shared" si="17"/>
        <v>165711.69693875263</v>
      </c>
      <c r="AN64">
        <f t="shared" si="18"/>
        <v>172146.33938775052</v>
      </c>
      <c r="AO64">
        <f t="shared" si="19"/>
        <v>201281.2678775501</v>
      </c>
      <c r="AP64">
        <f t="shared" si="20"/>
        <v>269488.25357551</v>
      </c>
    </row>
    <row r="65" spans="1:42" ht="20.25" x14ac:dyDescent="0.25">
      <c r="A65" s="64" t="s">
        <v>60</v>
      </c>
      <c r="B65" s="47">
        <v>14711</v>
      </c>
      <c r="C65" s="48">
        <v>21882</v>
      </c>
      <c r="D65" s="49">
        <v>34970</v>
      </c>
      <c r="E65" s="47">
        <v>48507</v>
      </c>
      <c r="F65" s="47">
        <v>49500</v>
      </c>
      <c r="G65" s="48">
        <v>47993</v>
      </c>
      <c r="H65" s="50">
        <v>59226</v>
      </c>
      <c r="I65" s="51">
        <v>72985</v>
      </c>
      <c r="J65" s="52">
        <v>76835</v>
      </c>
      <c r="K65" s="50">
        <v>77178</v>
      </c>
      <c r="L65" s="53">
        <v>79461</v>
      </c>
      <c r="M65" s="54">
        <v>70576</v>
      </c>
      <c r="N65" s="54">
        <v>84094</v>
      </c>
      <c r="O65" s="50">
        <v>82924</v>
      </c>
      <c r="P65" s="34">
        <v>79732</v>
      </c>
      <c r="Q65" s="34">
        <v>81546</v>
      </c>
      <c r="R65" s="34">
        <v>98322</v>
      </c>
      <c r="S65" s="34">
        <v>106501</v>
      </c>
      <c r="T65" s="34">
        <v>120774</v>
      </c>
      <c r="W65">
        <f t="shared" si="1"/>
        <v>14711</v>
      </c>
      <c r="X65">
        <f t="shared" si="2"/>
        <v>14711</v>
      </c>
      <c r="Y65">
        <f t="shared" si="3"/>
        <v>20447.800000000003</v>
      </c>
      <c r="Z65">
        <f t="shared" si="4"/>
        <v>32065.559999999998</v>
      </c>
      <c r="AA65">
        <f t="shared" si="5"/>
        <v>45218.712</v>
      </c>
      <c r="AB65">
        <f t="shared" si="6"/>
        <v>48643.742399999996</v>
      </c>
      <c r="AC65">
        <f t="shared" si="7"/>
        <v>48123.148479999996</v>
      </c>
      <c r="AD65">
        <f t="shared" si="8"/>
        <v>57005.429695999999</v>
      </c>
      <c r="AE65">
        <f t="shared" si="9"/>
        <v>69789.085939199998</v>
      </c>
      <c r="AF65">
        <f t="shared" si="10"/>
        <v>75425.817187840003</v>
      </c>
      <c r="AG65">
        <f t="shared" si="11"/>
        <v>76827.563437567995</v>
      </c>
      <c r="AH65">
        <f t="shared" si="12"/>
        <v>78934.312687513593</v>
      </c>
      <c r="AI65">
        <f t="shared" si="13"/>
        <v>72247.662537502722</v>
      </c>
      <c r="AJ65">
        <f t="shared" si="14"/>
        <v>81724.732507500536</v>
      </c>
      <c r="AK65">
        <f t="shared" si="15"/>
        <v>82684.146501500101</v>
      </c>
      <c r="AL65">
        <f t="shared" si="16"/>
        <v>80322.42930030002</v>
      </c>
      <c r="AM65">
        <f t="shared" si="17"/>
        <v>81301.285860060001</v>
      </c>
      <c r="AN65">
        <f t="shared" si="18"/>
        <v>94917.857172012009</v>
      </c>
      <c r="AO65">
        <f t="shared" si="19"/>
        <v>104184.3714344024</v>
      </c>
      <c r="AP65">
        <f t="shared" si="20"/>
        <v>117456.0742868805</v>
      </c>
    </row>
    <row r="66" spans="1:42" ht="28.5" x14ac:dyDescent="0.25">
      <c r="A66" s="63" t="s">
        <v>123</v>
      </c>
      <c r="B66" s="39">
        <v>593370</v>
      </c>
      <c r="C66" s="40">
        <v>801479</v>
      </c>
      <c r="D66" s="41">
        <v>1113151</v>
      </c>
      <c r="E66" s="39">
        <v>1482552</v>
      </c>
      <c r="F66" s="39">
        <v>1337857</v>
      </c>
      <c r="G66" s="40">
        <v>1490849</v>
      </c>
      <c r="H66" s="42">
        <v>1838272</v>
      </c>
      <c r="I66" s="43">
        <v>2037624</v>
      </c>
      <c r="J66" s="44">
        <v>2167821</v>
      </c>
      <c r="K66" s="42">
        <v>2368498</v>
      </c>
      <c r="L66" s="45">
        <v>2357901</v>
      </c>
      <c r="M66" s="46">
        <v>2688039</v>
      </c>
      <c r="N66" s="46">
        <v>2833094</v>
      </c>
      <c r="O66" s="42">
        <v>2966663</v>
      </c>
      <c r="P66" s="35">
        <v>2967330</v>
      </c>
      <c r="Q66" s="35">
        <v>3081488</v>
      </c>
      <c r="R66" s="35">
        <v>3233500</v>
      </c>
      <c r="S66" s="35">
        <v>4097980</v>
      </c>
      <c r="T66" s="35">
        <v>4594205</v>
      </c>
      <c r="W66">
        <f t="shared" si="1"/>
        <v>593370</v>
      </c>
      <c r="X66">
        <f t="shared" si="2"/>
        <v>593370</v>
      </c>
      <c r="Y66">
        <f t="shared" si="3"/>
        <v>759857.20000000007</v>
      </c>
      <c r="Z66">
        <f t="shared" si="4"/>
        <v>1042492.24</v>
      </c>
      <c r="AA66">
        <f t="shared" si="5"/>
        <v>1394540.048</v>
      </c>
      <c r="AB66">
        <f t="shared" si="6"/>
        <v>1349193.6096000001</v>
      </c>
      <c r="AC66">
        <f t="shared" si="7"/>
        <v>1462517.9219199999</v>
      </c>
      <c r="AD66">
        <f t="shared" si="8"/>
        <v>1763121.184384</v>
      </c>
      <c r="AE66">
        <f t="shared" si="9"/>
        <v>1982723.4368768001</v>
      </c>
      <c r="AF66">
        <f t="shared" si="10"/>
        <v>2130801.48737536</v>
      </c>
      <c r="AG66">
        <f t="shared" si="11"/>
        <v>2320958.697475072</v>
      </c>
      <c r="AH66">
        <f t="shared" si="12"/>
        <v>2350512.5394950146</v>
      </c>
      <c r="AI66">
        <f t="shared" si="13"/>
        <v>2620533.7078990028</v>
      </c>
      <c r="AJ66">
        <f t="shared" si="14"/>
        <v>2790581.9415798006</v>
      </c>
      <c r="AK66">
        <f t="shared" si="15"/>
        <v>2931446.7883159597</v>
      </c>
      <c r="AL66">
        <f t="shared" si="16"/>
        <v>2960153.3576631919</v>
      </c>
      <c r="AM66">
        <f t="shared" si="17"/>
        <v>3057221.0715326383</v>
      </c>
      <c r="AN66">
        <f t="shared" si="18"/>
        <v>3198244.2143065277</v>
      </c>
      <c r="AO66">
        <f t="shared" si="19"/>
        <v>3918032.8428613055</v>
      </c>
      <c r="AP66">
        <f t="shared" si="20"/>
        <v>4458970.5685722604</v>
      </c>
    </row>
    <row r="67" spans="1:42" ht="20.25" x14ac:dyDescent="0.25">
      <c r="A67" s="64" t="s">
        <v>61</v>
      </c>
      <c r="B67" s="47">
        <v>8628</v>
      </c>
      <c r="C67" s="48">
        <v>13916</v>
      </c>
      <c r="D67" s="49">
        <v>19043</v>
      </c>
      <c r="E67" s="47">
        <v>33437</v>
      </c>
      <c r="F67" s="47">
        <v>35021</v>
      </c>
      <c r="G67" s="48">
        <v>25573</v>
      </c>
      <c r="H67" s="50">
        <v>29862</v>
      </c>
      <c r="I67" s="51">
        <v>36213</v>
      </c>
      <c r="J67" s="52">
        <v>33207</v>
      </c>
      <c r="K67" s="50">
        <v>32762</v>
      </c>
      <c r="L67" s="53">
        <v>27842</v>
      </c>
      <c r="M67" s="54">
        <v>29254</v>
      </c>
      <c r="N67" s="54">
        <v>22851</v>
      </c>
      <c r="O67" s="50">
        <v>27151</v>
      </c>
      <c r="P67" s="34">
        <v>40743</v>
      </c>
      <c r="Q67" s="34">
        <v>44231</v>
      </c>
      <c r="R67" s="34">
        <v>47180</v>
      </c>
      <c r="S67" s="34">
        <v>56059</v>
      </c>
      <c r="T67" s="34">
        <v>71227</v>
      </c>
      <c r="W67">
        <f t="shared" ref="W67:W95" si="21">B67</f>
        <v>8628</v>
      </c>
      <c r="X67">
        <f t="shared" ref="X67:X95" si="22">$V$2*B67+(1-$V$2)*W67</f>
        <v>8628</v>
      </c>
      <c r="Y67">
        <f t="shared" ref="Y67:Y95" si="23">$V$2*C67+(1-$V$2)*X67</f>
        <v>12858.400000000001</v>
      </c>
      <c r="Z67">
        <f t="shared" ref="Z67:Z95" si="24">$V$2*D67+(1-$V$2)*Y67</f>
        <v>17806.080000000002</v>
      </c>
      <c r="AA67">
        <f t="shared" ref="AA67:AA95" si="25">$V$2*E67+(1-$V$2)*Z67</f>
        <v>30310.816000000003</v>
      </c>
      <c r="AB67">
        <f t="shared" ref="AB67:AB95" si="26">$V$2*F67+(1-$V$2)*AA67</f>
        <v>34078.963199999998</v>
      </c>
      <c r="AC67">
        <f t="shared" ref="AC67:AC95" si="27">$V$2*G67+(1-$V$2)*AB67</f>
        <v>27274.192640000001</v>
      </c>
      <c r="AD67">
        <f t="shared" ref="AD67:AD95" si="28">$V$2*H67+(1-$V$2)*AC67</f>
        <v>29344.438528000002</v>
      </c>
      <c r="AE67">
        <f t="shared" ref="AE67:AE95" si="29">$V$2*I67+(1-$V$2)*AD67</f>
        <v>34839.2877056</v>
      </c>
      <c r="AF67">
        <f t="shared" ref="AF67:AF95" si="30">$V$2*J67+(1-$V$2)*AE67</f>
        <v>33533.457541119998</v>
      </c>
      <c r="AG67">
        <f t="shared" ref="AG67:AG95" si="31">$V$2*K67+(1-$V$2)*AF67</f>
        <v>32916.291508224</v>
      </c>
      <c r="AH67">
        <f t="shared" ref="AH67:AH95" si="32">$V$2*L67+(1-$V$2)*AG67</f>
        <v>28856.858301644803</v>
      </c>
      <c r="AI67">
        <f t="shared" ref="AI67:AI95" si="33">$V$2*M67+(1-$V$2)*AH67</f>
        <v>29174.571660328962</v>
      </c>
      <c r="AJ67">
        <f t="shared" ref="AJ67:AJ95" si="34">$V$2*N67+(1-$V$2)*AI67</f>
        <v>24115.714332065792</v>
      </c>
      <c r="AK67">
        <f t="shared" ref="AK67:AK95" si="35">$V$2*O67+(1-$V$2)*AJ67</f>
        <v>26543.942866413159</v>
      </c>
      <c r="AL67">
        <f t="shared" ref="AL67:AL95" si="36">$V$2*P67+(1-$V$2)*AK67</f>
        <v>37903.188573282634</v>
      </c>
      <c r="AM67">
        <f t="shared" ref="AM67:AM95" si="37">$V$2*Q67+(1-$V$2)*AL67</f>
        <v>42965.437714656531</v>
      </c>
      <c r="AN67">
        <f t="shared" ref="AN67:AN95" si="38">$V$2*R67+(1-$V$2)*AM67</f>
        <v>46337.087542931302</v>
      </c>
      <c r="AO67">
        <f t="shared" ref="AO67:AO95" si="39">$V$2*S67+(1-$V$2)*AN67</f>
        <v>54114.617508586263</v>
      </c>
      <c r="AP67">
        <f t="shared" ref="AP67:AP95" si="40">$V$2*T67+(1-$V$2)*AO67</f>
        <v>67804.523501717253</v>
      </c>
    </row>
    <row r="68" spans="1:42" ht="30" x14ac:dyDescent="0.25">
      <c r="A68" s="64" t="s">
        <v>124</v>
      </c>
      <c r="B68" s="47">
        <v>91019</v>
      </c>
      <c r="C68" s="48">
        <v>133476</v>
      </c>
      <c r="D68" s="49">
        <v>187314</v>
      </c>
      <c r="E68" s="47">
        <v>242634</v>
      </c>
      <c r="F68" s="47">
        <v>200368</v>
      </c>
      <c r="G68" s="48">
        <v>264462</v>
      </c>
      <c r="H68" s="50">
        <v>333451</v>
      </c>
      <c r="I68" s="51">
        <v>351637</v>
      </c>
      <c r="J68" s="52">
        <v>352916</v>
      </c>
      <c r="K68" s="50">
        <v>371631</v>
      </c>
      <c r="L68" s="53">
        <v>349964</v>
      </c>
      <c r="M68" s="54">
        <v>328403</v>
      </c>
      <c r="N68" s="54">
        <v>320111</v>
      </c>
      <c r="O68" s="50">
        <v>378662</v>
      </c>
      <c r="P68" s="34">
        <v>392687</v>
      </c>
      <c r="Q68" s="34">
        <v>416956</v>
      </c>
      <c r="R68" s="34">
        <v>420243</v>
      </c>
      <c r="S68" s="34">
        <v>569580</v>
      </c>
      <c r="T68" s="34">
        <v>720356</v>
      </c>
      <c r="W68">
        <f t="shared" si="21"/>
        <v>91019</v>
      </c>
      <c r="X68">
        <f t="shared" si="22"/>
        <v>91019</v>
      </c>
      <c r="Y68">
        <f t="shared" si="23"/>
        <v>124984.6</v>
      </c>
      <c r="Z68">
        <f t="shared" si="24"/>
        <v>174848.12</v>
      </c>
      <c r="AA68">
        <f t="shared" si="25"/>
        <v>229076.82399999999</v>
      </c>
      <c r="AB68">
        <f t="shared" si="26"/>
        <v>206109.7648</v>
      </c>
      <c r="AC68">
        <f t="shared" si="27"/>
        <v>252791.55296</v>
      </c>
      <c r="AD68">
        <f t="shared" si="28"/>
        <v>317319.11059199995</v>
      </c>
      <c r="AE68">
        <f t="shared" si="29"/>
        <v>344773.42211839999</v>
      </c>
      <c r="AF68">
        <f t="shared" si="30"/>
        <v>351287.48442368</v>
      </c>
      <c r="AG68">
        <f t="shared" si="31"/>
        <v>367562.29688473599</v>
      </c>
      <c r="AH68">
        <f t="shared" si="32"/>
        <v>353483.65937694721</v>
      </c>
      <c r="AI68">
        <f t="shared" si="33"/>
        <v>333419.13187538943</v>
      </c>
      <c r="AJ68">
        <f t="shared" si="34"/>
        <v>322772.62637507787</v>
      </c>
      <c r="AK68">
        <f t="shared" si="35"/>
        <v>367484.1252750156</v>
      </c>
      <c r="AL68">
        <f t="shared" si="36"/>
        <v>387646.42505500314</v>
      </c>
      <c r="AM68">
        <f t="shared" si="37"/>
        <v>411094.08501100063</v>
      </c>
      <c r="AN68">
        <f t="shared" si="38"/>
        <v>418413.21700220014</v>
      </c>
      <c r="AO68">
        <f t="shared" si="39"/>
        <v>539346.64340043999</v>
      </c>
      <c r="AP68">
        <f t="shared" si="40"/>
        <v>684154.12868008798</v>
      </c>
    </row>
    <row r="69" spans="1:42" ht="59.25" x14ac:dyDescent="0.25">
      <c r="A69" s="64" t="s">
        <v>98</v>
      </c>
      <c r="B69" s="47">
        <v>223318</v>
      </c>
      <c r="C69" s="48">
        <v>306570</v>
      </c>
      <c r="D69" s="49">
        <v>381342</v>
      </c>
      <c r="E69" s="47">
        <v>482584</v>
      </c>
      <c r="F69" s="47">
        <v>472195</v>
      </c>
      <c r="G69" s="48">
        <v>507172</v>
      </c>
      <c r="H69" s="50">
        <v>636976</v>
      </c>
      <c r="I69" s="51">
        <v>671089</v>
      </c>
      <c r="J69" s="52">
        <v>718871</v>
      </c>
      <c r="K69" s="50">
        <v>733867</v>
      </c>
      <c r="L69" s="53">
        <v>766070</v>
      </c>
      <c r="M69" s="54">
        <v>799253</v>
      </c>
      <c r="N69" s="54">
        <v>920187</v>
      </c>
      <c r="O69" s="50">
        <v>930721</v>
      </c>
      <c r="P69" s="34">
        <v>986456</v>
      </c>
      <c r="Q69" s="34">
        <v>1006037</v>
      </c>
      <c r="R69" s="34">
        <v>1056856</v>
      </c>
      <c r="S69" s="34">
        <v>1328037</v>
      </c>
      <c r="T69" s="34">
        <v>1552806</v>
      </c>
      <c r="W69">
        <f t="shared" si="21"/>
        <v>223318</v>
      </c>
      <c r="X69">
        <f t="shared" si="22"/>
        <v>223318</v>
      </c>
      <c r="Y69">
        <f t="shared" si="23"/>
        <v>289919.59999999998</v>
      </c>
      <c r="Z69">
        <f t="shared" si="24"/>
        <v>363057.52</v>
      </c>
      <c r="AA69">
        <f t="shared" si="25"/>
        <v>458678.70400000003</v>
      </c>
      <c r="AB69">
        <f t="shared" si="26"/>
        <v>469491.74079999997</v>
      </c>
      <c r="AC69">
        <f t="shared" si="27"/>
        <v>499635.94816000003</v>
      </c>
      <c r="AD69">
        <f t="shared" si="28"/>
        <v>609507.98963199998</v>
      </c>
      <c r="AE69">
        <f t="shared" si="29"/>
        <v>658772.79792640009</v>
      </c>
      <c r="AF69">
        <f t="shared" si="30"/>
        <v>706851.35958528006</v>
      </c>
      <c r="AG69">
        <f t="shared" si="31"/>
        <v>728463.87191705592</v>
      </c>
      <c r="AH69">
        <f t="shared" si="32"/>
        <v>758548.77438341116</v>
      </c>
      <c r="AI69">
        <f t="shared" si="33"/>
        <v>791112.15487668221</v>
      </c>
      <c r="AJ69">
        <f t="shared" si="34"/>
        <v>894372.03097533644</v>
      </c>
      <c r="AK69">
        <f t="shared" si="35"/>
        <v>923451.20619506727</v>
      </c>
      <c r="AL69">
        <f t="shared" si="36"/>
        <v>973855.04123901343</v>
      </c>
      <c r="AM69">
        <f t="shared" si="37"/>
        <v>999600.60824780271</v>
      </c>
      <c r="AN69">
        <f t="shared" si="38"/>
        <v>1045404.9216495606</v>
      </c>
      <c r="AO69">
        <f t="shared" si="39"/>
        <v>1271510.5843299122</v>
      </c>
      <c r="AP69">
        <f t="shared" si="40"/>
        <v>1496546.9168659823</v>
      </c>
    </row>
    <row r="70" spans="1:42" ht="39.75" x14ac:dyDescent="0.25">
      <c r="A70" s="64" t="s">
        <v>64</v>
      </c>
      <c r="B70" s="47">
        <v>141234</v>
      </c>
      <c r="C70" s="48">
        <v>170738</v>
      </c>
      <c r="D70" s="49">
        <v>287954</v>
      </c>
      <c r="E70" s="47">
        <v>399611</v>
      </c>
      <c r="F70" s="47">
        <v>344336</v>
      </c>
      <c r="G70" s="48">
        <v>387696</v>
      </c>
      <c r="H70" s="50">
        <v>477145</v>
      </c>
      <c r="I70" s="51">
        <v>581010</v>
      </c>
      <c r="J70" s="52">
        <v>603194</v>
      </c>
      <c r="K70" s="50">
        <v>754187</v>
      </c>
      <c r="L70" s="53">
        <v>779406</v>
      </c>
      <c r="M70" s="54">
        <v>1093082</v>
      </c>
      <c r="N70" s="54">
        <v>1069620</v>
      </c>
      <c r="O70" s="50">
        <v>1021502</v>
      </c>
      <c r="P70" s="34">
        <v>943833</v>
      </c>
      <c r="Q70" s="34">
        <v>991794</v>
      </c>
      <c r="R70" s="34">
        <v>1147020</v>
      </c>
      <c r="S70" s="34">
        <v>1417860</v>
      </c>
      <c r="T70" s="34">
        <v>1474235</v>
      </c>
      <c r="W70">
        <f t="shared" si="21"/>
        <v>141234</v>
      </c>
      <c r="X70">
        <f t="shared" si="22"/>
        <v>141234</v>
      </c>
      <c r="Y70">
        <f t="shared" si="23"/>
        <v>164837.19999999998</v>
      </c>
      <c r="Z70">
        <f t="shared" si="24"/>
        <v>263330.64</v>
      </c>
      <c r="AA70">
        <f t="shared" si="25"/>
        <v>372354.92800000001</v>
      </c>
      <c r="AB70">
        <f t="shared" si="26"/>
        <v>349939.78559999994</v>
      </c>
      <c r="AC70">
        <f t="shared" si="27"/>
        <v>380144.75711999997</v>
      </c>
      <c r="AD70">
        <f t="shared" si="28"/>
        <v>457744.95142399997</v>
      </c>
      <c r="AE70">
        <f t="shared" si="29"/>
        <v>556356.99028479995</v>
      </c>
      <c r="AF70">
        <f t="shared" si="30"/>
        <v>593826.59805695992</v>
      </c>
      <c r="AG70">
        <f t="shared" si="31"/>
        <v>722114.91961139196</v>
      </c>
      <c r="AH70">
        <f t="shared" si="32"/>
        <v>767947.78392227844</v>
      </c>
      <c r="AI70">
        <f t="shared" si="33"/>
        <v>1028055.1567844558</v>
      </c>
      <c r="AJ70">
        <f t="shared" si="34"/>
        <v>1061307.0313568912</v>
      </c>
      <c r="AK70">
        <f t="shared" si="35"/>
        <v>1029463.0062713783</v>
      </c>
      <c r="AL70">
        <f t="shared" si="36"/>
        <v>960959.00125427567</v>
      </c>
      <c r="AM70">
        <f t="shared" si="37"/>
        <v>985627.00025085523</v>
      </c>
      <c r="AN70">
        <f t="shared" si="38"/>
        <v>1114741.400050171</v>
      </c>
      <c r="AO70">
        <f t="shared" si="39"/>
        <v>1357236.2800100341</v>
      </c>
      <c r="AP70">
        <f t="shared" si="40"/>
        <v>1450835.2560020068</v>
      </c>
    </row>
    <row r="71" spans="1:42" ht="20.25" x14ac:dyDescent="0.25">
      <c r="A71" s="64" t="s">
        <v>63</v>
      </c>
      <c r="B71" s="52">
        <v>56323</v>
      </c>
      <c r="C71" s="52">
        <v>87579</v>
      </c>
      <c r="D71" s="52">
        <v>106572</v>
      </c>
      <c r="E71" s="52">
        <v>143279</v>
      </c>
      <c r="F71" s="52">
        <v>140490</v>
      </c>
      <c r="G71" s="52">
        <v>154825</v>
      </c>
      <c r="H71" s="52">
        <v>184239</v>
      </c>
      <c r="I71" s="52">
        <v>204858</v>
      </c>
      <c r="J71" s="52">
        <v>244668</v>
      </c>
      <c r="K71" s="50">
        <v>248191</v>
      </c>
      <c r="L71" s="53">
        <v>217381</v>
      </c>
      <c r="M71" s="54">
        <v>239759</v>
      </c>
      <c r="N71" s="54">
        <v>301334</v>
      </c>
      <c r="O71" s="50">
        <v>353633</v>
      </c>
      <c r="P71" s="34">
        <v>302731</v>
      </c>
      <c r="Q71" s="34">
        <v>300271</v>
      </c>
      <c r="R71" s="34">
        <v>235570</v>
      </c>
      <c r="S71" s="34">
        <v>353204</v>
      </c>
      <c r="T71" s="34">
        <v>329515</v>
      </c>
      <c r="W71">
        <f t="shared" si="21"/>
        <v>56323</v>
      </c>
      <c r="X71">
        <f t="shared" si="22"/>
        <v>56323</v>
      </c>
      <c r="Y71">
        <f t="shared" si="23"/>
        <v>81327.799999999988</v>
      </c>
      <c r="Z71">
        <f t="shared" si="24"/>
        <v>101523.16</v>
      </c>
      <c r="AA71">
        <f t="shared" si="25"/>
        <v>134927.83199999999</v>
      </c>
      <c r="AB71">
        <f t="shared" si="26"/>
        <v>139377.56639999998</v>
      </c>
      <c r="AC71">
        <f t="shared" si="27"/>
        <v>151735.51327999998</v>
      </c>
      <c r="AD71">
        <f t="shared" si="28"/>
        <v>177738.30265600001</v>
      </c>
      <c r="AE71">
        <f t="shared" si="29"/>
        <v>199434.06053120003</v>
      </c>
      <c r="AF71">
        <f t="shared" si="30"/>
        <v>235621.21210624001</v>
      </c>
      <c r="AG71">
        <f t="shared" si="31"/>
        <v>245677.04242124801</v>
      </c>
      <c r="AH71">
        <f t="shared" si="32"/>
        <v>223040.2084842496</v>
      </c>
      <c r="AI71">
        <f t="shared" si="33"/>
        <v>236415.24169684993</v>
      </c>
      <c r="AJ71">
        <f t="shared" si="34"/>
        <v>288350.24833937001</v>
      </c>
      <c r="AK71">
        <f t="shared" si="35"/>
        <v>340576.44966787403</v>
      </c>
      <c r="AL71">
        <f t="shared" si="36"/>
        <v>310300.08993357478</v>
      </c>
      <c r="AM71">
        <f t="shared" si="37"/>
        <v>302276.81798671494</v>
      </c>
      <c r="AN71">
        <f t="shared" si="38"/>
        <v>248911.36359734298</v>
      </c>
      <c r="AO71">
        <f t="shared" si="39"/>
        <v>332345.47271946858</v>
      </c>
      <c r="AP71">
        <f t="shared" si="40"/>
        <v>330081.09454389371</v>
      </c>
    </row>
    <row r="72" spans="1:42" ht="20.25" x14ac:dyDescent="0.25">
      <c r="A72" s="64" t="s">
        <v>65</v>
      </c>
      <c r="B72" s="47">
        <v>72848</v>
      </c>
      <c r="C72" s="48">
        <v>89200</v>
      </c>
      <c r="D72" s="49">
        <v>130926</v>
      </c>
      <c r="E72" s="47">
        <v>181006</v>
      </c>
      <c r="F72" s="47">
        <v>145446</v>
      </c>
      <c r="G72" s="48">
        <v>151121</v>
      </c>
      <c r="H72" s="50">
        <v>176598</v>
      </c>
      <c r="I72" s="51">
        <v>192816</v>
      </c>
      <c r="J72" s="52">
        <v>214964</v>
      </c>
      <c r="K72" s="50">
        <v>227861</v>
      </c>
      <c r="L72" s="53">
        <v>217238</v>
      </c>
      <c r="M72" s="54">
        <v>198289</v>
      </c>
      <c r="N72" s="54">
        <v>198991</v>
      </c>
      <c r="O72" s="50">
        <v>254993</v>
      </c>
      <c r="P72" s="34">
        <v>300880</v>
      </c>
      <c r="Q72" s="34">
        <v>322198</v>
      </c>
      <c r="R72" s="34">
        <v>326631</v>
      </c>
      <c r="S72" s="34">
        <v>373241</v>
      </c>
      <c r="T72" s="34">
        <v>446065</v>
      </c>
      <c r="W72">
        <f t="shared" si="21"/>
        <v>72848</v>
      </c>
      <c r="X72">
        <f t="shared" si="22"/>
        <v>72848</v>
      </c>
      <c r="Y72">
        <f t="shared" si="23"/>
        <v>85929.599999999991</v>
      </c>
      <c r="Z72">
        <f t="shared" si="24"/>
        <v>121926.72</v>
      </c>
      <c r="AA72">
        <f t="shared" si="25"/>
        <v>169190.144</v>
      </c>
      <c r="AB72">
        <f t="shared" si="26"/>
        <v>150194.82879999999</v>
      </c>
      <c r="AC72">
        <f t="shared" si="27"/>
        <v>150935.76575999998</v>
      </c>
      <c r="AD72">
        <f t="shared" si="28"/>
        <v>171465.55315199998</v>
      </c>
      <c r="AE72">
        <f t="shared" si="29"/>
        <v>188545.9106304</v>
      </c>
      <c r="AF72">
        <f t="shared" si="30"/>
        <v>209680.38212607999</v>
      </c>
      <c r="AG72">
        <f t="shared" si="31"/>
        <v>224224.876425216</v>
      </c>
      <c r="AH72">
        <f t="shared" si="32"/>
        <v>218635.37528504321</v>
      </c>
      <c r="AI72">
        <f t="shared" si="33"/>
        <v>202358.27505700864</v>
      </c>
      <c r="AJ72">
        <f t="shared" si="34"/>
        <v>199664.45501140173</v>
      </c>
      <c r="AK72">
        <f t="shared" si="35"/>
        <v>243927.29100228037</v>
      </c>
      <c r="AL72">
        <f t="shared" si="36"/>
        <v>289489.45820045605</v>
      </c>
      <c r="AM72">
        <f t="shared" si="37"/>
        <v>315656.29164009122</v>
      </c>
      <c r="AN72">
        <f t="shared" si="38"/>
        <v>324436.05832801823</v>
      </c>
      <c r="AO72">
        <f t="shared" si="39"/>
        <v>363480.01166560361</v>
      </c>
      <c r="AP72">
        <f t="shared" si="40"/>
        <v>429548.00233312068</v>
      </c>
    </row>
    <row r="73" spans="1:42" ht="28.5" x14ac:dyDescent="0.25">
      <c r="A73" s="63" t="s">
        <v>125</v>
      </c>
      <c r="B73" s="39">
        <v>319097</v>
      </c>
      <c r="C73" s="39">
        <v>445373</v>
      </c>
      <c r="D73" s="39">
        <v>657437</v>
      </c>
      <c r="E73" s="39">
        <v>874506</v>
      </c>
      <c r="F73" s="39">
        <v>768943</v>
      </c>
      <c r="G73" s="39">
        <v>902079</v>
      </c>
      <c r="H73" s="39">
        <v>1126888</v>
      </c>
      <c r="I73" s="39">
        <v>1350694</v>
      </c>
      <c r="J73" s="39">
        <v>1339540</v>
      </c>
      <c r="K73" s="39">
        <v>1378170</v>
      </c>
      <c r="L73" s="39">
        <v>1270629</v>
      </c>
      <c r="M73" s="39">
        <v>1326172</v>
      </c>
      <c r="N73" s="40">
        <v>1413000</v>
      </c>
      <c r="O73" s="42">
        <v>1573256</v>
      </c>
      <c r="P73" s="35">
        <v>1798325</v>
      </c>
      <c r="Q73" s="35">
        <v>1903637</v>
      </c>
      <c r="R73" s="35">
        <v>2282834</v>
      </c>
      <c r="S73" s="35">
        <v>2887051</v>
      </c>
      <c r="T73" s="35">
        <v>3302638</v>
      </c>
      <c r="W73">
        <f t="shared" si="21"/>
        <v>319097</v>
      </c>
      <c r="X73">
        <f t="shared" si="22"/>
        <v>319097</v>
      </c>
      <c r="Y73">
        <f t="shared" si="23"/>
        <v>420117.8</v>
      </c>
      <c r="Z73">
        <f t="shared" si="24"/>
        <v>609973.15999999992</v>
      </c>
      <c r="AA73">
        <f t="shared" si="25"/>
        <v>821599.43200000003</v>
      </c>
      <c r="AB73">
        <f t="shared" si="26"/>
        <v>779474.28639999998</v>
      </c>
      <c r="AC73">
        <f t="shared" si="27"/>
        <v>877558.05728000007</v>
      </c>
      <c r="AD73">
        <f t="shared" si="28"/>
        <v>1077022.0114559999</v>
      </c>
      <c r="AE73">
        <f t="shared" si="29"/>
        <v>1295959.6022911998</v>
      </c>
      <c r="AF73">
        <f t="shared" si="30"/>
        <v>1330823.92045824</v>
      </c>
      <c r="AG73">
        <f t="shared" si="31"/>
        <v>1368700.7840916479</v>
      </c>
      <c r="AH73">
        <f t="shared" si="32"/>
        <v>1290243.3568183295</v>
      </c>
      <c r="AI73">
        <f t="shared" si="33"/>
        <v>1318986.2713636658</v>
      </c>
      <c r="AJ73">
        <f t="shared" si="34"/>
        <v>1394197.2542727331</v>
      </c>
      <c r="AK73">
        <f t="shared" si="35"/>
        <v>1537444.2508545467</v>
      </c>
      <c r="AL73">
        <f t="shared" si="36"/>
        <v>1746148.8501709092</v>
      </c>
      <c r="AM73">
        <f t="shared" si="37"/>
        <v>1872139.370034182</v>
      </c>
      <c r="AN73">
        <f t="shared" si="38"/>
        <v>2200695.0740068364</v>
      </c>
      <c r="AO73">
        <f t="shared" si="39"/>
        <v>2749779.8148013675</v>
      </c>
      <c r="AP73">
        <f t="shared" si="40"/>
        <v>3192066.3629602739</v>
      </c>
    </row>
    <row r="74" spans="1:42" ht="20.25" x14ac:dyDescent="0.25">
      <c r="A74" s="64" t="s">
        <v>66</v>
      </c>
      <c r="B74" s="47">
        <v>2914</v>
      </c>
      <c r="C74" s="48">
        <v>4080</v>
      </c>
      <c r="D74" s="49">
        <v>5967</v>
      </c>
      <c r="E74" s="47">
        <v>7591</v>
      </c>
      <c r="F74" s="47">
        <v>7169</v>
      </c>
      <c r="G74" s="48">
        <v>9522</v>
      </c>
      <c r="H74" s="50">
        <v>14590</v>
      </c>
      <c r="I74" s="51">
        <v>10742</v>
      </c>
      <c r="J74" s="52">
        <v>11853</v>
      </c>
      <c r="K74" s="50">
        <v>13893</v>
      </c>
      <c r="L74" s="53">
        <v>12185</v>
      </c>
      <c r="M74" s="54">
        <v>12561</v>
      </c>
      <c r="N74" s="54">
        <v>12450</v>
      </c>
      <c r="O74" s="50">
        <v>14783</v>
      </c>
      <c r="P74" s="34">
        <v>21027</v>
      </c>
      <c r="Q74" s="34">
        <v>14904</v>
      </c>
      <c r="R74" s="34">
        <v>14704</v>
      </c>
      <c r="S74" s="34">
        <v>32023</v>
      </c>
      <c r="T74" s="34">
        <v>48725</v>
      </c>
      <c r="W74">
        <f t="shared" si="21"/>
        <v>2914</v>
      </c>
      <c r="X74">
        <f t="shared" si="22"/>
        <v>2914</v>
      </c>
      <c r="Y74">
        <f t="shared" si="23"/>
        <v>3846.7999999999997</v>
      </c>
      <c r="Z74">
        <f t="shared" si="24"/>
        <v>5542.96</v>
      </c>
      <c r="AA74">
        <f t="shared" si="25"/>
        <v>7181.3919999999998</v>
      </c>
      <c r="AB74">
        <f t="shared" si="26"/>
        <v>7171.4784</v>
      </c>
      <c r="AC74">
        <f t="shared" si="27"/>
        <v>9051.8956799999996</v>
      </c>
      <c r="AD74">
        <f t="shared" si="28"/>
        <v>13482.379136</v>
      </c>
      <c r="AE74">
        <f t="shared" si="29"/>
        <v>11290.0758272</v>
      </c>
      <c r="AF74">
        <f t="shared" si="30"/>
        <v>11740.415165439999</v>
      </c>
      <c r="AG74">
        <f t="shared" si="31"/>
        <v>13462.483033088001</v>
      </c>
      <c r="AH74">
        <f t="shared" si="32"/>
        <v>12440.4966066176</v>
      </c>
      <c r="AI74">
        <f t="shared" si="33"/>
        <v>12536.899321323521</v>
      </c>
      <c r="AJ74">
        <f t="shared" si="34"/>
        <v>12467.379864264703</v>
      </c>
      <c r="AK74">
        <f t="shared" si="35"/>
        <v>14319.875972852942</v>
      </c>
      <c r="AL74">
        <f t="shared" si="36"/>
        <v>19685.575194570589</v>
      </c>
      <c r="AM74">
        <f t="shared" si="37"/>
        <v>15860.315038914117</v>
      </c>
      <c r="AN74">
        <f t="shared" si="38"/>
        <v>14935.263007782823</v>
      </c>
      <c r="AO74">
        <f t="shared" si="39"/>
        <v>28605.452601556564</v>
      </c>
      <c r="AP74">
        <f t="shared" si="40"/>
        <v>44701.090520311314</v>
      </c>
    </row>
    <row r="75" spans="1:42" ht="20.25" x14ac:dyDescent="0.25">
      <c r="A75" s="64" t="s">
        <v>67</v>
      </c>
      <c r="B75" s="47">
        <v>1293</v>
      </c>
      <c r="C75" s="48">
        <v>1975</v>
      </c>
      <c r="D75" s="49">
        <v>2396</v>
      </c>
      <c r="E75" s="47">
        <v>3756</v>
      </c>
      <c r="F75" s="47">
        <v>5188</v>
      </c>
      <c r="G75" s="48">
        <v>7236</v>
      </c>
      <c r="H75" s="50">
        <v>8119</v>
      </c>
      <c r="I75" s="51">
        <v>11678</v>
      </c>
      <c r="J75" s="52">
        <v>13939</v>
      </c>
      <c r="K75" s="50">
        <v>17795</v>
      </c>
      <c r="L75" s="53">
        <v>12944</v>
      </c>
      <c r="M75" s="54">
        <v>10640</v>
      </c>
      <c r="N75" s="54">
        <v>9988</v>
      </c>
      <c r="O75" s="50">
        <v>13092</v>
      </c>
      <c r="P75" s="34">
        <v>18915</v>
      </c>
      <c r="Q75" s="34">
        <v>19304</v>
      </c>
      <c r="R75" s="34">
        <v>14612</v>
      </c>
      <c r="S75" s="34">
        <v>22782</v>
      </c>
      <c r="T75" s="34">
        <v>25370</v>
      </c>
      <c r="W75">
        <f t="shared" si="21"/>
        <v>1293</v>
      </c>
      <c r="X75">
        <f t="shared" si="22"/>
        <v>1293</v>
      </c>
      <c r="Y75">
        <f t="shared" si="23"/>
        <v>1838.6</v>
      </c>
      <c r="Z75">
        <f t="shared" si="24"/>
        <v>2284.52</v>
      </c>
      <c r="AA75">
        <f t="shared" si="25"/>
        <v>3461.7040000000002</v>
      </c>
      <c r="AB75">
        <f t="shared" si="26"/>
        <v>4842.7408000000005</v>
      </c>
      <c r="AC75">
        <f t="shared" si="27"/>
        <v>6757.3481600000005</v>
      </c>
      <c r="AD75">
        <f t="shared" si="28"/>
        <v>7846.669632000001</v>
      </c>
      <c r="AE75">
        <f t="shared" si="29"/>
        <v>10911.7339264</v>
      </c>
      <c r="AF75">
        <f t="shared" si="30"/>
        <v>13333.546785279999</v>
      </c>
      <c r="AG75">
        <f t="shared" si="31"/>
        <v>16902.709357055999</v>
      </c>
      <c r="AH75">
        <f t="shared" si="32"/>
        <v>13735.741871411199</v>
      </c>
      <c r="AI75">
        <f t="shared" si="33"/>
        <v>11259.148374282238</v>
      </c>
      <c r="AJ75">
        <f t="shared" si="34"/>
        <v>10242.229674856448</v>
      </c>
      <c r="AK75">
        <f t="shared" si="35"/>
        <v>12522.045934971289</v>
      </c>
      <c r="AL75">
        <f t="shared" si="36"/>
        <v>17636.409186994257</v>
      </c>
      <c r="AM75">
        <f t="shared" si="37"/>
        <v>18970.481837398853</v>
      </c>
      <c r="AN75">
        <f t="shared" si="38"/>
        <v>15483.69636747977</v>
      </c>
      <c r="AO75">
        <f t="shared" si="39"/>
        <v>21322.339273495956</v>
      </c>
      <c r="AP75">
        <f t="shared" si="40"/>
        <v>24560.467854699189</v>
      </c>
    </row>
    <row r="76" spans="1:42" ht="20.25" x14ac:dyDescent="0.25">
      <c r="A76" s="64" t="s">
        <v>68</v>
      </c>
      <c r="B76" s="47">
        <v>10328</v>
      </c>
      <c r="C76" s="48">
        <v>19516</v>
      </c>
      <c r="D76" s="49">
        <v>17420</v>
      </c>
      <c r="E76" s="47">
        <v>13312</v>
      </c>
      <c r="F76" s="47">
        <v>12837</v>
      </c>
      <c r="G76" s="48">
        <v>22109</v>
      </c>
      <c r="H76" s="50">
        <v>35184</v>
      </c>
      <c r="I76" s="51">
        <v>38131</v>
      </c>
      <c r="J76" s="52">
        <v>32116</v>
      </c>
      <c r="K76" s="50">
        <v>39585</v>
      </c>
      <c r="L76" s="53">
        <v>29940</v>
      </c>
      <c r="M76" s="54">
        <v>27237</v>
      </c>
      <c r="N76" s="54">
        <v>23843</v>
      </c>
      <c r="O76" s="50">
        <v>34275</v>
      </c>
      <c r="P76" s="34">
        <v>32661</v>
      </c>
      <c r="Q76" s="34">
        <v>34676</v>
      </c>
      <c r="R76" s="34">
        <v>49918</v>
      </c>
      <c r="S76" s="34">
        <v>51701</v>
      </c>
      <c r="T76" s="34">
        <v>59863</v>
      </c>
      <c r="W76">
        <f t="shared" si="21"/>
        <v>10328</v>
      </c>
      <c r="X76">
        <f t="shared" si="22"/>
        <v>10328</v>
      </c>
      <c r="Y76">
        <f t="shared" si="23"/>
        <v>17678.400000000001</v>
      </c>
      <c r="Z76">
        <f t="shared" si="24"/>
        <v>17471.68</v>
      </c>
      <c r="AA76">
        <f t="shared" si="25"/>
        <v>14143.936</v>
      </c>
      <c r="AB76">
        <f t="shared" si="26"/>
        <v>13098.387199999999</v>
      </c>
      <c r="AC76">
        <f t="shared" si="27"/>
        <v>20306.87744</v>
      </c>
      <c r="AD76">
        <f t="shared" si="28"/>
        <v>32208.575487999999</v>
      </c>
      <c r="AE76">
        <f t="shared" si="29"/>
        <v>36946.5150976</v>
      </c>
      <c r="AF76">
        <f t="shared" si="30"/>
        <v>33082.10301952</v>
      </c>
      <c r="AG76">
        <f t="shared" si="31"/>
        <v>38284.420603904</v>
      </c>
      <c r="AH76">
        <f t="shared" si="32"/>
        <v>31608.8841207808</v>
      </c>
      <c r="AI76">
        <f t="shared" si="33"/>
        <v>28111.376824156163</v>
      </c>
      <c r="AJ76">
        <f t="shared" si="34"/>
        <v>24696.675364831233</v>
      </c>
      <c r="AK76">
        <f t="shared" si="35"/>
        <v>32359.335072966245</v>
      </c>
      <c r="AL76">
        <f t="shared" si="36"/>
        <v>32600.667014593251</v>
      </c>
      <c r="AM76">
        <f t="shared" si="37"/>
        <v>34260.93340291865</v>
      </c>
      <c r="AN76">
        <f t="shared" si="38"/>
        <v>46786.586680583729</v>
      </c>
      <c r="AO76">
        <f t="shared" si="39"/>
        <v>50718.117336116746</v>
      </c>
      <c r="AP76">
        <f t="shared" si="40"/>
        <v>58034.023467223349</v>
      </c>
    </row>
    <row r="77" spans="1:42" ht="20.25" x14ac:dyDescent="0.25">
      <c r="A77" s="64" t="s">
        <v>69</v>
      </c>
      <c r="B77" s="47">
        <v>21344</v>
      </c>
      <c r="C77" s="48">
        <v>29285</v>
      </c>
      <c r="D77" s="49">
        <v>42643</v>
      </c>
      <c r="E77" s="47">
        <v>55965</v>
      </c>
      <c r="F77" s="47">
        <v>45026</v>
      </c>
      <c r="G77" s="48">
        <v>54580</v>
      </c>
      <c r="H77" s="50">
        <v>70308</v>
      </c>
      <c r="I77" s="51">
        <v>83853</v>
      </c>
      <c r="J77" s="52">
        <v>94586</v>
      </c>
      <c r="K77" s="50">
        <v>99680</v>
      </c>
      <c r="L77" s="53">
        <v>78538</v>
      </c>
      <c r="M77" s="54">
        <v>75285</v>
      </c>
      <c r="N77" s="54">
        <v>87844</v>
      </c>
      <c r="O77" s="50">
        <v>107151</v>
      </c>
      <c r="P77" s="34">
        <v>112771</v>
      </c>
      <c r="Q77" s="34">
        <v>121961</v>
      </c>
      <c r="R77" s="34">
        <v>124876</v>
      </c>
      <c r="S77" s="34">
        <v>146081</v>
      </c>
      <c r="T77" s="34">
        <v>179949</v>
      </c>
      <c r="W77">
        <f t="shared" si="21"/>
        <v>21344</v>
      </c>
      <c r="X77">
        <f t="shared" si="22"/>
        <v>21344</v>
      </c>
      <c r="Y77">
        <f t="shared" si="23"/>
        <v>27696.799999999999</v>
      </c>
      <c r="Z77">
        <f t="shared" si="24"/>
        <v>39653.760000000002</v>
      </c>
      <c r="AA77">
        <f t="shared" si="25"/>
        <v>52702.752</v>
      </c>
      <c r="AB77">
        <f t="shared" si="26"/>
        <v>46561.350400000003</v>
      </c>
      <c r="AC77">
        <f t="shared" si="27"/>
        <v>52976.270080000002</v>
      </c>
      <c r="AD77">
        <f t="shared" si="28"/>
        <v>66841.654016</v>
      </c>
      <c r="AE77">
        <f t="shared" si="29"/>
        <v>80450.7308032</v>
      </c>
      <c r="AF77">
        <f t="shared" si="30"/>
        <v>91758.94616064</v>
      </c>
      <c r="AG77">
        <f t="shared" si="31"/>
        <v>98095.789232127994</v>
      </c>
      <c r="AH77">
        <f t="shared" si="32"/>
        <v>82449.557846425596</v>
      </c>
      <c r="AI77">
        <f t="shared" si="33"/>
        <v>76717.911569285119</v>
      </c>
      <c r="AJ77">
        <f t="shared" si="34"/>
        <v>85618.782313857024</v>
      </c>
      <c r="AK77">
        <f t="shared" si="35"/>
        <v>102844.5564627714</v>
      </c>
      <c r="AL77">
        <f t="shared" si="36"/>
        <v>110785.71129255428</v>
      </c>
      <c r="AM77">
        <f t="shared" si="37"/>
        <v>119725.94225851086</v>
      </c>
      <c r="AN77">
        <f t="shared" si="38"/>
        <v>123845.98845170217</v>
      </c>
      <c r="AO77">
        <f t="shared" si="39"/>
        <v>141633.99769034045</v>
      </c>
      <c r="AP77">
        <f t="shared" si="40"/>
        <v>172285.99953806811</v>
      </c>
    </row>
    <row r="78" spans="1:42" ht="20.25" x14ac:dyDescent="0.25">
      <c r="A78" s="64" t="s">
        <v>70</v>
      </c>
      <c r="B78" s="47">
        <v>71388</v>
      </c>
      <c r="C78" s="48">
        <v>92587</v>
      </c>
      <c r="D78" s="49">
        <v>120833</v>
      </c>
      <c r="E78" s="47">
        <v>204171</v>
      </c>
      <c r="F78" s="47">
        <v>247789</v>
      </c>
      <c r="G78" s="48">
        <v>266910</v>
      </c>
      <c r="H78" s="50">
        <v>308588</v>
      </c>
      <c r="I78" s="51">
        <v>381657</v>
      </c>
      <c r="J78" s="52">
        <v>376903</v>
      </c>
      <c r="K78" s="50">
        <v>363956</v>
      </c>
      <c r="L78" s="53">
        <v>396865</v>
      </c>
      <c r="M78" s="54">
        <v>425932</v>
      </c>
      <c r="N78" s="54">
        <v>420886</v>
      </c>
      <c r="O78" s="50">
        <v>421780</v>
      </c>
      <c r="P78" s="34">
        <v>436407</v>
      </c>
      <c r="Q78" s="34">
        <v>480203</v>
      </c>
      <c r="R78" s="34">
        <v>592071</v>
      </c>
      <c r="S78" s="34">
        <v>751962</v>
      </c>
      <c r="T78" s="34">
        <v>926354</v>
      </c>
      <c r="W78">
        <f t="shared" si="21"/>
        <v>71388</v>
      </c>
      <c r="X78">
        <f t="shared" si="22"/>
        <v>71388</v>
      </c>
      <c r="Y78">
        <f t="shared" si="23"/>
        <v>88347.199999999997</v>
      </c>
      <c r="Z78">
        <f t="shared" si="24"/>
        <v>114335.84</v>
      </c>
      <c r="AA78">
        <f t="shared" si="25"/>
        <v>186203.96800000002</v>
      </c>
      <c r="AB78">
        <f t="shared" si="26"/>
        <v>235471.99360000002</v>
      </c>
      <c r="AC78">
        <f t="shared" si="27"/>
        <v>260622.39872</v>
      </c>
      <c r="AD78">
        <f t="shared" si="28"/>
        <v>298994.87974400003</v>
      </c>
      <c r="AE78">
        <f t="shared" si="29"/>
        <v>365124.57594880002</v>
      </c>
      <c r="AF78">
        <f t="shared" si="30"/>
        <v>374547.31518976</v>
      </c>
      <c r="AG78">
        <f t="shared" si="31"/>
        <v>366074.26303795195</v>
      </c>
      <c r="AH78">
        <f t="shared" si="32"/>
        <v>390706.85260759038</v>
      </c>
      <c r="AI78">
        <f t="shared" si="33"/>
        <v>418886.97052151809</v>
      </c>
      <c r="AJ78">
        <f t="shared" si="34"/>
        <v>420486.19410430366</v>
      </c>
      <c r="AK78">
        <f t="shared" si="35"/>
        <v>421521.23882086074</v>
      </c>
      <c r="AL78">
        <f t="shared" si="36"/>
        <v>433429.84776417218</v>
      </c>
      <c r="AM78">
        <f t="shared" si="37"/>
        <v>470848.36955283443</v>
      </c>
      <c r="AN78">
        <f t="shared" si="38"/>
        <v>567826.47391056689</v>
      </c>
      <c r="AO78">
        <f t="shared" si="39"/>
        <v>715134.89478211338</v>
      </c>
      <c r="AP78">
        <f t="shared" si="40"/>
        <v>884110.17895642272</v>
      </c>
    </row>
    <row r="79" spans="1:42" ht="20.25" x14ac:dyDescent="0.25">
      <c r="A79" s="64" t="s">
        <v>71</v>
      </c>
      <c r="B79" s="47">
        <v>36675</v>
      </c>
      <c r="C79" s="48">
        <v>70672</v>
      </c>
      <c r="D79" s="49">
        <v>121878</v>
      </c>
      <c r="E79" s="47">
        <v>129951</v>
      </c>
      <c r="F79" s="47">
        <v>106550</v>
      </c>
      <c r="G79" s="48">
        <v>119395</v>
      </c>
      <c r="H79" s="50">
        <v>145537</v>
      </c>
      <c r="I79" s="51">
        <v>177641</v>
      </c>
      <c r="J79" s="52">
        <v>200063</v>
      </c>
      <c r="K79" s="50">
        <v>214422</v>
      </c>
      <c r="L79" s="53">
        <v>206075</v>
      </c>
      <c r="M79" s="54">
        <v>247954</v>
      </c>
      <c r="N79" s="54">
        <v>270019</v>
      </c>
      <c r="O79" s="50">
        <v>318787</v>
      </c>
      <c r="P79" s="34">
        <v>366724</v>
      </c>
      <c r="Q79" s="34">
        <v>389990</v>
      </c>
      <c r="R79" s="34">
        <v>516289</v>
      </c>
      <c r="S79" s="34">
        <v>845790</v>
      </c>
      <c r="T79" s="34">
        <v>910224</v>
      </c>
      <c r="W79">
        <f t="shared" si="21"/>
        <v>36675</v>
      </c>
      <c r="X79">
        <f t="shared" si="22"/>
        <v>36675</v>
      </c>
      <c r="Y79">
        <f t="shared" si="23"/>
        <v>63872.600000000006</v>
      </c>
      <c r="Z79">
        <f t="shared" si="24"/>
        <v>110276.92000000001</v>
      </c>
      <c r="AA79">
        <f t="shared" si="25"/>
        <v>126016.18400000001</v>
      </c>
      <c r="AB79">
        <f t="shared" si="26"/>
        <v>110443.2368</v>
      </c>
      <c r="AC79">
        <f t="shared" si="27"/>
        <v>117604.64736</v>
      </c>
      <c r="AD79">
        <f t="shared" si="28"/>
        <v>139950.52947199999</v>
      </c>
      <c r="AE79">
        <f t="shared" si="29"/>
        <v>170102.9058944</v>
      </c>
      <c r="AF79">
        <f t="shared" si="30"/>
        <v>194070.98117888003</v>
      </c>
      <c r="AG79">
        <f t="shared" si="31"/>
        <v>210351.79623577601</v>
      </c>
      <c r="AH79">
        <f t="shared" si="32"/>
        <v>206930.3592471552</v>
      </c>
      <c r="AI79">
        <f t="shared" si="33"/>
        <v>239749.27184943104</v>
      </c>
      <c r="AJ79">
        <f t="shared" si="34"/>
        <v>263965.05436988623</v>
      </c>
      <c r="AK79">
        <f t="shared" si="35"/>
        <v>307822.61087397725</v>
      </c>
      <c r="AL79">
        <f t="shared" si="36"/>
        <v>354943.72217479546</v>
      </c>
      <c r="AM79">
        <f t="shared" si="37"/>
        <v>382980.74443495908</v>
      </c>
      <c r="AN79">
        <f t="shared" si="38"/>
        <v>489627.34888699179</v>
      </c>
      <c r="AO79">
        <f t="shared" si="39"/>
        <v>774557.46977739828</v>
      </c>
      <c r="AP79">
        <f t="shared" si="40"/>
        <v>883090.69395547966</v>
      </c>
    </row>
    <row r="80" spans="1:42" ht="20.25" x14ac:dyDescent="0.25">
      <c r="A80" s="64" t="s">
        <v>72</v>
      </c>
      <c r="B80" s="47">
        <v>80315</v>
      </c>
      <c r="C80" s="48">
        <v>91032</v>
      </c>
      <c r="D80" s="49">
        <v>115681</v>
      </c>
      <c r="E80" s="47">
        <v>152887</v>
      </c>
      <c r="F80" s="47">
        <v>110074</v>
      </c>
      <c r="G80" s="48">
        <v>156519</v>
      </c>
      <c r="H80" s="50">
        <v>214780</v>
      </c>
      <c r="I80" s="51">
        <v>267812</v>
      </c>
      <c r="J80" s="52">
        <v>217711</v>
      </c>
      <c r="K80" s="50">
        <v>230951</v>
      </c>
      <c r="L80" s="53">
        <v>170470</v>
      </c>
      <c r="M80" s="54">
        <v>165666</v>
      </c>
      <c r="N80" s="54">
        <v>215237</v>
      </c>
      <c r="O80" s="50">
        <v>248665</v>
      </c>
      <c r="P80" s="34">
        <v>288407</v>
      </c>
      <c r="Q80" s="34">
        <v>275045</v>
      </c>
      <c r="R80" s="34">
        <v>340022</v>
      </c>
      <c r="S80" s="34">
        <v>375379</v>
      </c>
      <c r="T80" s="34">
        <v>414714</v>
      </c>
      <c r="W80">
        <f t="shared" si="21"/>
        <v>80315</v>
      </c>
      <c r="X80">
        <f t="shared" si="22"/>
        <v>80315</v>
      </c>
      <c r="Y80">
        <f t="shared" si="23"/>
        <v>88888.6</v>
      </c>
      <c r="Z80">
        <f t="shared" si="24"/>
        <v>110322.52</v>
      </c>
      <c r="AA80">
        <f t="shared" si="25"/>
        <v>144374.10399999999</v>
      </c>
      <c r="AB80">
        <f t="shared" si="26"/>
        <v>116934.0208</v>
      </c>
      <c r="AC80">
        <f t="shared" si="27"/>
        <v>148602.00416000001</v>
      </c>
      <c r="AD80">
        <f t="shared" si="28"/>
        <v>201544.40083199998</v>
      </c>
      <c r="AE80">
        <f t="shared" si="29"/>
        <v>254558.4801664</v>
      </c>
      <c r="AF80">
        <f t="shared" si="30"/>
        <v>225080.49603328001</v>
      </c>
      <c r="AG80">
        <f t="shared" si="31"/>
        <v>229776.899206656</v>
      </c>
      <c r="AH80">
        <f t="shared" si="32"/>
        <v>182331.37984133119</v>
      </c>
      <c r="AI80">
        <f t="shared" si="33"/>
        <v>168999.07596826623</v>
      </c>
      <c r="AJ80">
        <f t="shared" si="34"/>
        <v>205989.41519365326</v>
      </c>
      <c r="AK80">
        <f t="shared" si="35"/>
        <v>240129.88303873065</v>
      </c>
      <c r="AL80">
        <f t="shared" si="36"/>
        <v>278751.57660774613</v>
      </c>
      <c r="AM80">
        <f t="shared" si="37"/>
        <v>275786.31532154919</v>
      </c>
      <c r="AN80">
        <f t="shared" si="38"/>
        <v>327174.86306430987</v>
      </c>
      <c r="AO80">
        <f t="shared" si="39"/>
        <v>365738.17261286196</v>
      </c>
      <c r="AP80">
        <f t="shared" si="40"/>
        <v>404918.8345225724</v>
      </c>
    </row>
    <row r="81" spans="1:42" ht="30" x14ac:dyDescent="0.25">
      <c r="A81" s="64" t="s">
        <v>126</v>
      </c>
      <c r="B81" s="47">
        <v>36829</v>
      </c>
      <c r="C81" s="48">
        <v>51176</v>
      </c>
      <c r="D81" s="49">
        <v>89474</v>
      </c>
      <c r="E81" s="47">
        <v>133410</v>
      </c>
      <c r="F81" s="47">
        <v>100448</v>
      </c>
      <c r="G81" s="48">
        <v>115015</v>
      </c>
      <c r="H81" s="50">
        <v>140097</v>
      </c>
      <c r="I81" s="51">
        <v>162170</v>
      </c>
      <c r="J81" s="52">
        <v>183998</v>
      </c>
      <c r="K81" s="50">
        <v>193171</v>
      </c>
      <c r="L81" s="53">
        <v>164440</v>
      </c>
      <c r="M81" s="54">
        <v>163059</v>
      </c>
      <c r="N81" s="54">
        <v>175609</v>
      </c>
      <c r="O81" s="50">
        <v>197114</v>
      </c>
      <c r="P81" s="34">
        <v>247429</v>
      </c>
      <c r="Q81" s="34">
        <v>265706</v>
      </c>
      <c r="R81" s="34">
        <v>331105</v>
      </c>
      <c r="S81" s="34">
        <v>343349</v>
      </c>
      <c r="T81" s="34">
        <v>380969</v>
      </c>
      <c r="W81">
        <f t="shared" si="21"/>
        <v>36829</v>
      </c>
      <c r="X81">
        <f t="shared" si="22"/>
        <v>36829</v>
      </c>
      <c r="Y81">
        <f t="shared" si="23"/>
        <v>48306.6</v>
      </c>
      <c r="Z81">
        <f t="shared" si="24"/>
        <v>81240.51999999999</v>
      </c>
      <c r="AA81">
        <f t="shared" si="25"/>
        <v>122976.10399999999</v>
      </c>
      <c r="AB81">
        <f t="shared" si="26"/>
        <v>104953.6208</v>
      </c>
      <c r="AC81">
        <f t="shared" si="27"/>
        <v>113002.72416</v>
      </c>
      <c r="AD81">
        <f t="shared" si="28"/>
        <v>134678.14483199999</v>
      </c>
      <c r="AE81">
        <f t="shared" si="29"/>
        <v>156671.62896639999</v>
      </c>
      <c r="AF81">
        <f t="shared" si="30"/>
        <v>178532.72579328</v>
      </c>
      <c r="AG81">
        <f t="shared" si="31"/>
        <v>190243.34515865601</v>
      </c>
      <c r="AH81">
        <f t="shared" si="32"/>
        <v>169600.6690317312</v>
      </c>
      <c r="AI81">
        <f t="shared" si="33"/>
        <v>164367.33380634623</v>
      </c>
      <c r="AJ81">
        <f t="shared" si="34"/>
        <v>173360.66676126924</v>
      </c>
      <c r="AK81">
        <f t="shared" si="35"/>
        <v>192363.33335225386</v>
      </c>
      <c r="AL81">
        <f t="shared" si="36"/>
        <v>236415.86667045078</v>
      </c>
      <c r="AM81">
        <f t="shared" si="37"/>
        <v>259847.97333409017</v>
      </c>
      <c r="AN81">
        <f t="shared" si="38"/>
        <v>316853.59466681804</v>
      </c>
      <c r="AO81">
        <f t="shared" si="39"/>
        <v>338049.91893336363</v>
      </c>
      <c r="AP81">
        <f t="shared" si="40"/>
        <v>372385.18378667271</v>
      </c>
    </row>
    <row r="82" spans="1:42" ht="20.25" x14ac:dyDescent="0.25">
      <c r="A82" s="64" t="s">
        <v>74</v>
      </c>
      <c r="B82" s="47">
        <v>38611</v>
      </c>
      <c r="C82" s="48">
        <v>47039</v>
      </c>
      <c r="D82" s="49">
        <v>69505</v>
      </c>
      <c r="E82" s="47">
        <v>87509</v>
      </c>
      <c r="F82" s="47">
        <v>59184</v>
      </c>
      <c r="G82" s="48">
        <v>73196</v>
      </c>
      <c r="H82" s="50">
        <v>88788</v>
      </c>
      <c r="I82" s="51">
        <v>108706</v>
      </c>
      <c r="J82" s="52">
        <v>105638</v>
      </c>
      <c r="K82" s="50">
        <v>95360</v>
      </c>
      <c r="L82" s="53">
        <v>94220</v>
      </c>
      <c r="M82" s="54">
        <v>93453</v>
      </c>
      <c r="N82" s="54">
        <v>98659</v>
      </c>
      <c r="O82" s="50">
        <v>121385</v>
      </c>
      <c r="P82" s="34">
        <v>172267</v>
      </c>
      <c r="Q82" s="34">
        <v>200450</v>
      </c>
      <c r="R82" s="34">
        <v>191473</v>
      </c>
      <c r="S82" s="34">
        <v>194431</v>
      </c>
      <c r="T82" s="34">
        <v>207952</v>
      </c>
      <c r="W82">
        <f t="shared" si="21"/>
        <v>38611</v>
      </c>
      <c r="X82">
        <f t="shared" si="22"/>
        <v>38611</v>
      </c>
      <c r="Y82">
        <f t="shared" si="23"/>
        <v>45353.4</v>
      </c>
      <c r="Z82">
        <f t="shared" si="24"/>
        <v>64674.68</v>
      </c>
      <c r="AA82">
        <f t="shared" si="25"/>
        <v>82942.135999999999</v>
      </c>
      <c r="AB82">
        <f t="shared" si="26"/>
        <v>63935.627200000003</v>
      </c>
      <c r="AC82">
        <f t="shared" si="27"/>
        <v>71343.925440000006</v>
      </c>
      <c r="AD82">
        <f t="shared" si="28"/>
        <v>85299.185088000013</v>
      </c>
      <c r="AE82">
        <f t="shared" si="29"/>
        <v>104024.63701760001</v>
      </c>
      <c r="AF82">
        <f t="shared" si="30"/>
        <v>105315.32740352</v>
      </c>
      <c r="AG82">
        <f t="shared" si="31"/>
        <v>97351.065480703997</v>
      </c>
      <c r="AH82">
        <f t="shared" si="32"/>
        <v>94846.213096140797</v>
      </c>
      <c r="AI82">
        <f t="shared" si="33"/>
        <v>93731.642619228165</v>
      </c>
      <c r="AJ82">
        <f t="shared" si="34"/>
        <v>97673.528523845642</v>
      </c>
      <c r="AK82">
        <f t="shared" si="35"/>
        <v>116642.70570476912</v>
      </c>
      <c r="AL82">
        <f t="shared" si="36"/>
        <v>161142.14114095381</v>
      </c>
      <c r="AM82">
        <f t="shared" si="37"/>
        <v>192588.42822819075</v>
      </c>
      <c r="AN82">
        <f t="shared" si="38"/>
        <v>191696.08564563814</v>
      </c>
      <c r="AO82">
        <f t="shared" si="39"/>
        <v>193884.01712912763</v>
      </c>
      <c r="AP82">
        <f t="shared" si="40"/>
        <v>205138.40342582553</v>
      </c>
    </row>
    <row r="83" spans="1:42" ht="20.25" x14ac:dyDescent="0.25">
      <c r="A83" s="64" t="s">
        <v>75</v>
      </c>
      <c r="B83" s="47">
        <v>19401</v>
      </c>
      <c r="C83" s="48">
        <v>38011</v>
      </c>
      <c r="D83" s="49">
        <v>71640</v>
      </c>
      <c r="E83" s="47">
        <v>85954</v>
      </c>
      <c r="F83" s="47">
        <v>74679</v>
      </c>
      <c r="G83" s="48">
        <v>77598</v>
      </c>
      <c r="H83" s="50">
        <v>100897</v>
      </c>
      <c r="I83" s="51">
        <v>108304</v>
      </c>
      <c r="J83" s="52">
        <v>102732</v>
      </c>
      <c r="K83" s="50">
        <v>109357</v>
      </c>
      <c r="L83" s="53">
        <v>104953</v>
      </c>
      <c r="M83" s="54">
        <v>104385</v>
      </c>
      <c r="N83" s="54">
        <v>98466</v>
      </c>
      <c r="O83" s="50">
        <v>96223</v>
      </c>
      <c r="P83" s="34">
        <v>101716</v>
      </c>
      <c r="Q83" s="34">
        <v>101399</v>
      </c>
      <c r="R83" s="34">
        <v>107764</v>
      </c>
      <c r="S83" s="34">
        <v>123553</v>
      </c>
      <c r="T83" s="34">
        <v>148518</v>
      </c>
      <c r="W83">
        <f t="shared" si="21"/>
        <v>19401</v>
      </c>
      <c r="X83">
        <f t="shared" si="22"/>
        <v>19401</v>
      </c>
      <c r="Y83">
        <f t="shared" si="23"/>
        <v>34289</v>
      </c>
      <c r="Z83">
        <f t="shared" si="24"/>
        <v>64169.799999999996</v>
      </c>
      <c r="AA83">
        <f t="shared" si="25"/>
        <v>81597.159999999989</v>
      </c>
      <c r="AB83">
        <f t="shared" si="26"/>
        <v>76062.631999999998</v>
      </c>
      <c r="AC83">
        <f t="shared" si="27"/>
        <v>77290.926399999997</v>
      </c>
      <c r="AD83">
        <f t="shared" si="28"/>
        <v>96175.785279999996</v>
      </c>
      <c r="AE83">
        <f t="shared" si="29"/>
        <v>105878.35705600001</v>
      </c>
      <c r="AF83">
        <f t="shared" si="30"/>
        <v>103361.2714112</v>
      </c>
      <c r="AG83">
        <f t="shared" si="31"/>
        <v>108157.85428224</v>
      </c>
      <c r="AH83">
        <f t="shared" si="32"/>
        <v>105593.97085644801</v>
      </c>
      <c r="AI83">
        <f t="shared" si="33"/>
        <v>104626.7941712896</v>
      </c>
      <c r="AJ83">
        <f t="shared" si="34"/>
        <v>99698.15883425792</v>
      </c>
      <c r="AK83">
        <f t="shared" si="35"/>
        <v>96918.031766851593</v>
      </c>
      <c r="AL83">
        <f t="shared" si="36"/>
        <v>100756.40635337032</v>
      </c>
      <c r="AM83">
        <f t="shared" si="37"/>
        <v>101270.48127067406</v>
      </c>
      <c r="AN83">
        <f t="shared" si="38"/>
        <v>106465.29625413482</v>
      </c>
      <c r="AO83">
        <f t="shared" si="39"/>
        <v>120135.45925082697</v>
      </c>
      <c r="AP83">
        <f t="shared" si="40"/>
        <v>142841.49185016539</v>
      </c>
    </row>
    <row r="84" spans="1:42" ht="37.5" x14ac:dyDescent="0.25">
      <c r="A84" s="63" t="s">
        <v>127</v>
      </c>
      <c r="B84" s="39">
        <v>303299</v>
      </c>
      <c r="C84" s="39">
        <v>369173</v>
      </c>
      <c r="D84" s="39">
        <v>488363</v>
      </c>
      <c r="E84" s="39">
        <v>655795</v>
      </c>
      <c r="F84" s="39">
        <v>751761</v>
      </c>
      <c r="G84" s="39">
        <v>866093</v>
      </c>
      <c r="H84" s="39">
        <v>1152904</v>
      </c>
      <c r="I84" s="39">
        <v>1080133</v>
      </c>
      <c r="J84" s="39">
        <v>941887</v>
      </c>
      <c r="K84" s="39">
        <v>916798</v>
      </c>
      <c r="L84" s="39">
        <v>1017589</v>
      </c>
      <c r="M84" s="39">
        <v>1119924</v>
      </c>
      <c r="N84" s="40">
        <v>1288173</v>
      </c>
      <c r="O84" s="42">
        <v>1443597</v>
      </c>
      <c r="P84" s="35">
        <v>1660711</v>
      </c>
      <c r="Q84" s="35">
        <v>1668429</v>
      </c>
      <c r="R84" s="35">
        <v>2025562</v>
      </c>
      <c r="S84" s="35">
        <v>2581282</v>
      </c>
      <c r="T84" s="35">
        <v>3393517</v>
      </c>
      <c r="W84">
        <f t="shared" si="21"/>
        <v>303299</v>
      </c>
      <c r="X84">
        <f t="shared" si="22"/>
        <v>303299</v>
      </c>
      <c r="Y84">
        <f t="shared" si="23"/>
        <v>355998.2</v>
      </c>
      <c r="Z84">
        <f t="shared" si="24"/>
        <v>461890.04000000004</v>
      </c>
      <c r="AA84">
        <f t="shared" si="25"/>
        <v>617014.00800000003</v>
      </c>
      <c r="AB84">
        <f t="shared" si="26"/>
        <v>724811.60160000005</v>
      </c>
      <c r="AC84">
        <f t="shared" si="27"/>
        <v>837836.72031999996</v>
      </c>
      <c r="AD84">
        <f t="shared" si="28"/>
        <v>1089890.544064</v>
      </c>
      <c r="AE84">
        <f t="shared" si="29"/>
        <v>1082084.5088128</v>
      </c>
      <c r="AF84">
        <f t="shared" si="30"/>
        <v>969926.5017625601</v>
      </c>
      <c r="AG84">
        <f t="shared" si="31"/>
        <v>927423.70035251207</v>
      </c>
      <c r="AH84">
        <f t="shared" si="32"/>
        <v>999555.94007050246</v>
      </c>
      <c r="AI84">
        <f t="shared" si="33"/>
        <v>1095850.3880141005</v>
      </c>
      <c r="AJ84">
        <f t="shared" si="34"/>
        <v>1249708.4776028201</v>
      </c>
      <c r="AK84">
        <f t="shared" si="35"/>
        <v>1404819.2955205641</v>
      </c>
      <c r="AL84">
        <f t="shared" si="36"/>
        <v>1609532.6591041128</v>
      </c>
      <c r="AM84">
        <f t="shared" si="37"/>
        <v>1656649.7318208227</v>
      </c>
      <c r="AN84">
        <f t="shared" si="38"/>
        <v>1951779.5463641644</v>
      </c>
      <c r="AO84">
        <f t="shared" si="39"/>
        <v>2455381.5092728329</v>
      </c>
      <c r="AP84">
        <f t="shared" si="40"/>
        <v>3205889.9018545668</v>
      </c>
    </row>
    <row r="85" spans="1:42" ht="20.25" x14ac:dyDescent="0.25">
      <c r="A85" s="64" t="s">
        <v>76</v>
      </c>
      <c r="B85" s="47">
        <v>9606</v>
      </c>
      <c r="C85" s="48">
        <v>15928</v>
      </c>
      <c r="D85" s="49">
        <v>19457</v>
      </c>
      <c r="E85" s="47">
        <v>23605</v>
      </c>
      <c r="F85" s="47">
        <v>23379</v>
      </c>
      <c r="G85" s="48">
        <v>33569</v>
      </c>
      <c r="H85" s="50">
        <v>40743</v>
      </c>
      <c r="I85" s="51">
        <v>41184</v>
      </c>
      <c r="J85" s="52">
        <v>41986</v>
      </c>
      <c r="K85" s="50">
        <v>36740</v>
      </c>
      <c r="L85" s="53">
        <v>36220</v>
      </c>
      <c r="M85" s="54">
        <v>33445</v>
      </c>
      <c r="N85" s="54">
        <v>42214</v>
      </c>
      <c r="O85" s="50">
        <v>48527</v>
      </c>
      <c r="P85" s="34">
        <v>72831</v>
      </c>
      <c r="Q85" s="34">
        <v>65157</v>
      </c>
      <c r="R85" s="34">
        <v>72843</v>
      </c>
      <c r="S85" s="34">
        <v>110066</v>
      </c>
      <c r="T85" s="34">
        <v>165261</v>
      </c>
      <c r="W85">
        <f t="shared" si="21"/>
        <v>9606</v>
      </c>
      <c r="X85">
        <f t="shared" si="22"/>
        <v>9606</v>
      </c>
      <c r="Y85">
        <f t="shared" si="23"/>
        <v>14663.6</v>
      </c>
      <c r="Z85">
        <f t="shared" si="24"/>
        <v>18498.32</v>
      </c>
      <c r="AA85">
        <f t="shared" si="25"/>
        <v>22583.664000000001</v>
      </c>
      <c r="AB85">
        <f t="shared" si="26"/>
        <v>23219.932799999999</v>
      </c>
      <c r="AC85">
        <f t="shared" si="27"/>
        <v>31499.186559999998</v>
      </c>
      <c r="AD85">
        <f t="shared" si="28"/>
        <v>38894.237311999997</v>
      </c>
      <c r="AE85">
        <f t="shared" si="29"/>
        <v>40726.047462400005</v>
      </c>
      <c r="AF85">
        <f t="shared" si="30"/>
        <v>41734.00949248</v>
      </c>
      <c r="AG85">
        <f t="shared" si="31"/>
        <v>37738.801898496</v>
      </c>
      <c r="AH85">
        <f t="shared" si="32"/>
        <v>36523.760379699197</v>
      </c>
      <c r="AI85">
        <f t="shared" si="33"/>
        <v>34060.752075939839</v>
      </c>
      <c r="AJ85">
        <f t="shared" si="34"/>
        <v>40583.350415187968</v>
      </c>
      <c r="AK85">
        <f t="shared" si="35"/>
        <v>46938.270083037591</v>
      </c>
      <c r="AL85">
        <f t="shared" si="36"/>
        <v>67652.454016607517</v>
      </c>
      <c r="AM85">
        <f t="shared" si="37"/>
        <v>65656.090803321509</v>
      </c>
      <c r="AN85">
        <f t="shared" si="38"/>
        <v>71405.618160664308</v>
      </c>
      <c r="AO85">
        <f t="shared" si="39"/>
        <v>102333.92363213286</v>
      </c>
      <c r="AP85">
        <f t="shared" si="40"/>
        <v>152675.58472642658</v>
      </c>
    </row>
    <row r="86" spans="1:42" ht="30" x14ac:dyDescent="0.25">
      <c r="A86" s="64" t="s">
        <v>77</v>
      </c>
      <c r="B86" s="47">
        <v>48978</v>
      </c>
      <c r="C86" s="48">
        <v>56619</v>
      </c>
      <c r="D86" s="49">
        <v>119824</v>
      </c>
      <c r="E86" s="47">
        <v>156954</v>
      </c>
      <c r="F86" s="47">
        <v>192648</v>
      </c>
      <c r="G86" s="48">
        <v>130493</v>
      </c>
      <c r="H86" s="50">
        <v>190409</v>
      </c>
      <c r="I86" s="51">
        <v>205206</v>
      </c>
      <c r="J86" s="52">
        <v>193947</v>
      </c>
      <c r="K86" s="50">
        <v>181172</v>
      </c>
      <c r="L86" s="53">
        <v>198032</v>
      </c>
      <c r="M86" s="54">
        <v>275576</v>
      </c>
      <c r="N86" s="54">
        <v>386790</v>
      </c>
      <c r="O86" s="50">
        <v>403574</v>
      </c>
      <c r="P86" s="34">
        <v>420944</v>
      </c>
      <c r="Q86" s="34">
        <v>259087</v>
      </c>
      <c r="R86" s="34">
        <v>414797</v>
      </c>
      <c r="S86" s="34">
        <v>645673</v>
      </c>
      <c r="T86" s="34">
        <v>739456</v>
      </c>
      <c r="W86">
        <f t="shared" si="21"/>
        <v>48978</v>
      </c>
      <c r="X86">
        <f t="shared" si="22"/>
        <v>48978</v>
      </c>
      <c r="Y86">
        <f t="shared" si="23"/>
        <v>55090.8</v>
      </c>
      <c r="Z86">
        <f t="shared" si="24"/>
        <v>106877.36000000002</v>
      </c>
      <c r="AA86">
        <f t="shared" si="25"/>
        <v>146938.67200000002</v>
      </c>
      <c r="AB86">
        <f t="shared" si="26"/>
        <v>183506.13439999998</v>
      </c>
      <c r="AC86">
        <f t="shared" si="27"/>
        <v>141095.62688</v>
      </c>
      <c r="AD86">
        <f t="shared" si="28"/>
        <v>180546.32537599999</v>
      </c>
      <c r="AE86">
        <f t="shared" si="29"/>
        <v>200274.06507519999</v>
      </c>
      <c r="AF86">
        <f t="shared" si="30"/>
        <v>195212.41301503999</v>
      </c>
      <c r="AG86">
        <f t="shared" si="31"/>
        <v>183980.08260300799</v>
      </c>
      <c r="AH86">
        <f t="shared" si="32"/>
        <v>195221.61652060159</v>
      </c>
      <c r="AI86">
        <f t="shared" si="33"/>
        <v>259505.12330412032</v>
      </c>
      <c r="AJ86">
        <f t="shared" si="34"/>
        <v>361333.02466082404</v>
      </c>
      <c r="AK86">
        <f t="shared" si="35"/>
        <v>395125.80493216478</v>
      </c>
      <c r="AL86">
        <f t="shared" si="36"/>
        <v>415780.36098643293</v>
      </c>
      <c r="AM86">
        <f t="shared" si="37"/>
        <v>290425.67219728656</v>
      </c>
      <c r="AN86">
        <f t="shared" si="38"/>
        <v>389922.73443945736</v>
      </c>
      <c r="AO86">
        <f t="shared" si="39"/>
        <v>594522.94688789151</v>
      </c>
      <c r="AP86">
        <f t="shared" si="40"/>
        <v>710469.38937757828</v>
      </c>
    </row>
    <row r="87" spans="1:42" ht="20.25" x14ac:dyDescent="0.25">
      <c r="A87" s="64" t="s">
        <v>78</v>
      </c>
      <c r="B87" s="47">
        <v>17402</v>
      </c>
      <c r="C87" s="48">
        <v>22421</v>
      </c>
      <c r="D87" s="49">
        <v>32057</v>
      </c>
      <c r="E87" s="47">
        <v>47445</v>
      </c>
      <c r="F87" s="47">
        <v>42271</v>
      </c>
      <c r="G87" s="48">
        <v>44825</v>
      </c>
      <c r="H87" s="50">
        <v>51656</v>
      </c>
      <c r="I87" s="51">
        <v>67596</v>
      </c>
      <c r="J87" s="52">
        <v>57461</v>
      </c>
      <c r="K87" s="50">
        <v>69505</v>
      </c>
      <c r="L87" s="53">
        <v>76282</v>
      </c>
      <c r="M87" s="54">
        <v>85702</v>
      </c>
      <c r="N87" s="54">
        <v>96324</v>
      </c>
      <c r="O87" s="50">
        <v>90012</v>
      </c>
      <c r="P87" s="34">
        <v>96182</v>
      </c>
      <c r="Q87" s="34">
        <v>126880</v>
      </c>
      <c r="R87" s="34">
        <v>163401</v>
      </c>
      <c r="S87" s="34">
        <v>187252</v>
      </c>
      <c r="T87" s="34">
        <v>270282</v>
      </c>
      <c r="W87">
        <f t="shared" si="21"/>
        <v>17402</v>
      </c>
      <c r="X87">
        <f t="shared" si="22"/>
        <v>17402</v>
      </c>
      <c r="Y87">
        <f t="shared" si="23"/>
        <v>21417.199999999997</v>
      </c>
      <c r="Z87">
        <f t="shared" si="24"/>
        <v>29929.040000000001</v>
      </c>
      <c r="AA87">
        <f t="shared" si="25"/>
        <v>43941.807999999997</v>
      </c>
      <c r="AB87">
        <f t="shared" si="26"/>
        <v>42605.161599999999</v>
      </c>
      <c r="AC87">
        <f t="shared" si="27"/>
        <v>44381.032319999998</v>
      </c>
      <c r="AD87">
        <f t="shared" si="28"/>
        <v>50201.006463999998</v>
      </c>
      <c r="AE87">
        <f t="shared" si="29"/>
        <v>64117.0012928</v>
      </c>
      <c r="AF87">
        <f t="shared" si="30"/>
        <v>58792.200258559998</v>
      </c>
      <c r="AG87">
        <f t="shared" si="31"/>
        <v>67362.440051711994</v>
      </c>
      <c r="AH87">
        <f t="shared" si="32"/>
        <v>74498.088010342399</v>
      </c>
      <c r="AI87">
        <f t="shared" si="33"/>
        <v>83461.217602068486</v>
      </c>
      <c r="AJ87">
        <f t="shared" si="34"/>
        <v>93751.443520413683</v>
      </c>
      <c r="AK87">
        <f t="shared" si="35"/>
        <v>90759.888704082739</v>
      </c>
      <c r="AL87">
        <f t="shared" si="36"/>
        <v>95097.577740816545</v>
      </c>
      <c r="AM87">
        <f t="shared" si="37"/>
        <v>120523.5155481633</v>
      </c>
      <c r="AN87">
        <f t="shared" si="38"/>
        <v>154825.50310963264</v>
      </c>
      <c r="AO87">
        <f t="shared" si="39"/>
        <v>180766.70062192652</v>
      </c>
      <c r="AP87">
        <f t="shared" si="40"/>
        <v>252378.94012438529</v>
      </c>
    </row>
    <row r="88" spans="1:42" ht="20.25" x14ac:dyDescent="0.25">
      <c r="A88" s="64" t="s">
        <v>79</v>
      </c>
      <c r="B88" s="47">
        <v>7060</v>
      </c>
      <c r="C88" s="48">
        <v>8337</v>
      </c>
      <c r="D88" s="49">
        <v>13019</v>
      </c>
      <c r="E88" s="47">
        <v>16520</v>
      </c>
      <c r="F88" s="47">
        <v>24385</v>
      </c>
      <c r="G88" s="48">
        <v>32615</v>
      </c>
      <c r="H88" s="50">
        <v>33860</v>
      </c>
      <c r="I88" s="51">
        <v>36138</v>
      </c>
      <c r="J88" s="52">
        <v>32708</v>
      </c>
      <c r="K88" s="50">
        <v>25128</v>
      </c>
      <c r="L88" s="53">
        <v>22850</v>
      </c>
      <c r="M88" s="54">
        <v>37298</v>
      </c>
      <c r="N88" s="54">
        <v>39007</v>
      </c>
      <c r="O88" s="50">
        <v>40301</v>
      </c>
      <c r="P88" s="34">
        <v>46743</v>
      </c>
      <c r="Q88" s="34">
        <v>58395</v>
      </c>
      <c r="R88" s="34">
        <v>78471</v>
      </c>
      <c r="S88" s="34">
        <v>94668</v>
      </c>
      <c r="T88" s="34">
        <v>128157</v>
      </c>
      <c r="W88">
        <f t="shared" si="21"/>
        <v>7060</v>
      </c>
      <c r="X88">
        <f t="shared" si="22"/>
        <v>7060</v>
      </c>
      <c r="Y88">
        <f t="shared" si="23"/>
        <v>8081.6</v>
      </c>
      <c r="Z88">
        <f t="shared" si="24"/>
        <v>12031.52</v>
      </c>
      <c r="AA88">
        <f t="shared" si="25"/>
        <v>15622.304</v>
      </c>
      <c r="AB88">
        <f t="shared" si="26"/>
        <v>22632.460800000001</v>
      </c>
      <c r="AC88">
        <f t="shared" si="27"/>
        <v>30618.492159999998</v>
      </c>
      <c r="AD88">
        <f t="shared" si="28"/>
        <v>33211.698431999997</v>
      </c>
      <c r="AE88">
        <f t="shared" si="29"/>
        <v>35552.739686399997</v>
      </c>
      <c r="AF88">
        <f t="shared" si="30"/>
        <v>33276.947937279998</v>
      </c>
      <c r="AG88">
        <f t="shared" si="31"/>
        <v>26757.789587455998</v>
      </c>
      <c r="AH88">
        <f t="shared" si="32"/>
        <v>23631.557917491198</v>
      </c>
      <c r="AI88">
        <f t="shared" si="33"/>
        <v>34564.71158349824</v>
      </c>
      <c r="AJ88">
        <f t="shared" si="34"/>
        <v>38118.542316699648</v>
      </c>
      <c r="AK88">
        <f t="shared" si="35"/>
        <v>39864.508463339931</v>
      </c>
      <c r="AL88">
        <f t="shared" si="36"/>
        <v>45367.301692667985</v>
      </c>
      <c r="AM88">
        <f t="shared" si="37"/>
        <v>55789.460338533594</v>
      </c>
      <c r="AN88">
        <f t="shared" si="38"/>
        <v>73934.692067706725</v>
      </c>
      <c r="AO88">
        <f t="shared" si="39"/>
        <v>90521.338413541351</v>
      </c>
      <c r="AP88">
        <f t="shared" si="40"/>
        <v>120629.86768270827</v>
      </c>
    </row>
    <row r="89" spans="1:42" ht="20.25" x14ac:dyDescent="0.25">
      <c r="A89" s="64" t="s">
        <v>80</v>
      </c>
      <c r="B89" s="47">
        <v>28499</v>
      </c>
      <c r="C89" s="48">
        <v>34233</v>
      </c>
      <c r="D89" s="49">
        <v>46988</v>
      </c>
      <c r="E89" s="47">
        <v>76970</v>
      </c>
      <c r="F89" s="47">
        <v>149813</v>
      </c>
      <c r="G89" s="48">
        <v>208209</v>
      </c>
      <c r="H89" s="50">
        <v>307618</v>
      </c>
      <c r="I89" s="51">
        <v>203189</v>
      </c>
      <c r="J89" s="52">
        <v>123061</v>
      </c>
      <c r="K89" s="50">
        <v>134301</v>
      </c>
      <c r="L89" s="53">
        <v>139208</v>
      </c>
      <c r="M89" s="54">
        <v>130500</v>
      </c>
      <c r="N89" s="54">
        <v>130935</v>
      </c>
      <c r="O89" s="50">
        <v>144523</v>
      </c>
      <c r="P89" s="34">
        <v>182119</v>
      </c>
      <c r="Q89" s="34">
        <v>229461</v>
      </c>
      <c r="R89" s="34">
        <v>253356</v>
      </c>
      <c r="S89" s="34">
        <v>321001</v>
      </c>
      <c r="T89" s="34">
        <v>400584</v>
      </c>
      <c r="W89">
        <f t="shared" si="21"/>
        <v>28499</v>
      </c>
      <c r="X89">
        <f t="shared" si="22"/>
        <v>28499</v>
      </c>
      <c r="Y89">
        <f t="shared" si="23"/>
        <v>33086.199999999997</v>
      </c>
      <c r="Z89">
        <f t="shared" si="24"/>
        <v>44207.64</v>
      </c>
      <c r="AA89">
        <f t="shared" si="25"/>
        <v>70417.527999999991</v>
      </c>
      <c r="AB89">
        <f t="shared" si="26"/>
        <v>133933.9056</v>
      </c>
      <c r="AC89">
        <f t="shared" si="27"/>
        <v>193353.98112000001</v>
      </c>
      <c r="AD89">
        <f t="shared" si="28"/>
        <v>284765.19622400001</v>
      </c>
      <c r="AE89">
        <f t="shared" si="29"/>
        <v>219504.2392448</v>
      </c>
      <c r="AF89">
        <f t="shared" si="30"/>
        <v>142349.64784895998</v>
      </c>
      <c r="AG89">
        <f t="shared" si="31"/>
        <v>135910.72956979199</v>
      </c>
      <c r="AH89">
        <f t="shared" si="32"/>
        <v>138548.5459139584</v>
      </c>
      <c r="AI89">
        <f t="shared" si="33"/>
        <v>132109.70918279167</v>
      </c>
      <c r="AJ89">
        <f t="shared" si="34"/>
        <v>131169.94183655834</v>
      </c>
      <c r="AK89">
        <f t="shared" si="35"/>
        <v>141852.38836731168</v>
      </c>
      <c r="AL89">
        <f t="shared" si="36"/>
        <v>174065.67767346234</v>
      </c>
      <c r="AM89">
        <f t="shared" si="37"/>
        <v>218381.93553469249</v>
      </c>
      <c r="AN89">
        <f t="shared" si="38"/>
        <v>246361.18710693851</v>
      </c>
      <c r="AO89">
        <f t="shared" si="39"/>
        <v>306073.03742138774</v>
      </c>
      <c r="AP89">
        <f t="shared" si="40"/>
        <v>381681.80748427752</v>
      </c>
    </row>
    <row r="90" spans="1:42" ht="20.25" x14ac:dyDescent="0.25">
      <c r="A90" s="64" t="s">
        <v>128</v>
      </c>
      <c r="B90" s="47">
        <v>39166</v>
      </c>
      <c r="C90" s="48">
        <v>47281</v>
      </c>
      <c r="D90" s="49">
        <v>64544</v>
      </c>
      <c r="E90" s="47">
        <v>83675</v>
      </c>
      <c r="F90" s="47">
        <v>96974</v>
      </c>
      <c r="G90" s="48">
        <v>156439</v>
      </c>
      <c r="H90" s="50">
        <v>180508</v>
      </c>
      <c r="I90" s="51">
        <v>179907</v>
      </c>
      <c r="J90" s="52">
        <v>150078</v>
      </c>
      <c r="K90" s="50">
        <v>128692</v>
      </c>
      <c r="L90" s="53">
        <v>114008</v>
      </c>
      <c r="M90" s="54">
        <v>120091</v>
      </c>
      <c r="N90" s="54">
        <v>121185</v>
      </c>
      <c r="O90" s="50">
        <v>143706</v>
      </c>
      <c r="P90" s="34">
        <v>178208</v>
      </c>
      <c r="Q90" s="34">
        <v>243359</v>
      </c>
      <c r="R90" s="34">
        <v>246366</v>
      </c>
      <c r="S90" s="34">
        <v>281416</v>
      </c>
      <c r="T90" s="34">
        <v>418705</v>
      </c>
      <c r="W90">
        <f t="shared" si="21"/>
        <v>39166</v>
      </c>
      <c r="X90">
        <f t="shared" si="22"/>
        <v>39166</v>
      </c>
      <c r="Y90">
        <f t="shared" si="23"/>
        <v>45658</v>
      </c>
      <c r="Z90">
        <f t="shared" si="24"/>
        <v>60766.8</v>
      </c>
      <c r="AA90">
        <f t="shared" si="25"/>
        <v>79093.36</v>
      </c>
      <c r="AB90">
        <f t="shared" si="26"/>
        <v>93397.871999999988</v>
      </c>
      <c r="AC90">
        <f t="shared" si="27"/>
        <v>143830.77439999999</v>
      </c>
      <c r="AD90">
        <f t="shared" si="28"/>
        <v>173172.55487999998</v>
      </c>
      <c r="AE90">
        <f t="shared" si="29"/>
        <v>178560.110976</v>
      </c>
      <c r="AF90">
        <f t="shared" si="30"/>
        <v>155774.42219519999</v>
      </c>
      <c r="AG90">
        <f t="shared" si="31"/>
        <v>134108.48443904001</v>
      </c>
      <c r="AH90">
        <f t="shared" si="32"/>
        <v>118028.096887808</v>
      </c>
      <c r="AI90">
        <f t="shared" si="33"/>
        <v>119678.4193775616</v>
      </c>
      <c r="AJ90">
        <f t="shared" si="34"/>
        <v>120883.68387551232</v>
      </c>
      <c r="AK90">
        <f t="shared" si="35"/>
        <v>139141.53677510246</v>
      </c>
      <c r="AL90">
        <f t="shared" si="36"/>
        <v>170394.70735502048</v>
      </c>
      <c r="AM90">
        <f t="shared" si="37"/>
        <v>228766.14147100411</v>
      </c>
      <c r="AN90">
        <f t="shared" si="38"/>
        <v>242846.02829420083</v>
      </c>
      <c r="AO90">
        <f t="shared" si="39"/>
        <v>273702.00565884018</v>
      </c>
      <c r="AP90">
        <f t="shared" si="40"/>
        <v>389704.40113176801</v>
      </c>
    </row>
    <row r="91" spans="1:42" s="82" customFormat="1" ht="20.25" x14ac:dyDescent="0.25">
      <c r="A91" s="72" t="s">
        <v>82</v>
      </c>
      <c r="B91" s="73">
        <v>23742</v>
      </c>
      <c r="C91" s="74">
        <v>28651</v>
      </c>
      <c r="D91" s="75">
        <v>45683</v>
      </c>
      <c r="E91" s="73">
        <v>66056</v>
      </c>
      <c r="F91" s="73">
        <v>65625</v>
      </c>
      <c r="G91" s="74">
        <v>83892</v>
      </c>
      <c r="H91" s="76">
        <v>118297</v>
      </c>
      <c r="I91" s="77">
        <v>113084</v>
      </c>
      <c r="J91" s="78">
        <v>102003</v>
      </c>
      <c r="K91" s="76">
        <v>76376</v>
      </c>
      <c r="L91" s="79">
        <v>102214</v>
      </c>
      <c r="M91" s="80">
        <v>129816</v>
      </c>
      <c r="N91" s="80">
        <v>192469</v>
      </c>
      <c r="O91" s="76">
        <v>251184</v>
      </c>
      <c r="P91" s="81">
        <v>340966</v>
      </c>
      <c r="Q91" s="81">
        <v>360434</v>
      </c>
      <c r="R91" s="81">
        <v>412201</v>
      </c>
      <c r="S91" s="81">
        <v>488038</v>
      </c>
      <c r="T91" s="81">
        <v>751058</v>
      </c>
      <c r="W91" s="82">
        <f t="shared" si="21"/>
        <v>23742</v>
      </c>
      <c r="X91" s="82">
        <f t="shared" si="22"/>
        <v>23742</v>
      </c>
      <c r="Y91" s="82">
        <f t="shared" si="23"/>
        <v>27669.200000000001</v>
      </c>
      <c r="Z91" s="82">
        <f t="shared" si="24"/>
        <v>42080.24</v>
      </c>
      <c r="AA91" s="82">
        <f t="shared" si="25"/>
        <v>61260.847999999998</v>
      </c>
      <c r="AB91" s="82">
        <f t="shared" si="26"/>
        <v>64752.169599999994</v>
      </c>
      <c r="AC91" s="82">
        <f t="shared" si="27"/>
        <v>80064.033920000002</v>
      </c>
      <c r="AD91" s="82">
        <f t="shared" si="28"/>
        <v>110650.40678400001</v>
      </c>
      <c r="AE91" s="82">
        <f t="shared" si="29"/>
        <v>112597.28135680001</v>
      </c>
      <c r="AF91" s="82">
        <f t="shared" si="30"/>
        <v>104121.85627136001</v>
      </c>
      <c r="AG91" s="82">
        <f t="shared" si="31"/>
        <v>81925.171254272005</v>
      </c>
      <c r="AH91" s="82">
        <f t="shared" si="32"/>
        <v>98156.23425085441</v>
      </c>
      <c r="AI91" s="82">
        <f t="shared" si="33"/>
        <v>123484.04685017088</v>
      </c>
      <c r="AJ91" s="82">
        <f t="shared" si="34"/>
        <v>178672.00937003418</v>
      </c>
      <c r="AK91" s="82">
        <f t="shared" si="35"/>
        <v>236681.60187400685</v>
      </c>
      <c r="AL91" s="82">
        <f t="shared" si="36"/>
        <v>320109.12037480134</v>
      </c>
      <c r="AM91" s="82">
        <f t="shared" si="37"/>
        <v>352369.02407496027</v>
      </c>
      <c r="AN91" s="82">
        <f t="shared" si="38"/>
        <v>400234.60481499205</v>
      </c>
      <c r="AO91" s="82">
        <f t="shared" si="39"/>
        <v>470477.32096299843</v>
      </c>
      <c r="AP91" s="82">
        <f t="shared" si="40"/>
        <v>694941.86419259966</v>
      </c>
    </row>
    <row r="92" spans="1:42" ht="20.25" x14ac:dyDescent="0.25">
      <c r="A92" s="64" t="s">
        <v>83</v>
      </c>
      <c r="B92" s="47">
        <v>5126</v>
      </c>
      <c r="C92" s="48">
        <v>7109</v>
      </c>
      <c r="D92" s="49">
        <v>9900</v>
      </c>
      <c r="E92" s="47">
        <v>13471</v>
      </c>
      <c r="F92" s="47">
        <v>15178</v>
      </c>
      <c r="G92" s="48">
        <v>16809</v>
      </c>
      <c r="H92" s="50">
        <v>19061</v>
      </c>
      <c r="I92" s="51">
        <v>27571</v>
      </c>
      <c r="J92" s="52">
        <v>37879</v>
      </c>
      <c r="K92" s="50">
        <v>40722</v>
      </c>
      <c r="L92" s="53">
        <v>60666</v>
      </c>
      <c r="M92" s="54">
        <v>41798</v>
      </c>
      <c r="N92" s="54">
        <v>43892</v>
      </c>
      <c r="O92" s="50">
        <v>57640</v>
      </c>
      <c r="P92" s="34">
        <v>41237</v>
      </c>
      <c r="Q92" s="34">
        <v>47193</v>
      </c>
      <c r="R92" s="34">
        <v>75193</v>
      </c>
      <c r="S92" s="34">
        <v>81502</v>
      </c>
      <c r="T92" s="34">
        <v>97144</v>
      </c>
      <c r="W92">
        <f t="shared" si="21"/>
        <v>5126</v>
      </c>
      <c r="X92">
        <f t="shared" si="22"/>
        <v>5126</v>
      </c>
      <c r="Y92">
        <f t="shared" si="23"/>
        <v>6712.4000000000005</v>
      </c>
      <c r="Z92">
        <f t="shared" si="24"/>
        <v>9262.48</v>
      </c>
      <c r="AA92">
        <f t="shared" si="25"/>
        <v>12629.296</v>
      </c>
      <c r="AB92">
        <f t="shared" si="26"/>
        <v>14668.2592</v>
      </c>
      <c r="AC92">
        <f t="shared" si="27"/>
        <v>16380.851839999999</v>
      </c>
      <c r="AD92">
        <f t="shared" si="28"/>
        <v>18524.970368000002</v>
      </c>
      <c r="AE92">
        <f t="shared" si="29"/>
        <v>25761.794073600002</v>
      </c>
      <c r="AF92">
        <f t="shared" si="30"/>
        <v>35455.558814720003</v>
      </c>
      <c r="AG92">
        <f t="shared" si="31"/>
        <v>39668.711762944004</v>
      </c>
      <c r="AH92">
        <f t="shared" si="32"/>
        <v>56466.542352588804</v>
      </c>
      <c r="AI92">
        <f t="shared" si="33"/>
        <v>44731.708470517762</v>
      </c>
      <c r="AJ92">
        <f t="shared" si="34"/>
        <v>44059.941694103545</v>
      </c>
      <c r="AK92">
        <f t="shared" si="35"/>
        <v>54923.988338820709</v>
      </c>
      <c r="AL92">
        <f t="shared" si="36"/>
        <v>43974.39766776414</v>
      </c>
      <c r="AM92">
        <f t="shared" si="37"/>
        <v>46549.279533552828</v>
      </c>
      <c r="AN92">
        <f t="shared" si="38"/>
        <v>69464.255906710561</v>
      </c>
      <c r="AO92">
        <f t="shared" si="39"/>
        <v>79094.451181342112</v>
      </c>
      <c r="AP92">
        <f t="shared" si="40"/>
        <v>93534.090236268414</v>
      </c>
    </row>
    <row r="93" spans="1:42" ht="20.25" x14ac:dyDescent="0.25">
      <c r="A93" s="64" t="s">
        <v>84</v>
      </c>
      <c r="B93" s="47">
        <v>110850</v>
      </c>
      <c r="C93" s="48">
        <v>137529</v>
      </c>
      <c r="D93" s="49">
        <v>122756</v>
      </c>
      <c r="E93" s="47">
        <v>152387</v>
      </c>
      <c r="F93" s="47">
        <v>118446</v>
      </c>
      <c r="G93" s="48">
        <v>135014</v>
      </c>
      <c r="H93" s="50">
        <v>176021</v>
      </c>
      <c r="I93" s="51">
        <v>164028</v>
      </c>
      <c r="J93" s="52">
        <v>175632</v>
      </c>
      <c r="K93" s="50">
        <v>205489</v>
      </c>
      <c r="L93" s="53">
        <v>241464</v>
      </c>
      <c r="M93" s="54">
        <v>240011</v>
      </c>
      <c r="N93" s="54">
        <v>211815</v>
      </c>
      <c r="O93" s="50">
        <v>229595</v>
      </c>
      <c r="P93" s="34">
        <v>238384</v>
      </c>
      <c r="Q93" s="34">
        <v>230494</v>
      </c>
      <c r="R93" s="34">
        <v>241354</v>
      </c>
      <c r="S93" s="34">
        <v>269386</v>
      </c>
      <c r="T93" s="34">
        <v>305370</v>
      </c>
      <c r="W93">
        <f t="shared" si="21"/>
        <v>110850</v>
      </c>
      <c r="X93">
        <f t="shared" si="22"/>
        <v>110850</v>
      </c>
      <c r="Y93">
        <f t="shared" si="23"/>
        <v>132193.20000000001</v>
      </c>
      <c r="Z93">
        <f t="shared" si="24"/>
        <v>124643.44</v>
      </c>
      <c r="AA93">
        <f t="shared" si="25"/>
        <v>146838.288</v>
      </c>
      <c r="AB93">
        <f t="shared" si="26"/>
        <v>124124.45759999999</v>
      </c>
      <c r="AC93">
        <f t="shared" si="27"/>
        <v>132836.09152000002</v>
      </c>
      <c r="AD93">
        <f t="shared" si="28"/>
        <v>167384.01830400003</v>
      </c>
      <c r="AE93">
        <f t="shared" si="29"/>
        <v>164699.20366080001</v>
      </c>
      <c r="AF93">
        <f t="shared" si="30"/>
        <v>173445.44073216</v>
      </c>
      <c r="AG93">
        <f t="shared" si="31"/>
        <v>199080.28814643199</v>
      </c>
      <c r="AH93">
        <f t="shared" si="32"/>
        <v>232987.25762928641</v>
      </c>
      <c r="AI93">
        <f t="shared" si="33"/>
        <v>238606.25152585728</v>
      </c>
      <c r="AJ93">
        <f t="shared" si="34"/>
        <v>217173.25030517144</v>
      </c>
      <c r="AK93">
        <f t="shared" si="35"/>
        <v>227110.65006103428</v>
      </c>
      <c r="AL93">
        <f t="shared" si="36"/>
        <v>236129.33001220686</v>
      </c>
      <c r="AM93">
        <f t="shared" si="37"/>
        <v>231621.06600244137</v>
      </c>
      <c r="AN93">
        <f t="shared" si="38"/>
        <v>239407.41320048828</v>
      </c>
      <c r="AO93">
        <f t="shared" si="39"/>
        <v>263390.28264009766</v>
      </c>
      <c r="AP93">
        <f t="shared" si="40"/>
        <v>296974.05652801954</v>
      </c>
    </row>
    <row r="94" spans="1:42" ht="30" x14ac:dyDescent="0.25">
      <c r="A94" s="64" t="s">
        <v>85</v>
      </c>
      <c r="B94" s="47">
        <v>5461</v>
      </c>
      <c r="C94" s="48">
        <v>6059</v>
      </c>
      <c r="D94" s="49">
        <v>8541</v>
      </c>
      <c r="E94" s="47">
        <v>10426</v>
      </c>
      <c r="F94" s="47">
        <v>8039</v>
      </c>
      <c r="G94" s="48">
        <v>18811</v>
      </c>
      <c r="H94" s="50">
        <v>25430</v>
      </c>
      <c r="I94" s="51">
        <v>24946</v>
      </c>
      <c r="J94" s="52">
        <v>14327</v>
      </c>
      <c r="K94" s="50">
        <v>10288</v>
      </c>
      <c r="L94" s="53">
        <v>12012</v>
      </c>
      <c r="M94" s="53">
        <v>12929</v>
      </c>
      <c r="N94" s="54">
        <v>11042</v>
      </c>
      <c r="O94" s="50">
        <v>17154</v>
      </c>
      <c r="P94" s="34">
        <v>15886</v>
      </c>
      <c r="Q94" s="34">
        <v>16494</v>
      </c>
      <c r="R94" s="34">
        <v>16827</v>
      </c>
      <c r="S94" s="34">
        <v>20901</v>
      </c>
      <c r="T94" s="34">
        <v>29327</v>
      </c>
      <c r="W94">
        <f t="shared" si="21"/>
        <v>5461</v>
      </c>
      <c r="X94">
        <f t="shared" si="22"/>
        <v>5461</v>
      </c>
      <c r="Y94">
        <f t="shared" si="23"/>
        <v>5939.4</v>
      </c>
      <c r="Z94">
        <f t="shared" si="24"/>
        <v>8020.68</v>
      </c>
      <c r="AA94">
        <f t="shared" si="25"/>
        <v>9944.9360000000015</v>
      </c>
      <c r="AB94">
        <f t="shared" si="26"/>
        <v>8420.1872000000003</v>
      </c>
      <c r="AC94">
        <f t="shared" si="27"/>
        <v>16732.837439999999</v>
      </c>
      <c r="AD94">
        <f t="shared" si="28"/>
        <v>23690.567488000001</v>
      </c>
      <c r="AE94">
        <f t="shared" si="29"/>
        <v>24694.913497600002</v>
      </c>
      <c r="AF94">
        <f t="shared" si="30"/>
        <v>16400.58269952</v>
      </c>
      <c r="AG94">
        <f t="shared" si="31"/>
        <v>11510.516539903998</v>
      </c>
      <c r="AH94">
        <f t="shared" si="32"/>
        <v>11911.703307980799</v>
      </c>
      <c r="AI94">
        <f t="shared" si="33"/>
        <v>12725.54066159616</v>
      </c>
      <c r="AJ94">
        <f t="shared" si="34"/>
        <v>11378.708132319232</v>
      </c>
      <c r="AK94">
        <f t="shared" si="35"/>
        <v>15998.941626463846</v>
      </c>
      <c r="AL94">
        <f t="shared" si="36"/>
        <v>15908.588325292771</v>
      </c>
      <c r="AM94">
        <f t="shared" si="37"/>
        <v>16376.917665058554</v>
      </c>
      <c r="AN94">
        <f t="shared" si="38"/>
        <v>16736.983533011709</v>
      </c>
      <c r="AO94">
        <f t="shared" si="39"/>
        <v>20068.196706602339</v>
      </c>
      <c r="AP94">
        <f t="shared" si="40"/>
        <v>27475.23934132047</v>
      </c>
    </row>
    <row r="95" spans="1:42" ht="30" x14ac:dyDescent="0.25">
      <c r="A95" s="66" t="s">
        <v>86</v>
      </c>
      <c r="B95" s="55">
        <v>7409</v>
      </c>
      <c r="C95" s="56">
        <v>5006</v>
      </c>
      <c r="D95" s="57">
        <v>5594</v>
      </c>
      <c r="E95" s="55">
        <v>8286</v>
      </c>
      <c r="F95" s="55">
        <v>15001</v>
      </c>
      <c r="G95" s="56">
        <v>5419</v>
      </c>
      <c r="H95" s="58">
        <v>9302</v>
      </c>
      <c r="I95" s="59">
        <v>17284</v>
      </c>
      <c r="J95" s="58">
        <v>12804</v>
      </c>
      <c r="K95" s="58">
        <v>8386</v>
      </c>
      <c r="L95" s="60">
        <v>14633</v>
      </c>
      <c r="M95" s="60">
        <v>12757</v>
      </c>
      <c r="N95" s="61">
        <v>12500</v>
      </c>
      <c r="O95" s="58">
        <v>17381</v>
      </c>
      <c r="P95" s="36">
        <v>27211</v>
      </c>
      <c r="Q95" s="36">
        <v>31476</v>
      </c>
      <c r="R95" s="36">
        <v>50753</v>
      </c>
      <c r="S95" s="36">
        <v>81379</v>
      </c>
      <c r="T95" s="36">
        <v>88174</v>
      </c>
      <c r="W95">
        <f t="shared" si="21"/>
        <v>7409</v>
      </c>
      <c r="X95">
        <f t="shared" si="22"/>
        <v>7409</v>
      </c>
      <c r="Y95">
        <f t="shared" si="23"/>
        <v>5486.6</v>
      </c>
      <c r="Z95">
        <f t="shared" si="24"/>
        <v>5572.5199999999995</v>
      </c>
      <c r="AA95">
        <f t="shared" si="25"/>
        <v>7743.3040000000001</v>
      </c>
      <c r="AB95">
        <f t="shared" si="26"/>
        <v>13549.460800000001</v>
      </c>
      <c r="AC95">
        <f t="shared" si="27"/>
        <v>7045.0921599999992</v>
      </c>
      <c r="AD95">
        <f t="shared" si="28"/>
        <v>8850.6184319999993</v>
      </c>
      <c r="AE95">
        <f t="shared" si="29"/>
        <v>15597.323686400001</v>
      </c>
      <c r="AF95">
        <f t="shared" si="30"/>
        <v>13362.66473728</v>
      </c>
      <c r="AG95">
        <f t="shared" si="31"/>
        <v>9381.3329474559996</v>
      </c>
      <c r="AH95">
        <f t="shared" si="32"/>
        <v>13582.6665894912</v>
      </c>
      <c r="AI95">
        <f t="shared" si="33"/>
        <v>12922.13331789824</v>
      </c>
      <c r="AJ95">
        <f t="shared" si="34"/>
        <v>12584.426663579648</v>
      </c>
      <c r="AK95">
        <f t="shared" si="35"/>
        <v>16421.68533271593</v>
      </c>
      <c r="AL95">
        <f t="shared" si="36"/>
        <v>25053.13706654319</v>
      </c>
      <c r="AM95">
        <f t="shared" si="37"/>
        <v>30191.42741330864</v>
      </c>
      <c r="AN95">
        <f t="shared" si="38"/>
        <v>46640.685482661727</v>
      </c>
      <c r="AO95">
        <f t="shared" si="39"/>
        <v>74431.337096532341</v>
      </c>
      <c r="AP95">
        <f t="shared" si="40"/>
        <v>85425.467419306457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983F-F8D9-40D6-929A-605BC4920A16}">
  <dimension ref="A1:AI202"/>
  <sheetViews>
    <sheetView tabSelected="1" topLeftCell="O1" zoomScale="85" zoomScaleNormal="85" workbookViewId="0">
      <selection activeCell="AI3" sqref="AI3:AI10"/>
    </sheetView>
  </sheetViews>
  <sheetFormatPr defaultRowHeight="15" x14ac:dyDescent="0.25"/>
  <cols>
    <col min="1" max="1" width="24" customWidth="1"/>
    <col min="2" max="2" width="10.5703125" bestFit="1" customWidth="1"/>
    <col min="14" max="14" width="9.140625" customWidth="1"/>
    <col min="18" max="18" width="36" customWidth="1"/>
    <col min="19" max="19" width="19.28515625" bestFit="1" customWidth="1"/>
    <col min="20" max="20" width="20.5703125" bestFit="1" customWidth="1"/>
    <col min="21" max="21" width="12.140625" customWidth="1"/>
    <col min="31" max="31" width="31" bestFit="1" customWidth="1"/>
    <col min="33" max="33" width="15.140625" customWidth="1"/>
    <col min="35" max="35" width="12.85546875" customWidth="1"/>
  </cols>
  <sheetData>
    <row r="1" spans="1:35" x14ac:dyDescent="0.25">
      <c r="A1" s="151" t="s">
        <v>148</v>
      </c>
      <c r="B1" s="151"/>
    </row>
    <row r="2" spans="1:35" x14ac:dyDescent="0.25">
      <c r="A2" s="5"/>
      <c r="B2" s="8" t="s">
        <v>115</v>
      </c>
      <c r="F2" t="s">
        <v>149</v>
      </c>
      <c r="H2" t="s">
        <v>151</v>
      </c>
      <c r="J2" t="s">
        <v>152</v>
      </c>
      <c r="L2" t="s">
        <v>153</v>
      </c>
      <c r="N2" t="s">
        <v>150</v>
      </c>
      <c r="V2">
        <v>22222</v>
      </c>
    </row>
    <row r="3" spans="1:35" ht="15.75" x14ac:dyDescent="0.25">
      <c r="A3" s="9" t="s">
        <v>1</v>
      </c>
      <c r="B3" s="13">
        <v>28413874.965999998</v>
      </c>
      <c r="D3" s="86" t="s">
        <v>32</v>
      </c>
      <c r="E3" s="86">
        <v>15816.436</v>
      </c>
      <c r="F3" s="86" t="s">
        <v>68</v>
      </c>
      <c r="G3" s="86">
        <v>51700.995000000003</v>
      </c>
      <c r="H3" s="86" t="s">
        <v>119</v>
      </c>
      <c r="I3" s="86">
        <v>104715.935</v>
      </c>
      <c r="J3" s="86" t="s">
        <v>9</v>
      </c>
      <c r="K3" s="86">
        <v>203145.30100000001</v>
      </c>
      <c r="L3" s="86" t="s">
        <v>39</v>
      </c>
      <c r="M3" s="87">
        <v>302274.79800000001</v>
      </c>
      <c r="N3" s="86" t="s">
        <v>58</v>
      </c>
      <c r="O3" s="86">
        <v>453920.25699999998</v>
      </c>
      <c r="R3" s="89" t="s">
        <v>162</v>
      </c>
      <c r="S3" s="89" t="s">
        <v>158</v>
      </c>
      <c r="T3" s="154" t="s">
        <v>160</v>
      </c>
      <c r="U3" s="89" t="s">
        <v>192</v>
      </c>
      <c r="X3" s="18">
        <v>15816.436</v>
      </c>
      <c r="Y3" s="18">
        <v>51700.995000000003</v>
      </c>
      <c r="Z3" s="18">
        <v>104715.935</v>
      </c>
      <c r="AA3" s="18">
        <v>203145.30100000001</v>
      </c>
      <c r="AB3" s="18">
        <v>302274.79800000001</v>
      </c>
      <c r="AC3" s="18">
        <v>453920.25699999998</v>
      </c>
      <c r="AF3" s="89" t="s">
        <v>162</v>
      </c>
      <c r="AG3" s="89" t="s">
        <v>158</v>
      </c>
      <c r="AH3" s="89" t="s">
        <v>160</v>
      </c>
      <c r="AI3" s="89" t="s">
        <v>192</v>
      </c>
    </row>
    <row r="4" spans="1:35" ht="19.5" x14ac:dyDescent="0.25">
      <c r="A4" s="9" t="s">
        <v>116</v>
      </c>
      <c r="B4" s="13">
        <v>9571467.6989999991</v>
      </c>
      <c r="D4" s="86" t="s">
        <v>85</v>
      </c>
      <c r="E4" s="86">
        <v>20900.932000000001</v>
      </c>
      <c r="F4" s="86" t="s">
        <v>61</v>
      </c>
      <c r="G4" s="86">
        <v>56058.8</v>
      </c>
      <c r="H4" s="86" t="s">
        <v>57</v>
      </c>
      <c r="I4" s="86">
        <v>105671.018</v>
      </c>
      <c r="J4" s="86" t="s">
        <v>59</v>
      </c>
      <c r="K4" s="86">
        <v>208564.67300000001</v>
      </c>
      <c r="L4" s="86" t="s">
        <v>80</v>
      </c>
      <c r="M4" s="87">
        <v>321001.00400000002</v>
      </c>
      <c r="N4" s="86" t="s">
        <v>122</v>
      </c>
      <c r="O4" s="86">
        <v>467617.43900000001</v>
      </c>
      <c r="R4" s="89" t="s">
        <v>164</v>
      </c>
      <c r="S4" s="90">
        <f>COUNT(E3:E13)/85*100</f>
        <v>12.941176470588237</v>
      </c>
      <c r="T4" s="90">
        <f>S4</f>
        <v>12.941176470588237</v>
      </c>
      <c r="U4" s="155" t="s">
        <v>161</v>
      </c>
      <c r="X4" s="18">
        <v>20900.932000000001</v>
      </c>
      <c r="Y4" s="18">
        <v>56058.8</v>
      </c>
      <c r="Z4" s="18">
        <v>105671.018</v>
      </c>
      <c r="AA4" s="18">
        <v>208564.67300000001</v>
      </c>
      <c r="AB4" s="18">
        <v>321001.00400000002</v>
      </c>
      <c r="AC4" s="18">
        <v>467617.43900000001</v>
      </c>
      <c r="AF4" s="89" t="s">
        <v>164</v>
      </c>
      <c r="AG4" s="90">
        <f>COUNT(X3:X13)/76*100</f>
        <v>14.473684210526317</v>
      </c>
      <c r="AH4" s="90">
        <f>AG4</f>
        <v>14.473684210526317</v>
      </c>
      <c r="AI4" s="155" t="s">
        <v>161</v>
      </c>
    </row>
    <row r="5" spans="1:35" ht="15.75" x14ac:dyDescent="0.25">
      <c r="A5" s="14" t="s">
        <v>2</v>
      </c>
      <c r="B5" s="18">
        <v>196747.62299999999</v>
      </c>
      <c r="D5" s="86" t="s">
        <v>112</v>
      </c>
      <c r="E5" s="86">
        <v>21737.173999999999</v>
      </c>
      <c r="F5" s="86" t="s">
        <v>28</v>
      </c>
      <c r="G5" s="86">
        <v>57949.856</v>
      </c>
      <c r="H5" s="86" t="s">
        <v>60</v>
      </c>
      <c r="I5" s="86">
        <v>106501.143</v>
      </c>
      <c r="J5" s="86" t="s">
        <v>17</v>
      </c>
      <c r="K5" s="86">
        <v>212314.93799999999</v>
      </c>
      <c r="L5" s="86" t="s">
        <v>126</v>
      </c>
      <c r="M5" s="87">
        <v>343349.00400000002</v>
      </c>
      <c r="N5" s="86" t="s">
        <v>37</v>
      </c>
      <c r="O5" s="86">
        <v>470545.90700000001</v>
      </c>
      <c r="R5" s="89" t="s">
        <v>163</v>
      </c>
      <c r="S5" s="90">
        <f>COUNT(G3:G22)/85*100</f>
        <v>23.52941176470588</v>
      </c>
      <c r="T5" s="90">
        <f>S5+S4</f>
        <v>36.470588235294116</v>
      </c>
      <c r="U5" s="90">
        <f>50 + 50*((0.25*100-T4)/S5)</f>
        <v>75.625</v>
      </c>
      <c r="X5" s="18">
        <v>21737.173999999999</v>
      </c>
      <c r="Y5" s="18">
        <v>57949.856</v>
      </c>
      <c r="Z5" s="18">
        <v>106501.143</v>
      </c>
      <c r="AA5" s="18">
        <v>212314.93799999999</v>
      </c>
      <c r="AB5" s="18">
        <v>343349.00400000002</v>
      </c>
      <c r="AC5" s="18">
        <v>470545.90700000001</v>
      </c>
      <c r="AF5" s="89" t="s">
        <v>163</v>
      </c>
      <c r="AG5" s="90">
        <f>COUNT(Y3:Y22)/76*100</f>
        <v>26.315789473684209</v>
      </c>
      <c r="AH5" s="90">
        <f>AG5+AG4</f>
        <v>40.789473684210527</v>
      </c>
      <c r="AI5" s="90">
        <f>50 + 50*((0.25*100-AH4)/AG5)</f>
        <v>70</v>
      </c>
    </row>
    <row r="6" spans="1:35" ht="15.75" x14ac:dyDescent="0.25">
      <c r="A6" s="14" t="s">
        <v>3</v>
      </c>
      <c r="B6" s="18">
        <v>90963.822</v>
      </c>
      <c r="D6" s="86" t="s">
        <v>67</v>
      </c>
      <c r="E6" s="86">
        <v>22782.027999999998</v>
      </c>
      <c r="F6" s="86" t="s">
        <v>42</v>
      </c>
      <c r="G6" s="86">
        <v>58672.49</v>
      </c>
      <c r="H6" s="86" t="s">
        <v>22</v>
      </c>
      <c r="I6" s="86">
        <v>108904.893</v>
      </c>
      <c r="J6" s="86" t="s">
        <v>33</v>
      </c>
      <c r="K6" s="86">
        <v>214575.24900000001</v>
      </c>
      <c r="L6" s="86" t="s">
        <v>5</v>
      </c>
      <c r="M6" s="87">
        <v>344142.90700000001</v>
      </c>
      <c r="N6" s="86" t="s">
        <v>82</v>
      </c>
      <c r="O6" s="86">
        <v>488038.23599999998</v>
      </c>
      <c r="R6" s="89" t="s">
        <v>154</v>
      </c>
      <c r="S6" s="90">
        <f>COUNT(I3:I21)/85*100</f>
        <v>22.352941176470591</v>
      </c>
      <c r="T6" s="90">
        <f>S5+S6+S4</f>
        <v>58.82352941176471</v>
      </c>
      <c r="U6" s="90" t="s">
        <v>161</v>
      </c>
      <c r="X6" s="18">
        <v>22782.027999999998</v>
      </c>
      <c r="Y6" s="18">
        <v>58672.49</v>
      </c>
      <c r="Z6" s="18">
        <v>108904.893</v>
      </c>
      <c r="AA6" s="18">
        <v>214575.24900000001</v>
      </c>
      <c r="AB6" s="18">
        <v>344142.90700000001</v>
      </c>
      <c r="AC6" s="18">
        <v>488038.23599999998</v>
      </c>
      <c r="AF6" s="89" t="s">
        <v>154</v>
      </c>
      <c r="AG6" s="90">
        <f>COUNT(Z3:Z21)/76*100</f>
        <v>25</v>
      </c>
      <c r="AH6" s="90">
        <f>AG5+AG6+AG4</f>
        <v>65.78947368421052</v>
      </c>
      <c r="AI6" s="90" t="s">
        <v>161</v>
      </c>
    </row>
    <row r="7" spans="1:35" ht="15.75" x14ac:dyDescent="0.25">
      <c r="A7" s="14" t="s">
        <v>4</v>
      </c>
      <c r="B7" s="18">
        <v>184392.079</v>
      </c>
      <c r="D7" s="86" t="s">
        <v>66</v>
      </c>
      <c r="E7" s="86">
        <v>32022.69</v>
      </c>
      <c r="F7" s="86" t="s">
        <v>49</v>
      </c>
      <c r="G7" s="86">
        <v>59855.828999999998</v>
      </c>
      <c r="H7" s="86" t="s">
        <v>76</v>
      </c>
      <c r="I7" s="86">
        <v>110065.636</v>
      </c>
      <c r="J7" s="86" t="s">
        <v>36</v>
      </c>
      <c r="K7" s="86">
        <v>219917.443</v>
      </c>
      <c r="L7" s="86" t="s">
        <v>63</v>
      </c>
      <c r="M7" s="87">
        <v>353203.53499999997</v>
      </c>
      <c r="N7" s="86" t="s">
        <v>47</v>
      </c>
      <c r="O7" s="86">
        <v>519533.64299999998</v>
      </c>
      <c r="R7" s="89" t="s">
        <v>155</v>
      </c>
      <c r="S7" s="90">
        <f>COUNT(K3:K12)/85*100</f>
        <v>11.76470588235294</v>
      </c>
      <c r="T7" s="90">
        <f>S5+S6+S7+S4</f>
        <v>70.588235294117652</v>
      </c>
      <c r="U7" s="90" t="s">
        <v>161</v>
      </c>
      <c r="X7" s="18">
        <v>32022.69</v>
      </c>
      <c r="Y7" s="18">
        <v>59855.828999999998</v>
      </c>
      <c r="Z7" s="18">
        <v>110065.636</v>
      </c>
      <c r="AA7" s="18">
        <v>219917.443</v>
      </c>
      <c r="AB7" s="18">
        <v>353203.53499999997</v>
      </c>
      <c r="AC7" s="18">
        <v>519533.64299999998</v>
      </c>
      <c r="AF7" s="89" t="s">
        <v>155</v>
      </c>
      <c r="AG7" s="90">
        <f>COUNT(AA3:AA12)/76*100</f>
        <v>13.157894736842104</v>
      </c>
      <c r="AH7" s="90">
        <f>AG5+AG6+AG7+AG4</f>
        <v>78.94736842105263</v>
      </c>
      <c r="AI7" s="90">
        <f>200+100*((0.75*100-AH6)/AG7)</f>
        <v>270.00000000000006</v>
      </c>
    </row>
    <row r="8" spans="1:35" ht="15.75" x14ac:dyDescent="0.25">
      <c r="A8" s="14" t="s">
        <v>5</v>
      </c>
      <c r="B8" s="18">
        <v>344142.90700000001</v>
      </c>
      <c r="D8" s="86" t="s">
        <v>43</v>
      </c>
      <c r="E8" s="86">
        <v>35412.962</v>
      </c>
      <c r="F8" s="86" t="s">
        <v>12</v>
      </c>
      <c r="G8" s="86">
        <v>60475.209000000003</v>
      </c>
      <c r="H8" s="86" t="s">
        <v>18</v>
      </c>
      <c r="I8" s="86">
        <v>116594.18799999999</v>
      </c>
      <c r="J8" s="86" t="s">
        <v>56</v>
      </c>
      <c r="K8" s="86">
        <v>241654.65299999999</v>
      </c>
      <c r="L8" s="86" t="s">
        <v>65</v>
      </c>
      <c r="M8" s="87">
        <v>373241.299</v>
      </c>
      <c r="N8" s="86" t="s">
        <v>26</v>
      </c>
      <c r="O8" s="86">
        <v>567274.43599999999</v>
      </c>
      <c r="R8" s="89" t="s">
        <v>156</v>
      </c>
      <c r="S8" s="90">
        <f>COUNT(M3:M10)/85*100</f>
        <v>9.4117647058823533</v>
      </c>
      <c r="T8" s="90">
        <f>S8+S7+S6+S5+S4</f>
        <v>80</v>
      </c>
      <c r="U8" s="90">
        <f>300+100*((0.75*100-T7)/S8)</f>
        <v>346.87499999999994</v>
      </c>
      <c r="X8" s="18">
        <v>35412.962</v>
      </c>
      <c r="Y8" s="18">
        <v>60475.209000000003</v>
      </c>
      <c r="Z8" s="18">
        <v>116594.18799999999</v>
      </c>
      <c r="AA8" s="18">
        <v>241654.65299999999</v>
      </c>
      <c r="AB8" s="18">
        <v>373241.299</v>
      </c>
      <c r="AC8" s="18">
        <v>567274.43599999999</v>
      </c>
      <c r="AF8" s="89" t="s">
        <v>156</v>
      </c>
      <c r="AG8" s="90">
        <f>COUNT(AB3:AB10)/76*100</f>
        <v>10.526315789473683</v>
      </c>
      <c r="AH8" s="90">
        <f>AG8+AG7+AG6+AG5+AG4</f>
        <v>89.473684210526315</v>
      </c>
      <c r="AI8" s="90" t="s">
        <v>161</v>
      </c>
    </row>
    <row r="9" spans="1:35" ht="15.75" x14ac:dyDescent="0.25">
      <c r="A9" s="14" t="s">
        <v>6</v>
      </c>
      <c r="B9" s="18">
        <v>62133.22</v>
      </c>
      <c r="D9" s="86" t="s">
        <v>8</v>
      </c>
      <c r="E9" s="86">
        <v>37933.434999999998</v>
      </c>
      <c r="F9" s="86" t="s">
        <v>6</v>
      </c>
      <c r="G9" s="86">
        <v>62133.22</v>
      </c>
      <c r="H9" s="86" t="s">
        <v>45</v>
      </c>
      <c r="I9" s="86">
        <v>118560.284</v>
      </c>
      <c r="J9" s="86" t="s">
        <v>27</v>
      </c>
      <c r="K9" s="86">
        <v>263643.15100000001</v>
      </c>
      <c r="L9" s="86" t="s">
        <v>72</v>
      </c>
      <c r="M9" s="87">
        <v>375379.23300000001</v>
      </c>
      <c r="N9" s="86" t="s">
        <v>124</v>
      </c>
      <c r="O9" s="86">
        <v>569580.103</v>
      </c>
      <c r="R9" s="89" t="s">
        <v>157</v>
      </c>
      <c r="S9" s="90">
        <f>COUNT(O3:O19)/85*100</f>
        <v>20</v>
      </c>
      <c r="T9" s="90">
        <f>S9+S8+S7+S6+S5+S4</f>
        <v>100</v>
      </c>
      <c r="U9" s="90" t="s">
        <v>161</v>
      </c>
      <c r="X9" s="18">
        <v>37933.434999999998</v>
      </c>
      <c r="Y9" s="18">
        <v>62133.22</v>
      </c>
      <c r="Z9" s="18">
        <v>118560.284</v>
      </c>
      <c r="AA9" s="18">
        <v>263643.15100000001</v>
      </c>
      <c r="AB9" s="18">
        <v>375379.23300000001</v>
      </c>
      <c r="AC9" s="18">
        <v>569580.103</v>
      </c>
      <c r="AF9" s="89" t="s">
        <v>157</v>
      </c>
      <c r="AG9" s="90">
        <f>COUNT(AC3:AC10)/76*100</f>
        <v>10.526315789473683</v>
      </c>
      <c r="AH9" s="90">
        <f>AG9+AG8+AG7+AG6+AG5+AG4</f>
        <v>100</v>
      </c>
      <c r="AI9" s="90" t="s">
        <v>161</v>
      </c>
    </row>
    <row r="10" spans="1:35" ht="15.75" x14ac:dyDescent="0.25">
      <c r="A10" s="19" t="s">
        <v>7</v>
      </c>
      <c r="B10" s="18">
        <v>143758.89300000001</v>
      </c>
      <c r="D10" s="86" t="s">
        <v>48</v>
      </c>
      <c r="E10" s="86">
        <v>42491.319000000003</v>
      </c>
      <c r="F10" s="86" t="s">
        <v>14</v>
      </c>
      <c r="G10" s="86">
        <v>66401.346999999994</v>
      </c>
      <c r="H10" s="86" t="s">
        <v>21</v>
      </c>
      <c r="I10" s="86">
        <v>119998.391</v>
      </c>
      <c r="J10" s="86" t="s">
        <v>84</v>
      </c>
      <c r="K10" s="86">
        <v>269386.05</v>
      </c>
      <c r="L10" s="86" t="s">
        <v>53</v>
      </c>
      <c r="M10" s="87">
        <v>378356.57799999998</v>
      </c>
      <c r="N10" s="86" t="s">
        <v>77</v>
      </c>
      <c r="O10" s="86">
        <v>645672.63699999999</v>
      </c>
      <c r="R10" s="89" t="s">
        <v>159</v>
      </c>
      <c r="S10" s="90">
        <f>SUM(S4:S9)</f>
        <v>100</v>
      </c>
      <c r="T10" s="89" t="s">
        <v>161</v>
      </c>
      <c r="U10" s="89" t="s">
        <v>161</v>
      </c>
      <c r="X10" s="18">
        <v>42491.319000000003</v>
      </c>
      <c r="Y10" s="18">
        <v>66401.346999999994</v>
      </c>
      <c r="Z10" s="18">
        <v>119998.391</v>
      </c>
      <c r="AA10" s="18">
        <v>269386.05</v>
      </c>
      <c r="AB10" s="18">
        <v>378356.57799999998</v>
      </c>
      <c r="AC10" s="28">
        <v>645672.63699999999</v>
      </c>
      <c r="AF10" s="89" t="s">
        <v>159</v>
      </c>
      <c r="AG10" s="90">
        <f>SUM(AG4:AG9)</f>
        <v>100</v>
      </c>
      <c r="AH10" s="89" t="s">
        <v>161</v>
      </c>
      <c r="AI10" s="89" t="s">
        <v>161</v>
      </c>
    </row>
    <row r="11" spans="1:35" x14ac:dyDescent="0.25">
      <c r="A11" s="14" t="s">
        <v>8</v>
      </c>
      <c r="B11" s="18">
        <v>37933.434999999998</v>
      </c>
      <c r="D11" s="86" t="s">
        <v>29</v>
      </c>
      <c r="E11" s="86">
        <v>42880.35</v>
      </c>
      <c r="F11" s="86" t="s">
        <v>15</v>
      </c>
      <c r="G11" s="86">
        <v>81328.812000000005</v>
      </c>
      <c r="H11" s="86" t="s">
        <v>111</v>
      </c>
      <c r="I11" s="86">
        <v>122427.501</v>
      </c>
      <c r="J11" s="86" t="s">
        <v>128</v>
      </c>
      <c r="K11" s="86">
        <v>281415.76699999999</v>
      </c>
      <c r="N11" s="86" t="s">
        <v>70</v>
      </c>
      <c r="O11" s="86">
        <v>751962.23699999996</v>
      </c>
      <c r="X11" s="18">
        <v>42880.35</v>
      </c>
      <c r="Y11" s="18">
        <v>81328.812000000005</v>
      </c>
      <c r="Z11" s="18">
        <v>122427.501</v>
      </c>
      <c r="AA11" s="18">
        <v>281415.76699999999</v>
      </c>
    </row>
    <row r="12" spans="1:35" ht="15.75" x14ac:dyDescent="0.25">
      <c r="A12" s="14" t="s">
        <v>9</v>
      </c>
      <c r="B12" s="18">
        <v>203145.30100000001</v>
      </c>
      <c r="D12" s="86" t="s">
        <v>44</v>
      </c>
      <c r="E12" s="86">
        <v>43161.567999999999</v>
      </c>
      <c r="F12" s="86" t="s">
        <v>86</v>
      </c>
      <c r="G12" s="86">
        <v>81379.433999999994</v>
      </c>
      <c r="H12" s="86" t="s">
        <v>75</v>
      </c>
      <c r="I12" s="86">
        <v>123553.327</v>
      </c>
      <c r="J12" s="86" t="s">
        <v>46</v>
      </c>
      <c r="K12" s="86">
        <v>286449.02799999999</v>
      </c>
      <c r="N12" s="86" t="s">
        <v>34</v>
      </c>
      <c r="O12" s="86">
        <v>753059.07400000002</v>
      </c>
      <c r="R12" s="91" t="s">
        <v>165</v>
      </c>
      <c r="S12">
        <f>50 + 50*((0.25*100-T4)/S5)</f>
        <v>75.625</v>
      </c>
      <c r="X12" s="18">
        <v>43161.567999999999</v>
      </c>
      <c r="Y12" s="18">
        <v>81379.433999999994</v>
      </c>
      <c r="Z12" s="18">
        <v>123553.327</v>
      </c>
      <c r="AA12" s="18">
        <v>286449.02799999999</v>
      </c>
      <c r="AF12" s="91" t="s">
        <v>165</v>
      </c>
      <c r="AG12" s="92">
        <f>50 + 50*((0.25*100-AH4)/AG5)</f>
        <v>70</v>
      </c>
    </row>
    <row r="13" spans="1:35" ht="15.75" x14ac:dyDescent="0.25">
      <c r="A13" s="14" t="s">
        <v>10</v>
      </c>
      <c r="B13" s="18">
        <v>166200</v>
      </c>
      <c r="D13" s="86" t="s">
        <v>31</v>
      </c>
      <c r="E13" s="86">
        <v>46656.481</v>
      </c>
      <c r="F13" s="86" t="s">
        <v>83</v>
      </c>
      <c r="G13" s="86">
        <v>81501.917000000001</v>
      </c>
      <c r="H13" s="86" t="s">
        <v>7</v>
      </c>
      <c r="I13" s="86">
        <v>143758.89300000001</v>
      </c>
      <c r="N13" s="86" t="s">
        <v>71</v>
      </c>
      <c r="O13" s="86">
        <v>845789.97499999998</v>
      </c>
      <c r="R13" s="91" t="s">
        <v>166</v>
      </c>
      <c r="S13">
        <f>300+100*((0.75*100-T7)/S8)</f>
        <v>346.87499999999994</v>
      </c>
      <c r="X13" s="18">
        <v>46656.481</v>
      </c>
      <c r="Y13" s="18">
        <v>81501.917000000001</v>
      </c>
      <c r="Z13" s="18">
        <v>143758.89300000001</v>
      </c>
      <c r="AF13" s="91" t="s">
        <v>166</v>
      </c>
      <c r="AG13" s="92">
        <f>200+100*((0.75*100-AH6)/AG7)</f>
        <v>270.00000000000006</v>
      </c>
    </row>
    <row r="14" spans="1:35" x14ac:dyDescent="0.25">
      <c r="A14" s="14" t="s">
        <v>11</v>
      </c>
      <c r="B14" s="18">
        <v>1376014.656</v>
      </c>
      <c r="F14" s="86" t="s">
        <v>23</v>
      </c>
      <c r="G14" s="86">
        <v>85906.725000000006</v>
      </c>
      <c r="H14" s="86" t="s">
        <v>51</v>
      </c>
      <c r="I14" s="86">
        <v>144341.40100000001</v>
      </c>
      <c r="N14" s="86" t="s">
        <v>50</v>
      </c>
      <c r="O14" s="86">
        <v>888648.777</v>
      </c>
      <c r="S14" s="88">
        <f>U8/U5</f>
        <v>4.5867768595041314</v>
      </c>
      <c r="Y14" s="17">
        <v>85906.725000000006</v>
      </c>
      <c r="Z14" s="18">
        <v>144341.40100000001</v>
      </c>
      <c r="AG14" s="88">
        <f>AG13/AG12</f>
        <v>3.8571428571428581</v>
      </c>
    </row>
    <row r="15" spans="1:35" x14ac:dyDescent="0.25">
      <c r="A15" s="14" t="s">
        <v>12</v>
      </c>
      <c r="B15" s="18">
        <v>60475.209000000003</v>
      </c>
      <c r="F15" s="86" t="s">
        <v>35</v>
      </c>
      <c r="G15" s="86">
        <v>87352.369000000006</v>
      </c>
      <c r="H15" s="86" t="s">
        <v>69</v>
      </c>
      <c r="I15" s="86">
        <v>146080.995</v>
      </c>
      <c r="N15" s="86" t="s">
        <v>109</v>
      </c>
      <c r="O15" s="86">
        <v>1050123.1610000001</v>
      </c>
      <c r="Y15" s="18">
        <v>87352.369000000006</v>
      </c>
      <c r="Z15" s="18">
        <v>146080.995</v>
      </c>
    </row>
    <row r="16" spans="1:35" x14ac:dyDescent="0.25">
      <c r="A16" s="14" t="s">
        <v>13</v>
      </c>
      <c r="B16" s="18">
        <v>92430.663</v>
      </c>
      <c r="F16" s="86" t="s">
        <v>16</v>
      </c>
      <c r="G16" s="86">
        <v>89035.732000000004</v>
      </c>
      <c r="H16" s="86" t="s">
        <v>10</v>
      </c>
      <c r="I16" s="86">
        <v>166200</v>
      </c>
      <c r="N16" s="86" t="s">
        <v>98</v>
      </c>
      <c r="O16" s="86">
        <v>1328036.703</v>
      </c>
      <c r="Y16" s="18">
        <v>89035.732000000004</v>
      </c>
      <c r="Z16" s="18">
        <v>166200</v>
      </c>
    </row>
    <row r="17" spans="1:33" x14ac:dyDescent="0.25">
      <c r="A17" s="14" t="s">
        <v>14</v>
      </c>
      <c r="B17" s="18">
        <v>66401.346999999994</v>
      </c>
      <c r="F17" s="86" t="s">
        <v>54</v>
      </c>
      <c r="G17" s="86">
        <v>90409.623999999996</v>
      </c>
      <c r="H17" s="86" t="s">
        <v>24</v>
      </c>
      <c r="I17" s="86">
        <v>175148.019</v>
      </c>
      <c r="N17" s="86" t="s">
        <v>11</v>
      </c>
      <c r="O17" s="86">
        <v>1376014.656</v>
      </c>
      <c r="Y17" s="18">
        <v>90409.623999999996</v>
      </c>
      <c r="Z17" s="18">
        <v>175148.019</v>
      </c>
    </row>
    <row r="18" spans="1:33" x14ac:dyDescent="0.25">
      <c r="A18" s="14" t="s">
        <v>15</v>
      </c>
      <c r="B18" s="18">
        <v>81328.812000000005</v>
      </c>
      <c r="F18" s="86" t="s">
        <v>3</v>
      </c>
      <c r="G18" s="86">
        <v>90963.822</v>
      </c>
      <c r="H18" s="86" t="s">
        <v>4</v>
      </c>
      <c r="I18" s="86">
        <v>184392.079</v>
      </c>
      <c r="N18" s="86" t="s">
        <v>64</v>
      </c>
      <c r="O18" s="86">
        <v>1417860.003</v>
      </c>
      <c r="Y18" s="18">
        <v>90963.822</v>
      </c>
      <c r="Z18" s="18">
        <v>184392.079</v>
      </c>
    </row>
    <row r="19" spans="1:33" x14ac:dyDescent="0.25">
      <c r="A19" s="14" t="s">
        <v>16</v>
      </c>
      <c r="B19" s="18">
        <v>89035.732000000004</v>
      </c>
      <c r="F19" s="86" t="s">
        <v>13</v>
      </c>
      <c r="G19" s="86">
        <v>92430.663</v>
      </c>
      <c r="H19" s="86" t="s">
        <v>78</v>
      </c>
      <c r="I19" s="86">
        <v>187252.068</v>
      </c>
      <c r="N19" s="86" t="s">
        <v>19</v>
      </c>
      <c r="O19" s="86">
        <v>6047454.8739999998</v>
      </c>
      <c r="Y19" s="18">
        <v>92430.663</v>
      </c>
      <c r="Z19" s="18">
        <v>187252.068</v>
      </c>
    </row>
    <row r="20" spans="1:33" x14ac:dyDescent="0.25">
      <c r="A20" s="14" t="s">
        <v>17</v>
      </c>
      <c r="B20" s="18">
        <v>212314.93799999999</v>
      </c>
      <c r="F20" s="86" t="s">
        <v>79</v>
      </c>
      <c r="G20" s="86">
        <v>94667.854000000007</v>
      </c>
      <c r="H20" s="86" t="s">
        <v>74</v>
      </c>
      <c r="I20" s="86">
        <v>194430.75899999999</v>
      </c>
      <c r="Y20" s="18">
        <v>94667.854000000007</v>
      </c>
      <c r="Z20" s="18">
        <v>194430.75899999999</v>
      </c>
    </row>
    <row r="21" spans="1:33" x14ac:dyDescent="0.25">
      <c r="A21" s="14" t="s">
        <v>18</v>
      </c>
      <c r="B21" s="18">
        <v>116594.18799999999</v>
      </c>
      <c r="F21" s="86" t="s">
        <v>20</v>
      </c>
      <c r="G21" s="86">
        <v>96501.202000000005</v>
      </c>
      <c r="H21" s="86" t="s">
        <v>2</v>
      </c>
      <c r="I21" s="86">
        <v>196747.62299999999</v>
      </c>
      <c r="Y21" s="18">
        <v>96501.202000000005</v>
      </c>
      <c r="Z21" s="18">
        <v>196747.62299999999</v>
      </c>
    </row>
    <row r="22" spans="1:33" x14ac:dyDescent="0.25">
      <c r="A22" s="14" t="s">
        <v>19</v>
      </c>
      <c r="B22" s="18">
        <v>6047454.8739999998</v>
      </c>
      <c r="F22" s="86" t="s">
        <v>52</v>
      </c>
      <c r="G22" s="86">
        <v>98862.808999999994</v>
      </c>
      <c r="Y22" s="18">
        <v>98862.808999999994</v>
      </c>
    </row>
    <row r="23" spans="1:33" x14ac:dyDescent="0.25">
      <c r="A23" s="14"/>
      <c r="B23" s="18"/>
      <c r="F23" s="93"/>
      <c r="G23" s="93"/>
      <c r="Y23" s="94"/>
    </row>
    <row r="24" spans="1:33" ht="19.5" x14ac:dyDescent="0.25">
      <c r="A24" s="9" t="s">
        <v>117</v>
      </c>
      <c r="B24" s="20">
        <v>2690757.6850000001</v>
      </c>
      <c r="X24">
        <f>COUNT(X3:X22)</f>
        <v>11</v>
      </c>
      <c r="Y24">
        <f t="shared" ref="Y24:AC24" si="0">COUNT(Y3:Y22)</f>
        <v>20</v>
      </c>
      <c r="Z24">
        <f t="shared" si="0"/>
        <v>19</v>
      </c>
      <c r="AA24">
        <f t="shared" si="0"/>
        <v>10</v>
      </c>
      <c r="AB24">
        <f t="shared" si="0"/>
        <v>8</v>
      </c>
      <c r="AC24">
        <f t="shared" si="0"/>
        <v>8</v>
      </c>
      <c r="AD24">
        <f>SUM(X24:AC24)</f>
        <v>76</v>
      </c>
    </row>
    <row r="25" spans="1:33" x14ac:dyDescent="0.25">
      <c r="A25" s="14" t="s">
        <v>20</v>
      </c>
      <c r="B25" s="18">
        <v>96501.202000000005</v>
      </c>
    </row>
    <row r="26" spans="1:33" x14ac:dyDescent="0.25">
      <c r="A26" s="14" t="s">
        <v>21</v>
      </c>
      <c r="B26" s="18">
        <v>119998.391</v>
      </c>
    </row>
    <row r="27" spans="1:33" x14ac:dyDescent="0.25">
      <c r="A27" s="21" t="s">
        <v>23</v>
      </c>
      <c r="B27" s="17">
        <v>85906.725000000006</v>
      </c>
    </row>
    <row r="28" spans="1:33" x14ac:dyDescent="0.25">
      <c r="A28" s="21" t="s">
        <v>22</v>
      </c>
      <c r="B28" s="18">
        <v>108904.893</v>
      </c>
    </row>
    <row r="29" spans="1:33" x14ac:dyDescent="0.25">
      <c r="A29" s="14" t="s">
        <v>24</v>
      </c>
      <c r="B29" s="18">
        <v>175148.019</v>
      </c>
    </row>
    <row r="30" spans="1:33" x14ac:dyDescent="0.25">
      <c r="A30" s="14" t="s">
        <v>111</v>
      </c>
      <c r="B30" s="18">
        <v>122427.501</v>
      </c>
      <c r="Z30" t="s">
        <v>167</v>
      </c>
      <c r="AA30" t="s">
        <v>168</v>
      </c>
      <c r="AB30" t="s">
        <v>169</v>
      </c>
      <c r="AC30" t="s">
        <v>170</v>
      </c>
      <c r="AE30" s="151" t="s">
        <v>90</v>
      </c>
      <c r="AF30" s="151"/>
      <c r="AG30" s="151"/>
    </row>
    <row r="31" spans="1:33" ht="19.5" x14ac:dyDescent="0.25">
      <c r="A31" s="14" t="s">
        <v>26</v>
      </c>
      <c r="B31" s="18">
        <v>567274.43599999999</v>
      </c>
      <c r="S31" s="9" t="s">
        <v>90</v>
      </c>
      <c r="T31" s="13">
        <v>9571467.6989999991</v>
      </c>
      <c r="Z31" s="18">
        <v>37933.434999999998</v>
      </c>
      <c r="AA31" s="18">
        <v>81328.812000000005</v>
      </c>
      <c r="AB31" s="18">
        <v>143758.89300000001</v>
      </c>
      <c r="AC31" s="18">
        <v>212314.93799999999</v>
      </c>
      <c r="AE31" s="89" t="s">
        <v>162</v>
      </c>
      <c r="AF31" s="89" t="s">
        <v>158</v>
      </c>
      <c r="AG31" s="89" t="s">
        <v>160</v>
      </c>
    </row>
    <row r="32" spans="1:33" ht="15.75" x14ac:dyDescent="0.25">
      <c r="A32" s="14" t="s">
        <v>27</v>
      </c>
      <c r="B32" s="18">
        <v>263643.15100000001</v>
      </c>
      <c r="S32" s="14" t="s">
        <v>8</v>
      </c>
      <c r="Z32" s="18">
        <v>60475.209000000003</v>
      </c>
      <c r="AA32" s="18">
        <v>89035.732000000004</v>
      </c>
      <c r="AB32" s="18">
        <v>166200</v>
      </c>
      <c r="AC32" s="18">
        <v>344142.90700000001</v>
      </c>
      <c r="AE32" s="89" t="s">
        <v>167</v>
      </c>
      <c r="AF32" s="90">
        <f>COUNT(Z31:Z34)/18*100</f>
        <v>22.222222222222221</v>
      </c>
      <c r="AG32" s="90">
        <f>AF32</f>
        <v>22.222222222222221</v>
      </c>
    </row>
    <row r="33" spans="1:33" ht="15.75" x14ac:dyDescent="0.25">
      <c r="A33" s="14" t="s">
        <v>28</v>
      </c>
      <c r="B33" s="18">
        <v>57949.856</v>
      </c>
      <c r="S33" s="14" t="s">
        <v>12</v>
      </c>
      <c r="Z33" s="18">
        <v>62133.22</v>
      </c>
      <c r="AA33" s="18">
        <v>90963.822</v>
      </c>
      <c r="AB33" s="18">
        <v>184392.079</v>
      </c>
      <c r="AC33" s="18">
        <v>1376014.656</v>
      </c>
      <c r="AE33" s="89" t="s">
        <v>171</v>
      </c>
      <c r="AF33" s="90">
        <f>COUNT(AA31:AA35)/18*100</f>
        <v>27.777777777777779</v>
      </c>
      <c r="AG33" s="90">
        <f>AF33+AF32</f>
        <v>50</v>
      </c>
    </row>
    <row r="34" spans="1:33" ht="15.75" x14ac:dyDescent="0.25">
      <c r="A34" s="14" t="s">
        <v>29</v>
      </c>
      <c r="B34" s="18">
        <v>42880.35</v>
      </c>
      <c r="S34" s="14" t="s">
        <v>6</v>
      </c>
      <c r="Z34" s="18">
        <v>66401.346999999994</v>
      </c>
      <c r="AA34" s="18">
        <v>92430.663</v>
      </c>
      <c r="AB34" s="18">
        <v>196747.62299999999</v>
      </c>
      <c r="AC34" s="18">
        <v>6047454.8739999998</v>
      </c>
      <c r="AE34" s="89" t="s">
        <v>172</v>
      </c>
      <c r="AF34" s="90">
        <f>COUNT(AB31:AB35)/18*100</f>
        <v>27.777777777777779</v>
      </c>
      <c r="AG34" s="90">
        <f>AF33+AF34+AF32</f>
        <v>77.777777777777771</v>
      </c>
    </row>
    <row r="35" spans="1:33" ht="15.75" x14ac:dyDescent="0.25">
      <c r="A35" s="14" t="s">
        <v>109</v>
      </c>
      <c r="B35" s="18">
        <v>1050123.1610000001</v>
      </c>
      <c r="E35">
        <f>COUNT(E3:E34)</f>
        <v>11</v>
      </c>
      <c r="G35">
        <f>COUNT(G3:G22)</f>
        <v>20</v>
      </c>
      <c r="I35">
        <f>COUNT(I3:I34)</f>
        <v>19</v>
      </c>
      <c r="K35">
        <f>COUNT(K3:K34)</f>
        <v>10</v>
      </c>
      <c r="M35">
        <f>COUNT(M3:M34)</f>
        <v>8</v>
      </c>
      <c r="O35">
        <f>COUNT(O3:O34)</f>
        <v>17</v>
      </c>
      <c r="S35" s="14" t="s">
        <v>14</v>
      </c>
      <c r="AA35" s="18">
        <v>116594.18799999999</v>
      </c>
      <c r="AB35" s="18">
        <v>203145.30100000001</v>
      </c>
      <c r="AE35" s="89" t="s">
        <v>173</v>
      </c>
      <c r="AF35" s="90">
        <f>COUNT(AC31:AC35)/18*100</f>
        <v>22.222222222222221</v>
      </c>
      <c r="AG35" s="90">
        <f>AF33+AF34+AF35+AF32</f>
        <v>100</v>
      </c>
    </row>
    <row r="36" spans="1:33" ht="15.75" x14ac:dyDescent="0.25">
      <c r="A36" s="14"/>
      <c r="B36" s="18"/>
      <c r="S36" s="14" t="s">
        <v>15</v>
      </c>
      <c r="Z36">
        <f>COUNT(Z31:Z35)</f>
        <v>4</v>
      </c>
      <c r="AA36">
        <f t="shared" ref="AA36:AC36" si="1">COUNT(AA31:AA35)</f>
        <v>5</v>
      </c>
      <c r="AB36">
        <f t="shared" si="1"/>
        <v>5</v>
      </c>
      <c r="AC36">
        <f t="shared" si="1"/>
        <v>4</v>
      </c>
      <c r="AD36">
        <f>SUM(Z36:AC36)</f>
        <v>18</v>
      </c>
      <c r="AE36" s="89" t="s">
        <v>159</v>
      </c>
      <c r="AF36" s="90">
        <f>SUM(AF32:AF35)</f>
        <v>100</v>
      </c>
      <c r="AG36" s="89" t="s">
        <v>161</v>
      </c>
    </row>
    <row r="37" spans="1:33" ht="19.5" x14ac:dyDescent="0.25">
      <c r="A37" s="9" t="s">
        <v>118</v>
      </c>
      <c r="B37" s="20">
        <v>1912638.8940000001</v>
      </c>
      <c r="S37" s="14" t="s">
        <v>16</v>
      </c>
    </row>
    <row r="38" spans="1:33" ht="15.75" x14ac:dyDescent="0.25">
      <c r="A38" s="14" t="s">
        <v>31</v>
      </c>
      <c r="B38" s="18">
        <v>46656.481</v>
      </c>
      <c r="S38" s="14" t="s">
        <v>3</v>
      </c>
      <c r="AE38" s="91" t="s">
        <v>165</v>
      </c>
      <c r="AF38" s="92">
        <f>70 + 70*((0.25*100-AG32)/AF33)</f>
        <v>77</v>
      </c>
    </row>
    <row r="39" spans="1:33" ht="15.75" x14ac:dyDescent="0.25">
      <c r="A39" s="14" t="s">
        <v>32</v>
      </c>
      <c r="B39" s="18">
        <v>15816.436</v>
      </c>
      <c r="S39" s="14" t="s">
        <v>13</v>
      </c>
      <c r="AE39" s="91" t="s">
        <v>166</v>
      </c>
      <c r="AF39" s="92">
        <f>140+70*((0.75*100-AG33)/AF34)</f>
        <v>203</v>
      </c>
    </row>
    <row r="40" spans="1:33" x14ac:dyDescent="0.25">
      <c r="A40" s="22" t="s">
        <v>33</v>
      </c>
      <c r="B40" s="18">
        <v>214575.24900000001</v>
      </c>
      <c r="S40" s="14" t="s">
        <v>18</v>
      </c>
      <c r="AF40" s="88">
        <f>AF39/AF38</f>
        <v>2.6363636363636362</v>
      </c>
    </row>
    <row r="41" spans="1:33" x14ac:dyDescent="0.25">
      <c r="A41" s="14" t="s">
        <v>34</v>
      </c>
      <c r="B41" s="18">
        <v>753059.07400000002</v>
      </c>
      <c r="S41" s="19" t="s">
        <v>7</v>
      </c>
    </row>
    <row r="42" spans="1:33" x14ac:dyDescent="0.25">
      <c r="A42" s="14" t="s">
        <v>35</v>
      </c>
      <c r="B42" s="18">
        <v>87352.369000000006</v>
      </c>
      <c r="S42" s="14" t="s">
        <v>10</v>
      </c>
    </row>
    <row r="43" spans="1:33" x14ac:dyDescent="0.25">
      <c r="A43" s="14" t="s">
        <v>36</v>
      </c>
      <c r="B43" s="18">
        <v>219917.443</v>
      </c>
      <c r="S43" s="14" t="s">
        <v>4</v>
      </c>
    </row>
    <row r="44" spans="1:33" x14ac:dyDescent="0.25">
      <c r="A44" s="14" t="s">
        <v>37</v>
      </c>
      <c r="B44" s="18">
        <v>470545.90700000001</v>
      </c>
      <c r="S44" s="14" t="s">
        <v>2</v>
      </c>
    </row>
    <row r="45" spans="1:33" x14ac:dyDescent="0.25">
      <c r="A45" s="22" t="s">
        <v>119</v>
      </c>
      <c r="B45" s="18">
        <v>104715.935</v>
      </c>
      <c r="S45" s="14" t="s">
        <v>9</v>
      </c>
    </row>
    <row r="46" spans="1:33" ht="19.5" x14ac:dyDescent="0.25">
      <c r="A46" s="9" t="s">
        <v>120</v>
      </c>
      <c r="B46" s="20">
        <v>866268.304</v>
      </c>
      <c r="S46" s="14" t="s">
        <v>17</v>
      </c>
    </row>
    <row r="47" spans="1:33" x14ac:dyDescent="0.25">
      <c r="A47" s="14" t="s">
        <v>39</v>
      </c>
      <c r="B47" s="18">
        <v>302274.79800000001</v>
      </c>
      <c r="S47" s="14" t="s">
        <v>5</v>
      </c>
    </row>
    <row r="48" spans="1:33" x14ac:dyDescent="0.25">
      <c r="A48" s="14" t="s">
        <v>112</v>
      </c>
      <c r="B48" s="18">
        <v>21737.173999999999</v>
      </c>
      <c r="S48" s="14" t="s">
        <v>11</v>
      </c>
    </row>
    <row r="49" spans="1:19" ht="20.25" x14ac:dyDescent="0.25">
      <c r="A49" s="14" t="s">
        <v>42</v>
      </c>
      <c r="B49" s="18">
        <v>58672.49</v>
      </c>
      <c r="S49" s="14" t="s">
        <v>19</v>
      </c>
    </row>
    <row r="50" spans="1:19" ht="20.25" x14ac:dyDescent="0.25">
      <c r="A50" s="14" t="s">
        <v>43</v>
      </c>
      <c r="B50" s="18">
        <v>35412.962</v>
      </c>
    </row>
    <row r="51" spans="1:19" ht="20.25" x14ac:dyDescent="0.25">
      <c r="A51" s="14" t="s">
        <v>44</v>
      </c>
      <c r="B51" s="18">
        <v>43161.567999999999</v>
      </c>
    </row>
    <row r="52" spans="1:19" x14ac:dyDescent="0.25">
      <c r="A52" s="14" t="s">
        <v>45</v>
      </c>
      <c r="B52" s="18">
        <v>118560.284</v>
      </c>
    </row>
    <row r="53" spans="1:19" x14ac:dyDescent="0.25">
      <c r="A53" s="14" t="s">
        <v>46</v>
      </c>
      <c r="B53" s="18">
        <v>286449.02799999999</v>
      </c>
    </row>
    <row r="54" spans="1:19" ht="19.5" x14ac:dyDescent="0.25">
      <c r="A54" s="9" t="s">
        <v>121</v>
      </c>
      <c r="B54" s="20">
        <v>3806429.1630000002</v>
      </c>
    </row>
    <row r="55" spans="1:19" x14ac:dyDescent="0.25">
      <c r="A55" s="14" t="s">
        <v>47</v>
      </c>
      <c r="B55" s="18">
        <v>519533.64299999998</v>
      </c>
    </row>
    <row r="56" spans="1:19" x14ac:dyDescent="0.25">
      <c r="A56" s="14" t="s">
        <v>48</v>
      </c>
      <c r="B56" s="18">
        <v>42491.319000000003</v>
      </c>
    </row>
    <row r="57" spans="1:19" x14ac:dyDescent="0.25">
      <c r="A57" s="14" t="s">
        <v>49</v>
      </c>
      <c r="B57" s="18">
        <v>59855.828999999998</v>
      </c>
    </row>
    <row r="58" spans="1:19" x14ac:dyDescent="0.25">
      <c r="A58" s="14" t="s">
        <v>50</v>
      </c>
      <c r="B58" s="18">
        <v>888648.777</v>
      </c>
    </row>
    <row r="59" spans="1:19" x14ac:dyDescent="0.25">
      <c r="A59" s="14" t="s">
        <v>51</v>
      </c>
      <c r="B59" s="18">
        <v>144341.40100000001</v>
      </c>
    </row>
    <row r="60" spans="1:19" x14ac:dyDescent="0.25">
      <c r="A60" s="14" t="s">
        <v>52</v>
      </c>
      <c r="B60" s="18">
        <v>98862.808999999994</v>
      </c>
    </row>
    <row r="61" spans="1:19" x14ac:dyDescent="0.25">
      <c r="A61" s="14" t="s">
        <v>53</v>
      </c>
      <c r="B61" s="18">
        <v>378356.57799999998</v>
      </c>
    </row>
    <row r="62" spans="1:19" x14ac:dyDescent="0.25">
      <c r="A62" s="14" t="s">
        <v>54</v>
      </c>
      <c r="B62" s="18">
        <v>90409.623999999996</v>
      </c>
      <c r="N62" s="9"/>
      <c r="O62" s="12"/>
    </row>
    <row r="63" spans="1:19" x14ac:dyDescent="0.25">
      <c r="A63" s="14" t="s">
        <v>122</v>
      </c>
      <c r="B63" s="18">
        <v>467617.43900000001</v>
      </c>
      <c r="N63" s="9"/>
      <c r="O63" s="20"/>
    </row>
    <row r="64" spans="1:19" x14ac:dyDescent="0.25">
      <c r="A64" s="14" t="s">
        <v>56</v>
      </c>
      <c r="B64" s="18">
        <v>241654.65299999999</v>
      </c>
      <c r="N64" s="9"/>
      <c r="O64" s="20"/>
    </row>
    <row r="65" spans="1:15" x14ac:dyDescent="0.25">
      <c r="A65" s="14" t="s">
        <v>57</v>
      </c>
      <c r="B65" s="18">
        <v>105671.018</v>
      </c>
    </row>
    <row r="66" spans="1:15" x14ac:dyDescent="0.25">
      <c r="A66" s="14" t="s">
        <v>58</v>
      </c>
      <c r="B66" s="18">
        <v>453920.25699999998</v>
      </c>
      <c r="N66" s="9"/>
      <c r="O66" s="13"/>
    </row>
    <row r="67" spans="1:15" x14ac:dyDescent="0.25">
      <c r="A67" s="14" t="s">
        <v>59</v>
      </c>
      <c r="B67" s="18">
        <v>208564.67300000001</v>
      </c>
      <c r="N67" s="84"/>
      <c r="O67" s="85"/>
    </row>
    <row r="68" spans="1:15" x14ac:dyDescent="0.25">
      <c r="A68" s="14" t="s">
        <v>60</v>
      </c>
      <c r="B68" s="18">
        <v>106501.143</v>
      </c>
    </row>
    <row r="69" spans="1:15" ht="19.5" x14ac:dyDescent="0.25">
      <c r="A69" s="9" t="s">
        <v>123</v>
      </c>
      <c r="B69" s="20">
        <v>4097980.443</v>
      </c>
    </row>
    <row r="70" spans="1:15" x14ac:dyDescent="0.25">
      <c r="A70" s="14" t="s">
        <v>61</v>
      </c>
      <c r="B70" s="18">
        <v>56058.8</v>
      </c>
    </row>
    <row r="71" spans="1:15" x14ac:dyDescent="0.25">
      <c r="A71" s="14" t="s">
        <v>124</v>
      </c>
      <c r="B71" s="18">
        <v>569580.103</v>
      </c>
    </row>
    <row r="72" spans="1:15" ht="20.25" x14ac:dyDescent="0.25">
      <c r="A72" s="21" t="s">
        <v>98</v>
      </c>
      <c r="B72" s="17">
        <v>1328036.703</v>
      </c>
    </row>
    <row r="73" spans="1:15" x14ac:dyDescent="0.25">
      <c r="A73" s="21" t="s">
        <v>64</v>
      </c>
      <c r="B73" s="18">
        <v>1417860.003</v>
      </c>
    </row>
    <row r="74" spans="1:15" x14ac:dyDescent="0.25">
      <c r="A74" s="21" t="s">
        <v>63</v>
      </c>
      <c r="B74" s="18">
        <v>353203.53499999997</v>
      </c>
    </row>
    <row r="75" spans="1:15" x14ac:dyDescent="0.25">
      <c r="A75" s="14" t="s">
        <v>65</v>
      </c>
      <c r="B75" s="18">
        <v>373241.299</v>
      </c>
    </row>
    <row r="76" spans="1:15" ht="19.5" x14ac:dyDescent="0.25">
      <c r="A76" s="9" t="s">
        <v>125</v>
      </c>
      <c r="B76" s="12">
        <v>2887051.2429999998</v>
      </c>
    </row>
    <row r="77" spans="1:15" x14ac:dyDescent="0.25">
      <c r="A77" s="14" t="s">
        <v>66</v>
      </c>
      <c r="B77" s="18">
        <v>32022.69</v>
      </c>
    </row>
    <row r="78" spans="1:15" x14ac:dyDescent="0.25">
      <c r="A78" s="14" t="s">
        <v>67</v>
      </c>
      <c r="B78" s="18">
        <v>22782.027999999998</v>
      </c>
    </row>
    <row r="79" spans="1:15" x14ac:dyDescent="0.25">
      <c r="A79" s="14" t="s">
        <v>68</v>
      </c>
      <c r="B79" s="18">
        <v>51700.995000000003</v>
      </c>
    </row>
    <row r="80" spans="1:15" x14ac:dyDescent="0.25">
      <c r="A80" s="14" t="s">
        <v>69</v>
      </c>
      <c r="B80" s="18">
        <v>146080.995</v>
      </c>
    </row>
    <row r="81" spans="1:2" x14ac:dyDescent="0.25">
      <c r="A81" s="14" t="s">
        <v>70</v>
      </c>
      <c r="B81" s="18">
        <v>751962.23699999996</v>
      </c>
    </row>
    <row r="82" spans="1:2" x14ac:dyDescent="0.25">
      <c r="A82" s="14" t="s">
        <v>71</v>
      </c>
      <c r="B82" s="18">
        <v>845789.97499999998</v>
      </c>
    </row>
    <row r="83" spans="1:2" x14ac:dyDescent="0.25">
      <c r="A83" s="14" t="s">
        <v>72</v>
      </c>
      <c r="B83" s="18">
        <v>375379.23300000001</v>
      </c>
    </row>
    <row r="84" spans="1:2" x14ac:dyDescent="0.25">
      <c r="A84" s="14" t="s">
        <v>126</v>
      </c>
      <c r="B84" s="18">
        <v>343349.00400000002</v>
      </c>
    </row>
    <row r="85" spans="1:2" x14ac:dyDescent="0.25">
      <c r="A85" s="14" t="s">
        <v>74</v>
      </c>
      <c r="B85" s="18">
        <v>194430.75899999999</v>
      </c>
    </row>
    <row r="86" spans="1:2" x14ac:dyDescent="0.25">
      <c r="A86" s="14" t="s">
        <v>75</v>
      </c>
      <c r="B86" s="18">
        <v>123553.327</v>
      </c>
    </row>
    <row r="87" spans="1:2" ht="19.5" x14ac:dyDescent="0.25">
      <c r="A87" s="9" t="s">
        <v>127</v>
      </c>
      <c r="B87" s="20">
        <v>2581281.5350000001</v>
      </c>
    </row>
    <row r="88" spans="1:2" x14ac:dyDescent="0.25">
      <c r="A88" s="14" t="s">
        <v>76</v>
      </c>
      <c r="B88" s="18">
        <v>110065.636</v>
      </c>
    </row>
    <row r="89" spans="1:2" x14ac:dyDescent="0.25">
      <c r="A89" s="14" t="s">
        <v>77</v>
      </c>
      <c r="B89" s="18">
        <v>645672.63699999999</v>
      </c>
    </row>
    <row r="90" spans="1:2" x14ac:dyDescent="0.25">
      <c r="A90" s="14" t="s">
        <v>78</v>
      </c>
      <c r="B90" s="18">
        <v>187252.068</v>
      </c>
    </row>
    <row r="91" spans="1:2" x14ac:dyDescent="0.25">
      <c r="A91" s="14" t="s">
        <v>79</v>
      </c>
      <c r="B91" s="18">
        <v>94667.854000000007</v>
      </c>
    </row>
    <row r="92" spans="1:2" x14ac:dyDescent="0.25">
      <c r="A92" s="14" t="s">
        <v>80</v>
      </c>
      <c r="B92" s="18">
        <v>321001.00400000002</v>
      </c>
    </row>
    <row r="93" spans="1:2" x14ac:dyDescent="0.25">
      <c r="A93" s="14" t="s">
        <v>128</v>
      </c>
      <c r="B93" s="18">
        <v>281415.76699999999</v>
      </c>
    </row>
    <row r="94" spans="1:2" x14ac:dyDescent="0.25">
      <c r="A94" s="14" t="s">
        <v>82</v>
      </c>
      <c r="B94" s="18">
        <v>488038.23599999998</v>
      </c>
    </row>
    <row r="95" spans="1:2" x14ac:dyDescent="0.25">
      <c r="A95" s="14" t="s">
        <v>83</v>
      </c>
      <c r="B95" s="18">
        <v>81501.917000000001</v>
      </c>
    </row>
    <row r="96" spans="1:2" x14ac:dyDescent="0.25">
      <c r="A96" s="14" t="s">
        <v>84</v>
      </c>
      <c r="B96" s="18">
        <v>269386.05</v>
      </c>
    </row>
    <row r="97" spans="1:2" x14ac:dyDescent="0.25">
      <c r="A97" s="14" t="s">
        <v>85</v>
      </c>
      <c r="B97" s="18">
        <v>20900.932000000001</v>
      </c>
    </row>
    <row r="98" spans="1:2" x14ac:dyDescent="0.25">
      <c r="A98" s="24" t="s">
        <v>86</v>
      </c>
      <c r="B98" s="28">
        <v>81379.433999999994</v>
      </c>
    </row>
    <row r="108" spans="1:2" ht="15.75" x14ac:dyDescent="0.25">
      <c r="A108" s="1"/>
      <c r="B108" s="1">
        <v>2022</v>
      </c>
    </row>
    <row r="109" spans="1:2" ht="15.75" x14ac:dyDescent="0.25">
      <c r="A109" s="1" t="s">
        <v>1</v>
      </c>
      <c r="B109" s="1">
        <v>28413875</v>
      </c>
    </row>
    <row r="110" spans="1:2" ht="15.75" x14ac:dyDescent="0.25">
      <c r="A110" s="1" t="s">
        <v>90</v>
      </c>
      <c r="B110" s="1">
        <v>9571468</v>
      </c>
    </row>
    <row r="111" spans="1:2" ht="15.75" x14ac:dyDescent="0.25">
      <c r="A111" s="1" t="s">
        <v>2</v>
      </c>
      <c r="B111" s="1">
        <v>196748</v>
      </c>
    </row>
    <row r="112" spans="1:2" ht="15.75" x14ac:dyDescent="0.25">
      <c r="A112" s="1" t="s">
        <v>3</v>
      </c>
      <c r="B112" s="1">
        <v>90964</v>
      </c>
    </row>
    <row r="113" spans="1:2" ht="15.75" x14ac:dyDescent="0.25">
      <c r="A113" s="1" t="s">
        <v>4</v>
      </c>
      <c r="B113" s="1">
        <v>184392</v>
      </c>
    </row>
    <row r="114" spans="1:2" ht="15.75" x14ac:dyDescent="0.25">
      <c r="A114" s="1" t="s">
        <v>5</v>
      </c>
      <c r="B114" s="1">
        <v>344143</v>
      </c>
    </row>
    <row r="115" spans="1:2" ht="15.75" x14ac:dyDescent="0.25">
      <c r="A115" s="1" t="s">
        <v>6</v>
      </c>
      <c r="B115" s="1">
        <v>62133</v>
      </c>
    </row>
    <row r="116" spans="1:2" ht="15.75" x14ac:dyDescent="0.25">
      <c r="A116" s="1" t="s">
        <v>7</v>
      </c>
      <c r="B116" s="1">
        <v>143759</v>
      </c>
    </row>
    <row r="117" spans="1:2" ht="15.75" x14ac:dyDescent="0.25">
      <c r="A117" s="1" t="s">
        <v>8</v>
      </c>
      <c r="B117" s="1">
        <v>37933</v>
      </c>
    </row>
    <row r="118" spans="1:2" ht="15.75" x14ac:dyDescent="0.25">
      <c r="A118" s="1" t="s">
        <v>9</v>
      </c>
      <c r="B118" s="1">
        <v>203145</v>
      </c>
    </row>
    <row r="119" spans="1:2" ht="15.75" x14ac:dyDescent="0.25">
      <c r="A119" s="1" t="s">
        <v>10</v>
      </c>
      <c r="B119" s="1">
        <v>166200</v>
      </c>
    </row>
    <row r="120" spans="1:2" ht="15.75" x14ac:dyDescent="0.25">
      <c r="A120" s="1" t="s">
        <v>11</v>
      </c>
      <c r="B120" s="1">
        <v>1376015</v>
      </c>
    </row>
    <row r="121" spans="1:2" ht="15.75" x14ac:dyDescent="0.25">
      <c r="A121" s="1" t="s">
        <v>12</v>
      </c>
      <c r="B121" s="1">
        <v>60475</v>
      </c>
    </row>
    <row r="122" spans="1:2" ht="15.75" x14ac:dyDescent="0.25">
      <c r="A122" s="1" t="s">
        <v>13</v>
      </c>
      <c r="B122" s="1">
        <v>92431</v>
      </c>
    </row>
    <row r="123" spans="1:2" ht="15.75" x14ac:dyDescent="0.25">
      <c r="A123" s="1" t="s">
        <v>14</v>
      </c>
      <c r="B123" s="1">
        <v>66401</v>
      </c>
    </row>
    <row r="124" spans="1:2" ht="15.75" x14ac:dyDescent="0.25">
      <c r="A124" s="1" t="s">
        <v>15</v>
      </c>
      <c r="B124" s="1">
        <v>81329</v>
      </c>
    </row>
    <row r="125" spans="1:2" ht="15.75" x14ac:dyDescent="0.25">
      <c r="A125" s="1" t="s">
        <v>16</v>
      </c>
      <c r="B125" s="1">
        <v>89036</v>
      </c>
    </row>
    <row r="126" spans="1:2" ht="15.75" x14ac:dyDescent="0.25">
      <c r="A126" s="1" t="s">
        <v>17</v>
      </c>
      <c r="B126" s="1">
        <v>212315</v>
      </c>
    </row>
    <row r="127" spans="1:2" ht="15.75" x14ac:dyDescent="0.25">
      <c r="A127" s="1" t="s">
        <v>18</v>
      </c>
      <c r="B127" s="1">
        <v>116594</v>
      </c>
    </row>
    <row r="128" spans="1:2" ht="15.75" x14ac:dyDescent="0.25">
      <c r="A128" s="1" t="s">
        <v>19</v>
      </c>
      <c r="B128" s="1">
        <v>6047455</v>
      </c>
    </row>
    <row r="129" spans="1:2" ht="15.75" x14ac:dyDescent="0.25">
      <c r="A129" s="1" t="s">
        <v>91</v>
      </c>
      <c r="B129" s="1">
        <v>2690758</v>
      </c>
    </row>
    <row r="130" spans="1:2" ht="15.75" x14ac:dyDescent="0.25">
      <c r="A130" s="1" t="s">
        <v>20</v>
      </c>
      <c r="B130" s="1">
        <v>96501</v>
      </c>
    </row>
    <row r="131" spans="1:2" ht="15.75" x14ac:dyDescent="0.25">
      <c r="A131" s="1" t="s">
        <v>21</v>
      </c>
      <c r="B131" s="1">
        <v>119998</v>
      </c>
    </row>
    <row r="132" spans="1:2" ht="15.75" x14ac:dyDescent="0.25">
      <c r="A132" s="1" t="s">
        <v>23</v>
      </c>
      <c r="B132" s="1">
        <v>85907</v>
      </c>
    </row>
    <row r="133" spans="1:2" ht="15.75" x14ac:dyDescent="0.25">
      <c r="A133" s="1" t="s">
        <v>22</v>
      </c>
      <c r="B133" s="1">
        <v>108905</v>
      </c>
    </row>
    <row r="134" spans="1:2" ht="15.75" x14ac:dyDescent="0.25">
      <c r="A134" s="1" t="s">
        <v>24</v>
      </c>
      <c r="B134" s="1">
        <v>175148</v>
      </c>
    </row>
    <row r="135" spans="1:2" ht="15.75" x14ac:dyDescent="0.25">
      <c r="A135" s="1" t="s">
        <v>111</v>
      </c>
      <c r="B135" s="1">
        <v>122428</v>
      </c>
    </row>
    <row r="136" spans="1:2" ht="15.75" x14ac:dyDescent="0.25">
      <c r="A136" s="1" t="s">
        <v>26</v>
      </c>
      <c r="B136" s="1">
        <v>567274</v>
      </c>
    </row>
    <row r="137" spans="1:2" ht="15.75" x14ac:dyDescent="0.25">
      <c r="A137" s="1" t="s">
        <v>27</v>
      </c>
      <c r="B137" s="1">
        <v>263643</v>
      </c>
    </row>
    <row r="138" spans="1:2" ht="15.75" x14ac:dyDescent="0.25">
      <c r="A138" s="1" t="s">
        <v>28</v>
      </c>
      <c r="B138" s="1">
        <v>57950</v>
      </c>
    </row>
    <row r="139" spans="1:2" ht="15.75" x14ac:dyDescent="0.25">
      <c r="A139" s="1" t="s">
        <v>29</v>
      </c>
      <c r="B139" s="1">
        <v>42880</v>
      </c>
    </row>
    <row r="140" spans="1:2" ht="15.75" x14ac:dyDescent="0.25">
      <c r="A140" s="1" t="s">
        <v>109</v>
      </c>
      <c r="B140" s="1">
        <v>1050123</v>
      </c>
    </row>
    <row r="141" spans="1:2" ht="15.75" x14ac:dyDescent="0.25">
      <c r="A141" s="1" t="s">
        <v>136</v>
      </c>
      <c r="B141" s="1">
        <v>1912639</v>
      </c>
    </row>
    <row r="142" spans="1:2" ht="15.75" x14ac:dyDescent="0.25">
      <c r="A142" s="1" t="s">
        <v>31</v>
      </c>
      <c r="B142" s="1">
        <v>46656</v>
      </c>
    </row>
    <row r="143" spans="1:2" ht="15.75" x14ac:dyDescent="0.25">
      <c r="A143" s="1" t="s">
        <v>32</v>
      </c>
      <c r="B143" s="1">
        <v>15816</v>
      </c>
    </row>
    <row r="144" spans="1:2" ht="15.75" x14ac:dyDescent="0.25">
      <c r="A144" s="1" t="s">
        <v>33</v>
      </c>
      <c r="B144" s="1">
        <v>214575</v>
      </c>
    </row>
    <row r="145" spans="1:2" ht="15.75" x14ac:dyDescent="0.25">
      <c r="A145" s="1" t="s">
        <v>34</v>
      </c>
      <c r="B145" s="1">
        <v>753059</v>
      </c>
    </row>
    <row r="146" spans="1:2" ht="15.75" x14ac:dyDescent="0.25">
      <c r="A146" s="1" t="s">
        <v>35</v>
      </c>
      <c r="B146" s="1">
        <v>87352</v>
      </c>
    </row>
    <row r="147" spans="1:2" ht="15.75" x14ac:dyDescent="0.25">
      <c r="A147" s="1" t="s">
        <v>36</v>
      </c>
      <c r="B147" s="1">
        <v>219917</v>
      </c>
    </row>
    <row r="148" spans="1:2" ht="15.75" x14ac:dyDescent="0.25">
      <c r="A148" s="1" t="s">
        <v>37</v>
      </c>
      <c r="B148" s="1">
        <v>470546</v>
      </c>
    </row>
    <row r="149" spans="1:2" ht="15.75" x14ac:dyDescent="0.25">
      <c r="A149" s="1" t="s">
        <v>119</v>
      </c>
      <c r="B149" s="1">
        <v>104716</v>
      </c>
    </row>
    <row r="150" spans="1:2" ht="15.75" x14ac:dyDescent="0.25">
      <c r="A150" s="1" t="s">
        <v>92</v>
      </c>
      <c r="B150" s="1">
        <v>866268</v>
      </c>
    </row>
    <row r="151" spans="1:2" ht="15.75" x14ac:dyDescent="0.25">
      <c r="A151" s="1" t="s">
        <v>39</v>
      </c>
      <c r="B151" s="1">
        <v>302275</v>
      </c>
    </row>
    <row r="152" spans="1:2" ht="15.75" x14ac:dyDescent="0.25">
      <c r="A152" s="1" t="s">
        <v>112</v>
      </c>
      <c r="B152" s="1">
        <v>21737</v>
      </c>
    </row>
    <row r="153" spans="1:2" ht="15.75" x14ac:dyDescent="0.25">
      <c r="A153" s="1" t="s">
        <v>42</v>
      </c>
      <c r="B153" s="1">
        <v>58672</v>
      </c>
    </row>
    <row r="154" spans="1:2" ht="15.75" x14ac:dyDescent="0.25">
      <c r="A154" s="1" t="s">
        <v>43</v>
      </c>
      <c r="B154" s="1">
        <v>35413</v>
      </c>
    </row>
    <row r="155" spans="1:2" ht="15.75" x14ac:dyDescent="0.25">
      <c r="A155" s="1" t="s">
        <v>44</v>
      </c>
      <c r="B155" s="1">
        <v>43162</v>
      </c>
    </row>
    <row r="156" spans="1:2" ht="15.75" x14ac:dyDescent="0.25">
      <c r="A156" s="1" t="s">
        <v>45</v>
      </c>
      <c r="B156" s="1">
        <v>118560</v>
      </c>
    </row>
    <row r="157" spans="1:2" ht="15.75" x14ac:dyDescent="0.25">
      <c r="A157" s="1" t="s">
        <v>46</v>
      </c>
      <c r="B157" s="1">
        <v>286449</v>
      </c>
    </row>
    <row r="158" spans="1:2" ht="15.75" x14ac:dyDescent="0.25">
      <c r="A158" s="1" t="s">
        <v>94</v>
      </c>
      <c r="B158" s="1">
        <v>3806429</v>
      </c>
    </row>
    <row r="159" spans="1:2" ht="15.75" x14ac:dyDescent="0.25">
      <c r="A159" s="1" t="s">
        <v>47</v>
      </c>
      <c r="B159" s="1">
        <v>519534</v>
      </c>
    </row>
    <row r="160" spans="1:2" ht="15.75" x14ac:dyDescent="0.25">
      <c r="A160" s="1" t="s">
        <v>48</v>
      </c>
      <c r="B160" s="1">
        <v>42491</v>
      </c>
    </row>
    <row r="161" spans="1:2" ht="15.75" x14ac:dyDescent="0.25">
      <c r="A161" s="1" t="s">
        <v>49</v>
      </c>
      <c r="B161" s="1">
        <v>59856</v>
      </c>
    </row>
    <row r="162" spans="1:2" ht="15.75" x14ac:dyDescent="0.25">
      <c r="A162" s="1" t="s">
        <v>50</v>
      </c>
      <c r="B162" s="1">
        <v>888649</v>
      </c>
    </row>
    <row r="163" spans="1:2" ht="15.75" x14ac:dyDescent="0.25">
      <c r="A163" s="1" t="s">
        <v>51</v>
      </c>
      <c r="B163" s="1">
        <v>144341</v>
      </c>
    </row>
    <row r="164" spans="1:2" ht="15.75" x14ac:dyDescent="0.25">
      <c r="A164" s="1" t="s">
        <v>52</v>
      </c>
      <c r="B164" s="1">
        <v>98863</v>
      </c>
    </row>
    <row r="165" spans="1:2" ht="15.75" x14ac:dyDescent="0.25">
      <c r="A165" s="1" t="s">
        <v>53</v>
      </c>
      <c r="B165" s="1">
        <v>378357</v>
      </c>
    </row>
    <row r="166" spans="1:2" ht="15.75" x14ac:dyDescent="0.25">
      <c r="A166" s="1" t="s">
        <v>54</v>
      </c>
      <c r="B166" s="1">
        <v>90410</v>
      </c>
    </row>
    <row r="167" spans="1:2" ht="15.75" x14ac:dyDescent="0.25">
      <c r="A167" s="1" t="s">
        <v>122</v>
      </c>
      <c r="B167" s="1">
        <v>467617</v>
      </c>
    </row>
    <row r="168" spans="1:2" ht="15.75" x14ac:dyDescent="0.25">
      <c r="A168" s="1" t="s">
        <v>56</v>
      </c>
      <c r="B168" s="1">
        <v>241655</v>
      </c>
    </row>
    <row r="169" spans="1:2" ht="15.75" x14ac:dyDescent="0.25">
      <c r="A169" s="1" t="s">
        <v>57</v>
      </c>
      <c r="B169" s="1">
        <v>105671</v>
      </c>
    </row>
    <row r="170" spans="1:2" ht="15.75" x14ac:dyDescent="0.25">
      <c r="A170" s="1" t="s">
        <v>58</v>
      </c>
      <c r="B170" s="1">
        <v>453920</v>
      </c>
    </row>
    <row r="171" spans="1:2" ht="15.75" x14ac:dyDescent="0.25">
      <c r="A171" s="1" t="s">
        <v>59</v>
      </c>
      <c r="B171" s="1">
        <v>208565</v>
      </c>
    </row>
    <row r="172" spans="1:2" ht="15.75" x14ac:dyDescent="0.25">
      <c r="A172" s="1" t="s">
        <v>60</v>
      </c>
      <c r="B172" s="1">
        <v>106501</v>
      </c>
    </row>
    <row r="173" spans="1:2" ht="15.75" x14ac:dyDescent="0.25">
      <c r="A173" s="1" t="s">
        <v>95</v>
      </c>
      <c r="B173" s="1">
        <v>4097980</v>
      </c>
    </row>
    <row r="174" spans="1:2" ht="15.75" x14ac:dyDescent="0.25">
      <c r="A174" s="1" t="s">
        <v>61</v>
      </c>
      <c r="B174" s="1">
        <v>56059</v>
      </c>
    </row>
    <row r="175" spans="1:2" ht="15.75" x14ac:dyDescent="0.25">
      <c r="A175" s="1" t="s">
        <v>124</v>
      </c>
      <c r="B175" s="1">
        <v>569580</v>
      </c>
    </row>
    <row r="176" spans="1:2" ht="15.75" x14ac:dyDescent="0.25">
      <c r="A176" s="1" t="s">
        <v>98</v>
      </c>
      <c r="B176" s="1">
        <v>1328037</v>
      </c>
    </row>
    <row r="177" spans="1:2" ht="15.75" x14ac:dyDescent="0.25">
      <c r="A177" s="1" t="s">
        <v>64</v>
      </c>
      <c r="B177" s="1">
        <v>1417860</v>
      </c>
    </row>
    <row r="178" spans="1:2" ht="15.75" x14ac:dyDescent="0.25">
      <c r="A178" s="1" t="s">
        <v>63</v>
      </c>
      <c r="B178" s="1">
        <v>353204</v>
      </c>
    </row>
    <row r="179" spans="1:2" ht="15.75" x14ac:dyDescent="0.25">
      <c r="A179" s="1" t="s">
        <v>65</v>
      </c>
      <c r="B179" s="1">
        <v>373241</v>
      </c>
    </row>
    <row r="180" spans="1:2" ht="15.75" x14ac:dyDescent="0.25">
      <c r="A180" s="1" t="s">
        <v>96</v>
      </c>
      <c r="B180" s="1">
        <v>2887051</v>
      </c>
    </row>
    <row r="181" spans="1:2" ht="15.75" x14ac:dyDescent="0.25">
      <c r="A181" s="1" t="s">
        <v>66</v>
      </c>
      <c r="B181" s="1">
        <v>32023</v>
      </c>
    </row>
    <row r="182" spans="1:2" ht="15.75" x14ac:dyDescent="0.25">
      <c r="A182" s="1" t="s">
        <v>67</v>
      </c>
      <c r="B182" s="1">
        <v>22782</v>
      </c>
    </row>
    <row r="183" spans="1:2" ht="15.75" x14ac:dyDescent="0.25">
      <c r="A183" s="1" t="s">
        <v>68</v>
      </c>
      <c r="B183" s="1">
        <v>51701</v>
      </c>
    </row>
    <row r="184" spans="1:2" ht="15.75" x14ac:dyDescent="0.25">
      <c r="A184" s="1" t="s">
        <v>69</v>
      </c>
      <c r="B184" s="1">
        <v>146081</v>
      </c>
    </row>
    <row r="185" spans="1:2" ht="15.75" x14ac:dyDescent="0.25">
      <c r="A185" s="1" t="s">
        <v>70</v>
      </c>
      <c r="B185" s="1">
        <v>751962</v>
      </c>
    </row>
    <row r="186" spans="1:2" ht="15.75" x14ac:dyDescent="0.25">
      <c r="A186" s="1" t="s">
        <v>71</v>
      </c>
      <c r="B186" s="1">
        <v>845790</v>
      </c>
    </row>
    <row r="187" spans="1:2" ht="15.75" x14ac:dyDescent="0.25">
      <c r="A187" s="1" t="s">
        <v>72</v>
      </c>
      <c r="B187" s="1">
        <v>375379</v>
      </c>
    </row>
    <row r="188" spans="1:2" ht="15.75" x14ac:dyDescent="0.25">
      <c r="A188" s="1" t="s">
        <v>126</v>
      </c>
      <c r="B188" s="1">
        <v>343349</v>
      </c>
    </row>
    <row r="189" spans="1:2" ht="15.75" x14ac:dyDescent="0.25">
      <c r="A189" s="1" t="s">
        <v>74</v>
      </c>
      <c r="B189" s="1">
        <v>194431</v>
      </c>
    </row>
    <row r="190" spans="1:2" ht="15.75" x14ac:dyDescent="0.25">
      <c r="A190" s="1" t="s">
        <v>75</v>
      </c>
      <c r="B190" s="1">
        <v>123553</v>
      </c>
    </row>
    <row r="191" spans="1:2" ht="15.75" x14ac:dyDescent="0.25">
      <c r="A191" s="1" t="s">
        <v>97</v>
      </c>
      <c r="B191" s="1">
        <v>2581282</v>
      </c>
    </row>
    <row r="192" spans="1:2" ht="15.75" x14ac:dyDescent="0.25">
      <c r="A192" s="1" t="s">
        <v>76</v>
      </c>
      <c r="B192" s="1">
        <v>110066</v>
      </c>
    </row>
    <row r="193" spans="1:2" ht="15.75" x14ac:dyDescent="0.25">
      <c r="A193" s="1" t="s">
        <v>77</v>
      </c>
      <c r="B193" s="1">
        <v>645673</v>
      </c>
    </row>
    <row r="194" spans="1:2" ht="15.75" x14ac:dyDescent="0.25">
      <c r="A194" s="1" t="s">
        <v>78</v>
      </c>
      <c r="B194" s="1">
        <v>187252</v>
      </c>
    </row>
    <row r="195" spans="1:2" ht="15.75" x14ac:dyDescent="0.25">
      <c r="A195" s="1" t="s">
        <v>79</v>
      </c>
      <c r="B195" s="1">
        <v>94668</v>
      </c>
    </row>
    <row r="196" spans="1:2" ht="15.75" x14ac:dyDescent="0.25">
      <c r="A196" s="1" t="s">
        <v>80</v>
      </c>
      <c r="B196" s="1">
        <v>321001</v>
      </c>
    </row>
    <row r="197" spans="1:2" ht="15.75" x14ac:dyDescent="0.25">
      <c r="A197" s="1" t="s">
        <v>128</v>
      </c>
      <c r="B197" s="1">
        <v>281416</v>
      </c>
    </row>
    <row r="198" spans="1:2" ht="15.75" x14ac:dyDescent="0.25">
      <c r="A198" s="1" t="s">
        <v>82</v>
      </c>
      <c r="B198" s="1">
        <v>488038</v>
      </c>
    </row>
    <row r="199" spans="1:2" ht="15.75" x14ac:dyDescent="0.25">
      <c r="A199" s="1" t="s">
        <v>83</v>
      </c>
      <c r="B199" s="1">
        <v>81502</v>
      </c>
    </row>
    <row r="200" spans="1:2" ht="15.75" x14ac:dyDescent="0.25">
      <c r="A200" s="1" t="s">
        <v>84</v>
      </c>
      <c r="B200" s="1">
        <v>269386</v>
      </c>
    </row>
    <row r="201" spans="1:2" ht="15.75" x14ac:dyDescent="0.25">
      <c r="A201" s="1" t="s">
        <v>85</v>
      </c>
      <c r="B201" s="1">
        <v>20901</v>
      </c>
    </row>
    <row r="202" spans="1:2" ht="15.75" x14ac:dyDescent="0.25">
      <c r="A202" s="1" t="s">
        <v>86</v>
      </c>
      <c r="B202" s="1">
        <v>81379</v>
      </c>
    </row>
  </sheetData>
  <mergeCells count="2">
    <mergeCell ref="A1:B1"/>
    <mergeCell ref="AE30:AG3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133A-31C9-4B63-B81B-FB326A0F3CED}">
  <dimension ref="A1:AA31"/>
  <sheetViews>
    <sheetView topLeftCell="A18" zoomScaleNormal="100" workbookViewId="0">
      <selection activeCell="V52" sqref="V52"/>
    </sheetView>
  </sheetViews>
  <sheetFormatPr defaultRowHeight="15" x14ac:dyDescent="0.25"/>
  <cols>
    <col min="1" max="1" width="19" customWidth="1"/>
    <col min="2" max="2" width="11" customWidth="1"/>
  </cols>
  <sheetData>
    <row r="1" spans="1:14" x14ac:dyDescent="0.25">
      <c r="A1" s="95" t="s">
        <v>174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x14ac:dyDescent="0.25">
      <c r="A2" s="96" t="s">
        <v>175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1:14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</row>
    <row r="4" spans="1:14" x14ac:dyDescent="0.25">
      <c r="A4" s="97"/>
      <c r="B4" s="98">
        <v>2011</v>
      </c>
      <c r="C4" s="99">
        <v>2012</v>
      </c>
      <c r="D4" s="100">
        <v>2013</v>
      </c>
      <c r="E4" s="99">
        <v>2014</v>
      </c>
      <c r="F4" s="99">
        <v>2015</v>
      </c>
      <c r="G4" s="99">
        <v>2016</v>
      </c>
      <c r="H4" s="99">
        <v>2017</v>
      </c>
      <c r="I4" s="99">
        <v>2018</v>
      </c>
      <c r="J4" s="99">
        <v>2019</v>
      </c>
      <c r="K4" s="99">
        <v>2020</v>
      </c>
      <c r="L4" s="99">
        <v>2021</v>
      </c>
      <c r="M4" s="99">
        <v>2022</v>
      </c>
      <c r="N4" s="99">
        <v>2023</v>
      </c>
    </row>
    <row r="5" spans="1:14" ht="38.25" x14ac:dyDescent="0.25">
      <c r="A5" s="101" t="s">
        <v>176</v>
      </c>
      <c r="B5" s="102">
        <v>20.7</v>
      </c>
      <c r="C5" s="97">
        <v>21</v>
      </c>
      <c r="D5" s="103">
        <v>21.4</v>
      </c>
      <c r="E5" s="97">
        <v>20.8</v>
      </c>
      <c r="F5" s="104">
        <v>20</v>
      </c>
      <c r="G5" s="104">
        <v>21.3</v>
      </c>
      <c r="H5" s="104">
        <v>21.4</v>
      </c>
      <c r="I5" s="104">
        <v>20</v>
      </c>
      <c r="J5" s="104">
        <v>20.399999999999999</v>
      </c>
      <c r="K5" s="104">
        <v>21.5</v>
      </c>
      <c r="L5" s="104">
        <v>19.3</v>
      </c>
      <c r="M5" s="104">
        <v>19.8</v>
      </c>
      <c r="N5" s="104">
        <v>22</v>
      </c>
    </row>
    <row r="7" spans="1:14" ht="94.5" x14ac:dyDescent="0.25">
      <c r="A7" s="106"/>
      <c r="B7" s="107" t="s">
        <v>176</v>
      </c>
    </row>
    <row r="8" spans="1:14" ht="15.75" x14ac:dyDescent="0.25">
      <c r="A8" s="108">
        <v>2011</v>
      </c>
      <c r="B8" s="106">
        <v>20.7</v>
      </c>
    </row>
    <row r="9" spans="1:14" ht="15.75" x14ac:dyDescent="0.25">
      <c r="A9" s="109">
        <v>2012</v>
      </c>
      <c r="B9" s="106">
        <v>21</v>
      </c>
    </row>
    <row r="10" spans="1:14" ht="15.75" x14ac:dyDescent="0.25">
      <c r="A10" s="110">
        <v>2013</v>
      </c>
      <c r="B10" s="106">
        <v>21.4</v>
      </c>
    </row>
    <row r="11" spans="1:14" ht="15.75" x14ac:dyDescent="0.25">
      <c r="A11" s="109">
        <v>2014</v>
      </c>
      <c r="B11" s="106">
        <v>20.8</v>
      </c>
    </row>
    <row r="12" spans="1:14" ht="15.75" x14ac:dyDescent="0.25">
      <c r="A12" s="109">
        <v>2015</v>
      </c>
      <c r="B12" s="111">
        <v>20</v>
      </c>
    </row>
    <row r="13" spans="1:14" ht="15.75" x14ac:dyDescent="0.25">
      <c r="A13" s="109">
        <v>2016</v>
      </c>
      <c r="B13" s="111">
        <v>21.3</v>
      </c>
    </row>
    <row r="14" spans="1:14" ht="15.75" x14ac:dyDescent="0.25">
      <c r="A14" s="109">
        <v>2017</v>
      </c>
      <c r="B14" s="111">
        <v>21.4</v>
      </c>
    </row>
    <row r="15" spans="1:14" ht="15.75" x14ac:dyDescent="0.25">
      <c r="A15" s="109">
        <v>2018</v>
      </c>
      <c r="B15" s="111">
        <v>20</v>
      </c>
    </row>
    <row r="16" spans="1:14" ht="15.75" x14ac:dyDescent="0.25">
      <c r="A16" s="109">
        <v>2019</v>
      </c>
      <c r="B16" s="111">
        <v>20.399999999999999</v>
      </c>
    </row>
    <row r="17" spans="1:27" ht="15.75" x14ac:dyDescent="0.25">
      <c r="A17" s="109">
        <v>2020</v>
      </c>
      <c r="B17" s="111">
        <v>21.5</v>
      </c>
    </row>
    <row r="18" spans="1:27" ht="15.75" x14ac:dyDescent="0.25">
      <c r="A18" s="109">
        <v>2021</v>
      </c>
      <c r="B18" s="111">
        <v>19.3</v>
      </c>
    </row>
    <row r="19" spans="1:27" ht="15.75" x14ac:dyDescent="0.25">
      <c r="A19" s="109">
        <v>2022</v>
      </c>
      <c r="B19" s="111">
        <v>19.8</v>
      </c>
    </row>
    <row r="20" spans="1:27" ht="15.75" x14ac:dyDescent="0.25">
      <c r="A20" s="109">
        <v>2023</v>
      </c>
      <c r="B20" s="111">
        <v>22</v>
      </c>
    </row>
    <row r="22" spans="1:27" x14ac:dyDescent="0.25">
      <c r="T22">
        <f>(T25-B25)/17</f>
        <v>1.7897193529411766</v>
      </c>
    </row>
    <row r="24" spans="1:27" x14ac:dyDescent="0.25">
      <c r="A24" s="62"/>
      <c r="B24" s="37">
        <v>2005</v>
      </c>
      <c r="C24" s="37">
        <v>2006</v>
      </c>
      <c r="D24" s="37">
        <v>2007</v>
      </c>
      <c r="E24" s="37">
        <v>2008</v>
      </c>
      <c r="F24" s="37">
        <v>2009</v>
      </c>
      <c r="G24" s="37">
        <v>2010</v>
      </c>
      <c r="H24" s="37">
        <v>2011</v>
      </c>
      <c r="I24" s="38">
        <v>2012</v>
      </c>
      <c r="J24" s="38">
        <v>2013</v>
      </c>
      <c r="K24" s="37">
        <v>2014</v>
      </c>
      <c r="L24" s="37">
        <v>2015</v>
      </c>
      <c r="M24" s="38">
        <v>2016</v>
      </c>
      <c r="N24" s="37">
        <v>2017</v>
      </c>
      <c r="O24" s="37">
        <v>2018</v>
      </c>
      <c r="P24" s="37">
        <v>2019</v>
      </c>
      <c r="Q24" s="37">
        <v>2020</v>
      </c>
      <c r="R24" s="37">
        <v>2021</v>
      </c>
      <c r="S24" s="32">
        <v>2022</v>
      </c>
      <c r="T24" s="32">
        <v>2023</v>
      </c>
      <c r="U24" s="32">
        <v>2024</v>
      </c>
      <c r="V24" s="32">
        <v>2025</v>
      </c>
      <c r="W24" s="32">
        <v>2026</v>
      </c>
    </row>
    <row r="25" spans="1:27" x14ac:dyDescent="0.25">
      <c r="A25" s="63" t="s">
        <v>177</v>
      </c>
      <c r="B25" s="125">
        <v>3.6111089999999999</v>
      </c>
      <c r="C25" s="126">
        <v>4.7300230000000001</v>
      </c>
      <c r="D25" s="127">
        <v>6.7162220000000001</v>
      </c>
      <c r="E25" s="125">
        <v>8.7816159999999996</v>
      </c>
      <c r="F25" s="125">
        <v>7.976013</v>
      </c>
      <c r="G25" s="126">
        <v>9.1520960000000002</v>
      </c>
      <c r="H25" s="128">
        <v>11.035652000000001</v>
      </c>
      <c r="I25" s="129">
        <v>12.58609</v>
      </c>
      <c r="J25" s="130">
        <v>13.450238000000001</v>
      </c>
      <c r="K25" s="128">
        <v>13.902645</v>
      </c>
      <c r="L25" s="131">
        <v>13.897188</v>
      </c>
      <c r="M25" s="132">
        <v>14.748847</v>
      </c>
      <c r="N25" s="132">
        <v>16.027301999999999</v>
      </c>
      <c r="O25" s="128">
        <v>17.782012000000002</v>
      </c>
      <c r="P25" s="133">
        <v>19.329038000000001</v>
      </c>
      <c r="Q25" s="133">
        <v>20.393742</v>
      </c>
      <c r="R25" s="134">
        <v>23.239504</v>
      </c>
      <c r="S25" s="134">
        <v>28.413875000000001</v>
      </c>
      <c r="T25" s="134">
        <v>34.036338000000001</v>
      </c>
      <c r="U25" s="134">
        <v>35.826057352941177</v>
      </c>
      <c r="V25" s="134">
        <v>37.615776705882354</v>
      </c>
      <c r="W25" s="134">
        <v>39.40549605882353</v>
      </c>
    </row>
    <row r="26" spans="1:27" x14ac:dyDescent="0.25">
      <c r="A26" t="s">
        <v>178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34">
        <v>35.826057352941177</v>
      </c>
      <c r="V26" s="134">
        <v>37.615776705882354</v>
      </c>
      <c r="W26" s="134">
        <v>39.40549605882353</v>
      </c>
    </row>
    <row r="27" spans="1:27" x14ac:dyDescent="0.25">
      <c r="A27" t="s">
        <v>191</v>
      </c>
      <c r="L27" s="112">
        <f t="shared" ref="L27:V27" si="0">L31/1000</f>
        <v>12.65</v>
      </c>
      <c r="M27" s="112">
        <f t="shared" si="0"/>
        <v>14.3085</v>
      </c>
      <c r="N27" s="112">
        <f t="shared" si="0"/>
        <v>15.967000000000001</v>
      </c>
      <c r="O27" s="112">
        <f t="shared" si="0"/>
        <v>17.241</v>
      </c>
      <c r="P27" s="112">
        <f t="shared" si="0"/>
        <v>18.670999999999999</v>
      </c>
      <c r="Q27" s="112">
        <f t="shared" si="0"/>
        <v>20.966000000000001</v>
      </c>
      <c r="R27" s="112">
        <f t="shared" si="0"/>
        <v>23.361999999999998</v>
      </c>
      <c r="S27" s="112">
        <f t="shared" si="0"/>
        <v>25.989000000000001</v>
      </c>
      <c r="T27" s="112">
        <f t="shared" si="0"/>
        <v>28.878</v>
      </c>
      <c r="U27" s="112">
        <f t="shared" si="0"/>
        <v>32.005000000000003</v>
      </c>
      <c r="V27" s="112">
        <f t="shared" si="0"/>
        <v>35.137999999999998</v>
      </c>
      <c r="W27" s="112">
        <f t="shared" ref="W27" si="1">W31/1000</f>
        <v>38.356000000000002</v>
      </c>
    </row>
    <row r="30" spans="1:27" x14ac:dyDescent="0.25">
      <c r="N30">
        <v>2017</v>
      </c>
      <c r="O30">
        <v>2018</v>
      </c>
      <c r="P30">
        <v>2019</v>
      </c>
      <c r="Q30">
        <v>2020</v>
      </c>
      <c r="R30">
        <v>2021</v>
      </c>
      <c r="S30">
        <v>2022</v>
      </c>
      <c r="T30">
        <v>2023</v>
      </c>
      <c r="U30">
        <v>2024</v>
      </c>
      <c r="V30">
        <v>2025</v>
      </c>
      <c r="W30">
        <v>2026</v>
      </c>
      <c r="X30">
        <v>2027</v>
      </c>
      <c r="Y30">
        <v>2028</v>
      </c>
      <c r="Z30">
        <v>2029</v>
      </c>
      <c r="AA30">
        <v>2030</v>
      </c>
    </row>
    <row r="31" spans="1:27" x14ac:dyDescent="0.25">
      <c r="A31" t="s">
        <v>190</v>
      </c>
      <c r="L31">
        <v>12650</v>
      </c>
      <c r="M31" s="143">
        <f>(L31+N31)/2</f>
        <v>14308.5</v>
      </c>
      <c r="N31">
        <v>15967</v>
      </c>
      <c r="O31">
        <v>17241</v>
      </c>
      <c r="P31">
        <v>18671</v>
      </c>
      <c r="Q31">
        <v>20966</v>
      </c>
      <c r="R31">
        <v>23362</v>
      </c>
      <c r="S31">
        <v>25989</v>
      </c>
      <c r="T31">
        <v>28878</v>
      </c>
      <c r="U31">
        <v>32005</v>
      </c>
      <c r="V31">
        <v>35138</v>
      </c>
      <c r="W31">
        <v>38356</v>
      </c>
      <c r="X31">
        <v>41630</v>
      </c>
      <c r="Y31">
        <v>44923</v>
      </c>
      <c r="Z31">
        <v>48290</v>
      </c>
      <c r="AA31">
        <v>51833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588F-4D1F-4675-97DB-7318CDFD900C}">
  <dimension ref="A1:S39"/>
  <sheetViews>
    <sheetView workbookViewId="0">
      <selection activeCell="A27" sqref="A27:S30"/>
    </sheetView>
  </sheetViews>
  <sheetFormatPr defaultRowHeight="15" x14ac:dyDescent="0.25"/>
  <cols>
    <col min="1" max="1" width="25.85546875" customWidth="1"/>
    <col min="2" max="2" width="26.42578125" customWidth="1"/>
    <col min="3" max="5" width="10.7109375" bestFit="1" customWidth="1"/>
    <col min="6" max="6" width="10.42578125" bestFit="1" customWidth="1"/>
    <col min="7" max="7" width="10.7109375" bestFit="1" customWidth="1"/>
    <col min="8" max="8" width="12.28515625" bestFit="1" customWidth="1"/>
    <col min="9" max="19" width="11.5703125" bestFit="1" customWidth="1"/>
  </cols>
  <sheetData>
    <row r="1" spans="1:9" ht="31.5" customHeight="1" x14ac:dyDescent="0.25">
      <c r="A1" s="152" t="s">
        <v>179</v>
      </c>
      <c r="B1" s="152"/>
    </row>
    <row r="2" spans="1:9" x14ac:dyDescent="0.25">
      <c r="A2" s="153" t="s">
        <v>180</v>
      </c>
      <c r="B2" s="153"/>
    </row>
    <row r="3" spans="1:9" x14ac:dyDescent="0.25">
      <c r="A3" s="119" t="s">
        <v>181</v>
      </c>
      <c r="B3" s="120" t="s">
        <v>182</v>
      </c>
    </row>
    <row r="4" spans="1:9" x14ac:dyDescent="0.25">
      <c r="A4" s="121">
        <v>2003</v>
      </c>
      <c r="B4" s="122">
        <v>112.7</v>
      </c>
      <c r="D4" t="s">
        <v>185</v>
      </c>
    </row>
    <row r="5" spans="1:9" ht="19.5" x14ac:dyDescent="0.25">
      <c r="A5" s="121">
        <v>2004</v>
      </c>
      <c r="B5" s="122">
        <v>116.8</v>
      </c>
      <c r="D5" s="62"/>
      <c r="E5" s="63" t="s">
        <v>1</v>
      </c>
      <c r="G5" s="113" t="s">
        <v>186</v>
      </c>
      <c r="H5" s="113" t="s">
        <v>1</v>
      </c>
    </row>
    <row r="6" spans="1:9" ht="15.75" x14ac:dyDescent="0.25">
      <c r="A6" s="121">
        <v>2005</v>
      </c>
      <c r="B6" s="122">
        <v>110.2</v>
      </c>
      <c r="D6" s="37">
        <v>2005</v>
      </c>
      <c r="E6" s="39">
        <v>3611109</v>
      </c>
      <c r="G6" s="1">
        <v>2005</v>
      </c>
      <c r="H6" s="113">
        <f>((E6*B6)/100)/1000000</f>
        <v>3.9794421180000001</v>
      </c>
    </row>
    <row r="7" spans="1:9" ht="15.75" x14ac:dyDescent="0.25">
      <c r="A7" s="121">
        <v>2006</v>
      </c>
      <c r="B7" s="122">
        <v>117.8</v>
      </c>
      <c r="D7" s="37">
        <v>2006</v>
      </c>
      <c r="E7" s="40">
        <v>4730023</v>
      </c>
      <c r="G7" s="1">
        <v>2006</v>
      </c>
      <c r="H7" s="113">
        <f t="shared" ref="H7:H23" si="0">((E7*B7)/100)/1000000</f>
        <v>5.5719670939999997</v>
      </c>
    </row>
    <row r="8" spans="1:9" ht="15.75" x14ac:dyDescent="0.25">
      <c r="A8" s="121">
        <v>2007</v>
      </c>
      <c r="B8" s="122">
        <v>123.8</v>
      </c>
      <c r="D8" s="37">
        <v>2007</v>
      </c>
      <c r="E8" s="41">
        <v>6716222</v>
      </c>
      <c r="G8" s="1">
        <v>2007</v>
      </c>
      <c r="H8" s="113">
        <f t="shared" si="0"/>
        <v>8.3146828359999994</v>
      </c>
    </row>
    <row r="9" spans="1:9" ht="15.75" x14ac:dyDescent="0.25">
      <c r="A9" s="121">
        <v>2008</v>
      </c>
      <c r="B9" s="122">
        <v>109.5</v>
      </c>
      <c r="D9" s="37">
        <v>2008</v>
      </c>
      <c r="E9" s="39">
        <v>8781616</v>
      </c>
      <c r="G9" s="1">
        <v>2008</v>
      </c>
      <c r="H9" s="113">
        <f t="shared" si="0"/>
        <v>9.6158695200000004</v>
      </c>
    </row>
    <row r="10" spans="1:9" ht="15.75" x14ac:dyDescent="0.25">
      <c r="A10" s="121">
        <v>2009</v>
      </c>
      <c r="B10" s="123">
        <v>86.5</v>
      </c>
      <c r="D10" s="37">
        <v>2009</v>
      </c>
      <c r="E10" s="39">
        <v>7976013</v>
      </c>
      <c r="G10" s="1">
        <v>2009</v>
      </c>
      <c r="H10" s="113">
        <f t="shared" si="0"/>
        <v>6.8992512450000003</v>
      </c>
      <c r="I10" s="112">
        <f>H9-H10</f>
        <v>2.7166182750000001</v>
      </c>
    </row>
    <row r="11" spans="1:9" ht="15.75" x14ac:dyDescent="0.25">
      <c r="A11" s="124">
        <v>2010</v>
      </c>
      <c r="B11" s="122">
        <v>106.3</v>
      </c>
      <c r="D11" s="37">
        <v>2010</v>
      </c>
      <c r="E11" s="40">
        <v>9152096</v>
      </c>
      <c r="G11" s="1">
        <v>2010</v>
      </c>
      <c r="H11" s="113">
        <f t="shared" si="0"/>
        <v>9.7286780480000008</v>
      </c>
      <c r="I11" s="112">
        <f t="shared" ref="I11:I24" si="1">H10-H11</f>
        <v>-2.8294268030000005</v>
      </c>
    </row>
    <row r="12" spans="1:9" ht="15.75" x14ac:dyDescent="0.25">
      <c r="A12" s="121">
        <v>2011</v>
      </c>
      <c r="B12" s="122">
        <v>110.8</v>
      </c>
      <c r="D12" s="37">
        <v>2011</v>
      </c>
      <c r="E12" s="42">
        <v>11035652</v>
      </c>
      <c r="G12" s="1">
        <v>2011</v>
      </c>
      <c r="H12" s="113">
        <f t="shared" si="0"/>
        <v>12.227502416</v>
      </c>
      <c r="I12" s="112">
        <f t="shared" si="1"/>
        <v>-2.4988243679999993</v>
      </c>
    </row>
    <row r="13" spans="1:9" ht="15.75" x14ac:dyDescent="0.25">
      <c r="A13" s="121">
        <v>2012</v>
      </c>
      <c r="B13" s="122">
        <v>106.8</v>
      </c>
      <c r="D13" s="38">
        <v>2012</v>
      </c>
      <c r="E13" s="43">
        <v>12586090</v>
      </c>
      <c r="G13" s="1">
        <v>2012</v>
      </c>
      <c r="H13" s="113">
        <f t="shared" si="0"/>
        <v>13.441944119999999</v>
      </c>
      <c r="I13" s="112">
        <f t="shared" si="1"/>
        <v>-1.2144417039999986</v>
      </c>
    </row>
    <row r="14" spans="1:9" ht="15.75" x14ac:dyDescent="0.25">
      <c r="A14" s="121">
        <v>2013</v>
      </c>
      <c r="B14" s="122">
        <v>100.8</v>
      </c>
      <c r="D14" s="38">
        <v>2013</v>
      </c>
      <c r="E14" s="44">
        <v>13450238</v>
      </c>
      <c r="G14" s="1">
        <v>2013</v>
      </c>
      <c r="H14" s="113">
        <f t="shared" si="0"/>
        <v>13.557839904</v>
      </c>
      <c r="I14" s="112">
        <f t="shared" si="1"/>
        <v>-0.115895784000001</v>
      </c>
    </row>
    <row r="15" spans="1:9" ht="15.75" x14ac:dyDescent="0.25">
      <c r="A15" s="121">
        <v>2014</v>
      </c>
      <c r="B15" s="122">
        <v>98.5</v>
      </c>
      <c r="D15" s="37">
        <v>2014</v>
      </c>
      <c r="E15" s="42">
        <v>13902645</v>
      </c>
      <c r="G15" s="1">
        <v>2014</v>
      </c>
      <c r="H15" s="113">
        <f t="shared" si="0"/>
        <v>13.694105324999999</v>
      </c>
      <c r="I15" s="112">
        <f t="shared" si="1"/>
        <v>-0.13626542099999917</v>
      </c>
    </row>
    <row r="16" spans="1:9" ht="15.75" x14ac:dyDescent="0.25">
      <c r="A16" s="121">
        <v>2015</v>
      </c>
      <c r="B16" s="122">
        <v>89.9</v>
      </c>
      <c r="D16" s="37">
        <v>2015</v>
      </c>
      <c r="E16" s="45">
        <v>13897188</v>
      </c>
      <c r="G16" s="1">
        <v>2015</v>
      </c>
      <c r="H16" s="113">
        <f t="shared" si="0"/>
        <v>12.493572012</v>
      </c>
      <c r="I16" s="112">
        <f t="shared" si="1"/>
        <v>1.2005333129999993</v>
      </c>
    </row>
    <row r="17" spans="1:19" ht="15.75" x14ac:dyDescent="0.25">
      <c r="A17" s="121">
        <v>2016</v>
      </c>
      <c r="B17" s="122">
        <v>99.8</v>
      </c>
      <c r="D17" s="38">
        <v>2016</v>
      </c>
      <c r="E17" s="46">
        <v>14748847</v>
      </c>
      <c r="G17" s="1">
        <v>2016</v>
      </c>
      <c r="H17" s="113">
        <f>((E17*B17)/100)/1000000</f>
        <v>14.719349306</v>
      </c>
      <c r="I17" s="112">
        <f t="shared" si="1"/>
        <v>-2.2257772940000002</v>
      </c>
    </row>
    <row r="18" spans="1:19" ht="15.75" x14ac:dyDescent="0.25">
      <c r="A18" s="121">
        <v>2017</v>
      </c>
      <c r="B18" s="122">
        <v>104.8</v>
      </c>
      <c r="D18" s="37">
        <v>2017</v>
      </c>
      <c r="E18" s="46">
        <v>16027302</v>
      </c>
      <c r="G18" s="1">
        <v>2017</v>
      </c>
      <c r="H18" s="113">
        <f t="shared" si="0"/>
        <v>16.796612495999998</v>
      </c>
      <c r="I18" s="112">
        <f t="shared" si="1"/>
        <v>-2.0772631899999983</v>
      </c>
    </row>
    <row r="19" spans="1:19" ht="15.75" x14ac:dyDescent="0.25">
      <c r="A19" s="121">
        <v>2018</v>
      </c>
      <c r="B19" s="122">
        <v>105.4</v>
      </c>
      <c r="D19" s="37">
        <v>2018</v>
      </c>
      <c r="E19" s="42">
        <v>17782012</v>
      </c>
      <c r="G19" s="1">
        <v>2018</v>
      </c>
      <c r="H19" s="113">
        <f t="shared" si="0"/>
        <v>18.742240648000003</v>
      </c>
      <c r="I19" s="112">
        <f t="shared" si="1"/>
        <v>-1.9456281520000047</v>
      </c>
    </row>
    <row r="20" spans="1:19" ht="15.75" x14ac:dyDescent="0.25">
      <c r="A20" s="121">
        <v>2019</v>
      </c>
      <c r="B20" s="122">
        <v>102.1</v>
      </c>
      <c r="D20" s="37">
        <v>2019</v>
      </c>
      <c r="E20" s="35">
        <v>19329038</v>
      </c>
      <c r="G20" s="1">
        <v>2019</v>
      </c>
      <c r="H20" s="113">
        <f t="shared" si="0"/>
        <v>19.734947798</v>
      </c>
      <c r="I20" s="112">
        <f t="shared" si="1"/>
        <v>-0.99270714999999754</v>
      </c>
    </row>
    <row r="21" spans="1:19" ht="15.75" x14ac:dyDescent="0.25">
      <c r="A21" s="121">
        <v>2020</v>
      </c>
      <c r="B21" s="122">
        <v>99.9</v>
      </c>
      <c r="D21" s="37">
        <v>2020</v>
      </c>
      <c r="E21" s="35">
        <v>20393742</v>
      </c>
      <c r="G21" s="1">
        <v>2020</v>
      </c>
      <c r="H21" s="113">
        <f t="shared" si="0"/>
        <v>20.373348258</v>
      </c>
      <c r="I21" s="112">
        <f t="shared" si="1"/>
        <v>-0.63840045999999973</v>
      </c>
    </row>
    <row r="22" spans="1:19" ht="15.75" x14ac:dyDescent="0.25">
      <c r="A22" s="124">
        <v>2021</v>
      </c>
      <c r="B22" s="123">
        <v>108.6</v>
      </c>
      <c r="D22" s="37">
        <v>2021</v>
      </c>
      <c r="E22" s="33">
        <v>23239504</v>
      </c>
      <c r="G22" s="1">
        <v>2021</v>
      </c>
      <c r="H22" s="113">
        <f t="shared" si="0"/>
        <v>25.238101344</v>
      </c>
      <c r="I22" s="112">
        <f t="shared" si="1"/>
        <v>-4.8647530860000003</v>
      </c>
    </row>
    <row r="23" spans="1:19" ht="15.75" x14ac:dyDescent="0.25">
      <c r="A23" s="124" t="s">
        <v>183</v>
      </c>
      <c r="B23" s="122">
        <v>106.7</v>
      </c>
      <c r="D23" s="32">
        <v>2022</v>
      </c>
      <c r="E23" s="33">
        <v>28413875</v>
      </c>
      <c r="G23" s="1">
        <v>2022</v>
      </c>
      <c r="H23" s="113">
        <f t="shared" si="0"/>
        <v>30.317604625000001</v>
      </c>
      <c r="I23" s="112">
        <f t="shared" si="1"/>
        <v>-5.0795032810000009</v>
      </c>
    </row>
    <row r="24" spans="1:19" ht="15.75" x14ac:dyDescent="0.25">
      <c r="A24" s="124" t="s">
        <v>184</v>
      </c>
      <c r="B24" s="122">
        <v>109.8</v>
      </c>
      <c r="D24" s="32">
        <v>2023</v>
      </c>
      <c r="E24" s="33">
        <v>34036338</v>
      </c>
      <c r="G24" s="1">
        <v>2023</v>
      </c>
      <c r="H24" s="113">
        <f>((E24*B24)/100)/1000000</f>
        <v>37.371899123999995</v>
      </c>
      <c r="I24" s="112">
        <f t="shared" si="1"/>
        <v>-7.0542944989999938</v>
      </c>
    </row>
    <row r="27" spans="1:19" ht="15.75" x14ac:dyDescent="0.25">
      <c r="A27" s="139"/>
      <c r="B27" s="140">
        <v>2005</v>
      </c>
      <c r="C27" s="140">
        <v>2006</v>
      </c>
      <c r="D27" s="140">
        <v>2007</v>
      </c>
      <c r="E27" s="140">
        <v>2008</v>
      </c>
      <c r="F27" s="140">
        <v>2009</v>
      </c>
      <c r="G27" s="140">
        <v>2010</v>
      </c>
      <c r="H27" s="140">
        <v>2011</v>
      </c>
      <c r="I27" s="140">
        <v>2012</v>
      </c>
      <c r="J27" s="140">
        <v>2013</v>
      </c>
      <c r="K27" s="140">
        <v>2014</v>
      </c>
      <c r="L27" s="140">
        <v>2015</v>
      </c>
      <c r="M27" s="140">
        <v>2016</v>
      </c>
      <c r="N27" s="140">
        <v>2017</v>
      </c>
      <c r="O27" s="140">
        <v>2018</v>
      </c>
      <c r="P27" s="140">
        <v>2019</v>
      </c>
      <c r="Q27" s="140">
        <v>2020</v>
      </c>
      <c r="R27" s="140">
        <v>2021</v>
      </c>
      <c r="S27" s="140">
        <v>2022</v>
      </c>
    </row>
    <row r="28" spans="1:19" ht="15.75" x14ac:dyDescent="0.25">
      <c r="A28" s="141" t="s">
        <v>187</v>
      </c>
      <c r="B28" s="142">
        <v>3.6111089999999999</v>
      </c>
      <c r="C28" s="142">
        <v>4.7300230000000001</v>
      </c>
      <c r="D28" s="142">
        <v>6.7162220000000001</v>
      </c>
      <c r="E28" s="142">
        <v>8.7816159999999996</v>
      </c>
      <c r="F28" s="142">
        <v>7.976013</v>
      </c>
      <c r="G28" s="142">
        <v>9.1520960000000002</v>
      </c>
      <c r="H28" s="142">
        <v>11.035652000000001</v>
      </c>
      <c r="I28" s="142">
        <v>12.58609</v>
      </c>
      <c r="J28" s="142">
        <v>13.450238000000001</v>
      </c>
      <c r="K28" s="142">
        <v>13.902645</v>
      </c>
      <c r="L28" s="142">
        <v>13.897188</v>
      </c>
      <c r="M28" s="142">
        <v>14.748847</v>
      </c>
      <c r="N28" s="142">
        <v>16.027301999999999</v>
      </c>
      <c r="O28" s="142">
        <v>17.782012000000002</v>
      </c>
      <c r="P28" s="142">
        <v>19.329038000000001</v>
      </c>
      <c r="Q28" s="142">
        <v>20.393742</v>
      </c>
      <c r="R28" s="142">
        <v>23.239504</v>
      </c>
      <c r="S28" s="142">
        <v>27.865234000000001</v>
      </c>
    </row>
    <row r="29" spans="1:19" ht="15.75" x14ac:dyDescent="0.25">
      <c r="A29" s="141" t="s">
        <v>188</v>
      </c>
      <c r="B29" s="142">
        <v>3.6111089999999999</v>
      </c>
      <c r="C29" s="142">
        <v>4.2538859999999996</v>
      </c>
      <c r="D29" s="142">
        <v>5.266311</v>
      </c>
      <c r="E29" s="142">
        <v>5.7666110000000002</v>
      </c>
      <c r="F29" s="142">
        <v>4.9881180000000001</v>
      </c>
      <c r="G29" s="142">
        <v>5.3023699999999998</v>
      </c>
      <c r="H29" s="142">
        <v>5.8750260000000001</v>
      </c>
      <c r="I29" s="142">
        <v>6.2745280000000001</v>
      </c>
      <c r="J29" s="142">
        <v>6.3247239999999998</v>
      </c>
      <c r="K29" s="142">
        <v>6.2298530000000003</v>
      </c>
      <c r="L29" s="142">
        <v>5.600638</v>
      </c>
      <c r="M29" s="142">
        <v>5.5915910000000002</v>
      </c>
      <c r="N29" s="142">
        <v>5.8599870000000003</v>
      </c>
      <c r="O29" s="142">
        <v>6.1764260000000002</v>
      </c>
      <c r="P29" s="142">
        <v>6.3061309999999997</v>
      </c>
      <c r="Q29" s="142">
        <v>6.300656</v>
      </c>
      <c r="R29" s="142">
        <v>6.8425120000000001</v>
      </c>
      <c r="S29" s="142">
        <v>7.1572680000000002</v>
      </c>
    </row>
    <row r="30" spans="1:19" ht="15.75" x14ac:dyDescent="0.25">
      <c r="A30" s="141" t="s">
        <v>189</v>
      </c>
      <c r="B30" s="142">
        <v>110.2</v>
      </c>
      <c r="C30" s="142">
        <v>117.8</v>
      </c>
      <c r="D30" s="142">
        <v>123.8</v>
      </c>
      <c r="E30" s="142">
        <v>109.5</v>
      </c>
      <c r="F30" s="142">
        <v>86.5</v>
      </c>
      <c r="G30" s="142">
        <v>106.3</v>
      </c>
      <c r="H30" s="142">
        <v>110.8</v>
      </c>
      <c r="I30" s="142">
        <v>106.8</v>
      </c>
      <c r="J30" s="142">
        <v>100.8</v>
      </c>
      <c r="K30" s="142">
        <v>98.5</v>
      </c>
      <c r="L30" s="142">
        <v>89.9</v>
      </c>
      <c r="M30" s="142">
        <v>99.838459999999998</v>
      </c>
      <c r="N30" s="142">
        <v>104.8</v>
      </c>
      <c r="O30" s="142">
        <v>105.4</v>
      </c>
      <c r="P30" s="142">
        <v>102.1</v>
      </c>
      <c r="Q30" s="142">
        <v>99.913179999999997</v>
      </c>
      <c r="R30" s="142">
        <v>108.6</v>
      </c>
      <c r="S30" s="142">
        <v>104.6</v>
      </c>
    </row>
    <row r="31" spans="1:19" x14ac:dyDescent="0.25">
      <c r="A31" s="138"/>
      <c r="B31" s="137">
        <f>B30/100</f>
        <v>1.1020000000000001</v>
      </c>
      <c r="C31" s="137">
        <f t="shared" ref="C31:O31" si="2">C30/100</f>
        <v>1.1779999999999999</v>
      </c>
      <c r="D31" s="137">
        <f t="shared" si="2"/>
        <v>1.238</v>
      </c>
      <c r="E31" s="137">
        <f t="shared" si="2"/>
        <v>1.095</v>
      </c>
      <c r="F31" s="137">
        <f t="shared" si="2"/>
        <v>0.86499999999999999</v>
      </c>
      <c r="G31" s="137">
        <f t="shared" si="2"/>
        <v>1.0629999999999999</v>
      </c>
      <c r="H31" s="137">
        <f t="shared" si="2"/>
        <v>1.1079999999999999</v>
      </c>
      <c r="I31" s="137">
        <f t="shared" si="2"/>
        <v>1.0680000000000001</v>
      </c>
      <c r="J31" s="137">
        <f t="shared" si="2"/>
        <v>1.008</v>
      </c>
      <c r="K31" s="137">
        <f t="shared" si="2"/>
        <v>0.98499999999999999</v>
      </c>
      <c r="L31" s="137">
        <f t="shared" si="2"/>
        <v>0.89900000000000002</v>
      </c>
      <c r="M31" s="137">
        <f t="shared" si="2"/>
        <v>0.99838459999999996</v>
      </c>
      <c r="N31" s="137">
        <f t="shared" si="2"/>
        <v>1.048</v>
      </c>
      <c r="O31" s="137">
        <f t="shared" si="2"/>
        <v>1.054</v>
      </c>
      <c r="P31" s="137">
        <f>P30/100</f>
        <v>1.0209999999999999</v>
      </c>
      <c r="Q31" s="137">
        <f t="shared" ref="Q31" si="3">Q30/100</f>
        <v>0.99913180000000001</v>
      </c>
      <c r="R31" s="137">
        <f t="shared" ref="R31" si="4">R30/100</f>
        <v>1.0859999999999999</v>
      </c>
      <c r="S31" s="137">
        <f t="shared" ref="S31" si="5">S30/100</f>
        <v>1.046</v>
      </c>
    </row>
    <row r="32" spans="1:19" x14ac:dyDescent="0.25">
      <c r="A32" s="138"/>
      <c r="B32" s="137">
        <v>1</v>
      </c>
      <c r="C32" s="137">
        <v>1.1779999999999999</v>
      </c>
      <c r="D32" s="137">
        <v>1.458364</v>
      </c>
      <c r="E32" s="137">
        <v>1.5969089999999999</v>
      </c>
      <c r="F32" s="137">
        <v>1.3813260000000001</v>
      </c>
      <c r="G32" s="137">
        <v>1.4683489999999999</v>
      </c>
      <c r="H32" s="137">
        <v>1.6269309999999999</v>
      </c>
      <c r="I32" s="137">
        <v>1.737563</v>
      </c>
      <c r="J32" s="137">
        <v>1.751463</v>
      </c>
      <c r="K32" s="137">
        <v>1.7251909999999999</v>
      </c>
      <c r="L32" s="137">
        <v>1.5509470000000001</v>
      </c>
      <c r="M32" s="137">
        <v>1.548441</v>
      </c>
      <c r="N32" s="137">
        <v>1.6227670000000001</v>
      </c>
      <c r="O32" s="137">
        <v>1.710396</v>
      </c>
      <c r="P32" s="137">
        <v>1.7463139999999999</v>
      </c>
      <c r="Q32" s="137">
        <v>1.7447980000000001</v>
      </c>
      <c r="R32" s="137">
        <v>1.8948510000000001</v>
      </c>
      <c r="S32" s="137">
        <v>1.9820139999999999</v>
      </c>
    </row>
    <row r="33" spans="1:19" x14ac:dyDescent="0.25">
      <c r="A33" s="135" t="s">
        <v>187</v>
      </c>
      <c r="B33" s="137">
        <v>3611.1089999999999</v>
      </c>
      <c r="C33" s="137">
        <v>4730.0230000000001</v>
      </c>
      <c r="D33" s="137">
        <v>6716.2219999999998</v>
      </c>
      <c r="E33" s="137">
        <v>8781.616</v>
      </c>
      <c r="F33" s="137">
        <v>7976.0129999999999</v>
      </c>
      <c r="G33" s="137">
        <v>9152.0959999999995</v>
      </c>
      <c r="H33" s="137">
        <v>11035.65</v>
      </c>
      <c r="I33" s="137">
        <v>12586.09</v>
      </c>
      <c r="J33" s="137">
        <v>13450.24</v>
      </c>
      <c r="K33" s="137">
        <v>13902.65</v>
      </c>
      <c r="L33" s="137">
        <v>13897.19</v>
      </c>
      <c r="M33" s="137">
        <v>14748.85</v>
      </c>
      <c r="N33" s="137">
        <v>16027.3</v>
      </c>
      <c r="O33" s="137">
        <v>17782.009999999998</v>
      </c>
      <c r="P33" s="137">
        <v>19329.04</v>
      </c>
      <c r="Q33" s="137">
        <v>20393.740000000002</v>
      </c>
      <c r="R33" s="137">
        <v>23239.5</v>
      </c>
      <c r="S33" s="137">
        <v>27865.23</v>
      </c>
    </row>
    <row r="34" spans="1:19" x14ac:dyDescent="0.25">
      <c r="A34" s="135" t="s">
        <v>188</v>
      </c>
      <c r="B34" s="137">
        <v>3611.1089999999999</v>
      </c>
      <c r="C34" s="137">
        <v>4253.8860000000004</v>
      </c>
      <c r="D34" s="137">
        <v>5266.3109999999997</v>
      </c>
      <c r="E34" s="137">
        <v>5766.6109999999999</v>
      </c>
      <c r="F34" s="137">
        <v>4988.1180000000004</v>
      </c>
      <c r="G34" s="137">
        <v>5302.37</v>
      </c>
      <c r="H34" s="137">
        <v>5875.0259999999998</v>
      </c>
      <c r="I34" s="137">
        <v>6274.5280000000002</v>
      </c>
      <c r="J34" s="137">
        <v>6324.7240000000002</v>
      </c>
      <c r="K34" s="137">
        <v>6229.8530000000001</v>
      </c>
      <c r="L34" s="137">
        <v>5600.6379999999999</v>
      </c>
      <c r="M34" s="137">
        <v>5591.5910000000003</v>
      </c>
      <c r="N34" s="137">
        <v>5859.9870000000001</v>
      </c>
      <c r="O34" s="137">
        <v>6176.4260000000004</v>
      </c>
      <c r="P34" s="137">
        <v>6306.1310000000003</v>
      </c>
      <c r="Q34" s="137">
        <v>6300.6559999999999</v>
      </c>
      <c r="R34" s="137">
        <v>6842.5119999999997</v>
      </c>
      <c r="S34" s="137">
        <v>7157.268</v>
      </c>
    </row>
    <row r="35" spans="1:19" x14ac:dyDescent="0.25">
      <c r="A35" s="135"/>
    </row>
    <row r="36" spans="1:19" ht="15.75" thickBot="1" x14ac:dyDescent="0.3">
      <c r="A36" s="135"/>
    </row>
    <row r="37" spans="1:19" ht="15.75" thickBot="1" x14ac:dyDescent="0.3">
      <c r="A37" s="135"/>
      <c r="B37" s="136">
        <v>2005</v>
      </c>
      <c r="C37" s="136">
        <v>2006</v>
      </c>
      <c r="D37" s="136">
        <v>2007</v>
      </c>
      <c r="E37" s="136">
        <v>2008</v>
      </c>
      <c r="F37" s="136">
        <v>2009</v>
      </c>
      <c r="G37" s="136">
        <v>2010</v>
      </c>
      <c r="H37" s="136">
        <v>2011</v>
      </c>
      <c r="I37" s="136">
        <v>2012</v>
      </c>
      <c r="J37" s="136">
        <v>2013</v>
      </c>
      <c r="K37" s="136">
        <v>2014</v>
      </c>
      <c r="L37" s="136">
        <v>2015</v>
      </c>
      <c r="M37" s="136">
        <v>2016</v>
      </c>
      <c r="N37" s="136">
        <v>2017</v>
      </c>
      <c r="O37" s="136">
        <v>2018</v>
      </c>
      <c r="P37" s="136">
        <v>2019</v>
      </c>
      <c r="Q37" s="136">
        <v>2020</v>
      </c>
      <c r="R37" s="136">
        <v>2021</v>
      </c>
      <c r="S37" s="136">
        <v>2022</v>
      </c>
    </row>
    <row r="38" spans="1:19" x14ac:dyDescent="0.25">
      <c r="A38" s="135" t="s">
        <v>187</v>
      </c>
      <c r="B38" s="137">
        <v>3611.1089999999999</v>
      </c>
      <c r="C38" s="137">
        <v>4730.0230000000001</v>
      </c>
      <c r="D38" s="137">
        <v>6716.2219999999998</v>
      </c>
      <c r="E38" s="137">
        <v>8781.616</v>
      </c>
      <c r="F38" s="137">
        <v>7976.0129999999999</v>
      </c>
      <c r="G38" s="137">
        <v>9152.0959999999995</v>
      </c>
      <c r="H38" s="137">
        <v>11035.65</v>
      </c>
      <c r="I38" s="137">
        <v>12586.09</v>
      </c>
      <c r="J38" s="137">
        <v>13450.24</v>
      </c>
      <c r="K38" s="137">
        <v>13902.65</v>
      </c>
      <c r="L38" s="137">
        <v>13897.19</v>
      </c>
      <c r="M38" s="137">
        <v>14748.85</v>
      </c>
      <c r="N38" s="137">
        <v>16027.3</v>
      </c>
      <c r="O38" s="137">
        <v>17782.009999999998</v>
      </c>
      <c r="P38" s="137">
        <v>19329.04</v>
      </c>
      <c r="Q38" s="137">
        <v>20393.740000000002</v>
      </c>
      <c r="R38" s="137">
        <v>23239.5</v>
      </c>
      <c r="S38" s="137">
        <v>27865.23</v>
      </c>
    </row>
    <row r="39" spans="1:19" x14ac:dyDescent="0.25">
      <c r="A39" s="135" t="s">
        <v>188</v>
      </c>
      <c r="B39" s="137">
        <v>3611.1089999999999</v>
      </c>
      <c r="C39" s="137">
        <v>4253.8860000000004</v>
      </c>
      <c r="D39" s="137">
        <v>5266.3109999999997</v>
      </c>
      <c r="E39" s="137">
        <v>5766.6109999999999</v>
      </c>
      <c r="F39" s="137">
        <v>4988.1180000000004</v>
      </c>
      <c r="G39" s="137">
        <v>5302.37</v>
      </c>
      <c r="H39" s="137">
        <v>5875.0259999999998</v>
      </c>
      <c r="I39" s="137">
        <v>6274.5280000000002</v>
      </c>
      <c r="J39" s="137">
        <v>6324.7240000000002</v>
      </c>
      <c r="K39" s="137">
        <v>6229.8530000000001</v>
      </c>
      <c r="L39" s="137">
        <v>5600.6379999999999</v>
      </c>
      <c r="M39" s="137">
        <v>5591.5910000000003</v>
      </c>
      <c r="N39" s="137">
        <v>5859.9870000000001</v>
      </c>
      <c r="O39" s="137">
        <v>6176.4260000000004</v>
      </c>
      <c r="P39" s="137">
        <v>6306.1310000000003</v>
      </c>
      <c r="Q39" s="137">
        <v>6300.6559999999999</v>
      </c>
      <c r="R39" s="137">
        <v>6842.5119999999997</v>
      </c>
      <c r="S39" s="137">
        <v>7157.268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Сальдированный финрез</vt:lpstr>
      <vt:lpstr>ВРП</vt:lpstr>
      <vt:lpstr>ОСН фонды</vt:lpstr>
      <vt:lpstr>Собств. кап., КБ, БС</vt:lpstr>
      <vt:lpstr>Объем инв</vt:lpstr>
      <vt:lpstr>объем инвест</vt:lpstr>
      <vt:lpstr>2.3</vt:lpstr>
      <vt:lpstr>Лист1</vt:lpstr>
      <vt:lpstr>инв в соп ценах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Ильин Семён</dc:creator>
  <cp:lastModifiedBy>Дугаров Иван Павлович</cp:lastModifiedBy>
  <dcterms:created xsi:type="dcterms:W3CDTF">2015-06-05T18:19:34Z</dcterms:created>
  <dcterms:modified xsi:type="dcterms:W3CDTF">2024-05-27T19:27:17Z</dcterms:modified>
</cp:coreProperties>
</file>