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P\Desktop\"/>
    </mc:Choice>
  </mc:AlternateContent>
  <bookViews>
    <workbookView xWindow="0" yWindow="0" windowWidth="20490" windowHeight="7755"/>
  </bookViews>
  <sheets>
    <sheet name="Feuil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9" i="1" l="1"/>
  <c r="C110" i="1" s="1"/>
  <c r="E108" i="1"/>
  <c r="C108" i="1"/>
  <c r="F107" i="1"/>
  <c r="F106" i="1"/>
  <c r="C105" i="1"/>
  <c r="C104" i="1"/>
  <c r="E103" i="1"/>
  <c r="C102" i="1"/>
  <c r="E102" i="1" s="1"/>
  <c r="E117" i="1" s="1"/>
  <c r="E99" i="1"/>
  <c r="E98" i="1"/>
  <c r="E97" i="1"/>
  <c r="B97" i="1"/>
  <c r="E96" i="1"/>
  <c r="E95" i="1"/>
  <c r="B95" i="1"/>
  <c r="E94" i="1"/>
  <c r="B94" i="1"/>
  <c r="E93" i="1"/>
  <c r="B93" i="1"/>
  <c r="C69" i="1"/>
  <c r="E69" i="1" s="1"/>
  <c r="F68" i="1"/>
  <c r="F67" i="1"/>
  <c r="C66" i="1"/>
  <c r="C65" i="1"/>
  <c r="C70" i="1" s="1"/>
  <c r="E64" i="1"/>
  <c r="C63" i="1"/>
  <c r="E63" i="1" s="1"/>
  <c r="E60" i="1"/>
  <c r="E59" i="1"/>
  <c r="E58" i="1"/>
  <c r="B58" i="1"/>
  <c r="E57" i="1"/>
  <c r="E56" i="1"/>
  <c r="B56" i="1"/>
  <c r="E55" i="1"/>
  <c r="B55" i="1"/>
  <c r="E54" i="1"/>
  <c r="B54" i="1"/>
  <c r="C30" i="1"/>
  <c r="E30" i="1" s="1"/>
  <c r="F29" i="1"/>
  <c r="F28" i="1"/>
  <c r="C27" i="1"/>
  <c r="C26" i="1"/>
  <c r="C31" i="1" s="1"/>
  <c r="E25" i="1"/>
  <c r="C24" i="1"/>
  <c r="E24" i="1" s="1"/>
  <c r="E39" i="1" s="1"/>
  <c r="H39" i="1" s="1"/>
  <c r="L21" i="1"/>
  <c r="E21" i="1"/>
  <c r="E20" i="1"/>
  <c r="E19" i="1"/>
  <c r="B19" i="1"/>
  <c r="E18" i="1"/>
  <c r="E17" i="1"/>
  <c r="B17" i="1"/>
  <c r="E16" i="1"/>
  <c r="B16" i="1"/>
  <c r="E15" i="1"/>
  <c r="B15" i="1"/>
  <c r="I14" i="1"/>
  <c r="I15" i="1" s="1"/>
  <c r="C111" i="1" l="1"/>
  <c r="F111" i="1" s="1"/>
  <c r="F110" i="1"/>
  <c r="F70" i="1"/>
  <c r="C71" i="1"/>
  <c r="F31" i="1"/>
  <c r="C32" i="1"/>
  <c r="E78" i="1"/>
  <c r="F109" i="1"/>
  <c r="C72" i="1" l="1"/>
  <c r="F72" i="1" s="1"/>
  <c r="F71" i="1"/>
  <c r="F32" i="1"/>
  <c r="C33" i="1"/>
  <c r="F33" i="1" s="1"/>
</calcChain>
</file>

<file path=xl/sharedStrings.xml><?xml version="1.0" encoding="utf-8"?>
<sst xmlns="http://schemas.openxmlformats.org/spreadsheetml/2006/main" count="111" uniqueCount="40">
  <si>
    <t>N° EMPLOYEUR: 321-0121277-000-S</t>
  </si>
  <si>
    <t>AGENCE: BAFOUSSAM CARREFOUR TOTAL</t>
  </si>
  <si>
    <t>BULLETIN DE PAIE
MOIS : MAI 2024</t>
  </si>
  <si>
    <r>
      <rPr>
        <b/>
        <sz val="12"/>
        <color theme="1"/>
        <rFont val="Arial Narrow"/>
        <family val="2"/>
      </rPr>
      <t>NOM</t>
    </r>
    <r>
      <rPr>
        <sz val="12"/>
        <color theme="1"/>
        <rFont val="Arial Narrow"/>
        <family val="2"/>
      </rPr>
      <t>: NOUMSSI CECILE</t>
    </r>
  </si>
  <si>
    <r>
      <rPr>
        <b/>
        <sz val="12"/>
        <color theme="1"/>
        <rFont val="Arial Narrow"/>
        <family val="2"/>
      </rPr>
      <t>N° DIPE</t>
    </r>
    <r>
      <rPr>
        <sz val="12"/>
        <color theme="1"/>
        <rFont val="Arial Narrow"/>
        <family val="2"/>
      </rPr>
      <t>: 99453</t>
    </r>
  </si>
  <si>
    <r>
      <rPr>
        <b/>
        <sz val="12"/>
        <color theme="1"/>
        <rFont val="Arial Narrow"/>
        <family val="2"/>
      </rPr>
      <t>N° ASSURE</t>
    </r>
    <r>
      <rPr>
        <sz val="12"/>
        <color theme="1"/>
        <rFont val="Arial Narrow"/>
        <family val="2"/>
      </rPr>
      <t>: 321-1065182-6</t>
    </r>
  </si>
  <si>
    <r>
      <rPr>
        <b/>
        <sz val="12"/>
        <color theme="1"/>
        <rFont val="Arial Narrow"/>
        <family val="2"/>
      </rPr>
      <t>Date de paiement</t>
    </r>
    <r>
      <rPr>
        <sz val="12"/>
        <color theme="1"/>
        <rFont val="Arial Narrow"/>
        <family val="2"/>
      </rPr>
      <t>: 31/05/2024</t>
    </r>
  </si>
  <si>
    <r>
      <rPr>
        <b/>
        <sz val="12"/>
        <color theme="1"/>
        <rFont val="Arial Narrow"/>
        <family val="2"/>
      </rPr>
      <t>Nombre de jour de travail</t>
    </r>
    <r>
      <rPr>
        <sz val="12"/>
        <color theme="1"/>
        <rFont val="Arial Narrow"/>
        <family val="2"/>
      </rPr>
      <t>: 30</t>
    </r>
  </si>
  <si>
    <t>Rubriques</t>
  </si>
  <si>
    <t>Bases</t>
  </si>
  <si>
    <t>Taux</t>
  </si>
  <si>
    <t>Montant Salaire</t>
  </si>
  <si>
    <t>Montant</t>
  </si>
  <si>
    <t>GAINS</t>
  </si>
  <si>
    <t>ind panier</t>
  </si>
  <si>
    <t>Avantage Logement</t>
  </si>
  <si>
    <t>Avantage Véhicule</t>
  </si>
  <si>
    <t>RETENUES</t>
  </si>
  <si>
    <t>IRPP</t>
  </si>
  <si>
    <t>CAC IRPP</t>
  </si>
  <si>
    <t>CFC S</t>
  </si>
  <si>
    <t>TDL</t>
  </si>
  <si>
    <t>barème</t>
  </si>
  <si>
    <t>RAV</t>
  </si>
  <si>
    <t>CFC P</t>
  </si>
  <si>
    <t>FNE</t>
  </si>
  <si>
    <t>PV S</t>
  </si>
  <si>
    <t>PV P</t>
  </si>
  <si>
    <t>AF</t>
  </si>
  <si>
    <t>AT</t>
  </si>
  <si>
    <t>Cotisation CMEC</t>
  </si>
  <si>
    <t>Crédit CMEC</t>
  </si>
  <si>
    <t>Crédit équipement</t>
  </si>
  <si>
    <t>Crédit Véhicule</t>
  </si>
  <si>
    <t>Autres retenues</t>
  </si>
  <si>
    <t>Salaire net à percevoir
(Soixante quinze mille deux cent cinquante huit francs CFA)</t>
  </si>
  <si>
    <t>BULLETIN DE PAIE
MOIS : JUIN 2024</t>
  </si>
  <si>
    <r>
      <rPr>
        <b/>
        <sz val="12"/>
        <color theme="1"/>
        <rFont val="Arial Narrow"/>
        <family val="2"/>
      </rPr>
      <t>Date de paiement</t>
    </r>
    <r>
      <rPr>
        <sz val="12"/>
        <color theme="1"/>
        <rFont val="Arial Narrow"/>
        <family val="2"/>
      </rPr>
      <t>: 29/06/2024</t>
    </r>
  </si>
  <si>
    <t>BULLETIN DE PAIE
MOIS : JUILLET 2024</t>
  </si>
  <si>
    <r>
      <rPr>
        <b/>
        <sz val="12"/>
        <color theme="1"/>
        <rFont val="Arial Narrow"/>
        <family val="2"/>
      </rPr>
      <t>Date de paiement</t>
    </r>
    <r>
      <rPr>
        <sz val="12"/>
        <color theme="1"/>
        <rFont val="Arial Narrow"/>
        <family val="2"/>
      </rPr>
      <t>: 31/07/2024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</si>
</sst>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u/>
      <sz val="12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1" xfId="0" applyFont="1" applyBorder="1"/>
    <xf numFmtId="3" fontId="1" fillId="0" borderId="2" xfId="0" applyNumberFormat="1" applyFont="1" applyBorder="1"/>
    <xf numFmtId="0" fontId="1" fillId="0" borderId="2" xfId="0" applyFont="1" applyBorder="1"/>
    <xf numFmtId="3" fontId="1" fillId="0" borderId="3" xfId="0" applyNumberFormat="1" applyFont="1" applyBorder="1"/>
    <xf numFmtId="0" fontId="2" fillId="0" borderId="4" xfId="0" applyFont="1" applyBorder="1"/>
    <xf numFmtId="3" fontId="1" fillId="0" borderId="0" xfId="0" applyNumberFormat="1" applyFont="1" applyBorder="1"/>
    <xf numFmtId="0" fontId="1" fillId="0" borderId="0" xfId="0" applyFont="1" applyBorder="1"/>
    <xf numFmtId="3" fontId="1" fillId="0" borderId="5" xfId="0" applyNumberFormat="1" applyFont="1" applyBorder="1"/>
    <xf numFmtId="0" fontId="2" fillId="0" borderId="4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1" fillId="0" borderId="4" xfId="0" applyFont="1" applyBorder="1"/>
    <xf numFmtId="0" fontId="1" fillId="0" borderId="0" xfId="0" applyFont="1" applyBorder="1" applyAlignment="1"/>
    <xf numFmtId="0" fontId="1" fillId="0" borderId="5" xfId="0" applyFont="1" applyBorder="1" applyAlignment="1"/>
    <xf numFmtId="0" fontId="2" fillId="0" borderId="6" xfId="0" applyFont="1" applyBorder="1" applyAlignment="1">
      <alignment horizontal="center"/>
    </xf>
    <xf numFmtId="3" fontId="2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3" fontId="2" fillId="0" borderId="8" xfId="0" applyNumberFormat="1" applyFont="1" applyBorder="1" applyAlignment="1">
      <alignment horizontal="center"/>
    </xf>
    <xf numFmtId="0" fontId="3" fillId="0" borderId="6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3" fontId="1" fillId="0" borderId="8" xfId="0" applyNumberFormat="1" applyFont="1" applyBorder="1"/>
    <xf numFmtId="1" fontId="1" fillId="0" borderId="6" xfId="0" applyNumberFormat="1" applyFont="1" applyBorder="1"/>
    <xf numFmtId="3" fontId="1" fillId="0" borderId="7" xfId="0" applyNumberFormat="1" applyFont="1" applyBorder="1" applyAlignment="1">
      <alignment horizontal="center"/>
    </xf>
    <xf numFmtId="9" fontId="1" fillId="0" borderId="7" xfId="0" applyNumberFormat="1" applyFont="1" applyBorder="1" applyAlignment="1">
      <alignment horizontal="center"/>
    </xf>
    <xf numFmtId="0" fontId="1" fillId="0" borderId="6" xfId="0" applyFont="1" applyBorder="1"/>
    <xf numFmtId="9" fontId="1" fillId="0" borderId="0" xfId="0" applyNumberFormat="1" applyFont="1"/>
    <xf numFmtId="0" fontId="1" fillId="0" borderId="7" xfId="0" applyFont="1" applyBorder="1" applyAlignment="1">
      <alignment horizontal="center"/>
    </xf>
    <xf numFmtId="10" fontId="1" fillId="0" borderId="7" xfId="0" applyNumberFormat="1" applyFont="1" applyBorder="1" applyAlignment="1">
      <alignment horizontal="center"/>
    </xf>
    <xf numFmtId="3" fontId="1" fillId="0" borderId="8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3" fontId="2" fillId="0" borderId="13" xfId="0" applyNumberFormat="1" applyFont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CF%2019%2007%202022\TONGO%20DCF%202022\FORMAT%20BULETTIN%20DE%20PAIE\BULLETIN%20DE%20PAIE%20JUILLET%2020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 refreshError="1">
        <row r="1">
          <cell r="G1" t="str">
            <v>salaire de base</v>
          </cell>
          <cell r="H1" t="str">
            <v>ind transpt</v>
          </cell>
          <cell r="J1" t="str">
            <v>ind lait</v>
          </cell>
          <cell r="L1" t="str">
            <v>ind représtation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18"/>
  <sheetViews>
    <sheetView tabSelected="1" topLeftCell="A12" workbookViewId="0">
      <selection activeCell="H11" sqref="H11"/>
    </sheetView>
  </sheetViews>
  <sheetFormatPr baseColWidth="10" defaultRowHeight="15.75" x14ac:dyDescent="0.25"/>
  <cols>
    <col min="1" max="1" width="11.42578125" style="1"/>
    <col min="2" max="2" width="37.85546875" style="1" customWidth="1"/>
    <col min="3" max="3" width="11.42578125" style="2"/>
    <col min="4" max="4" width="11.42578125" style="1"/>
    <col min="5" max="5" width="15.140625" style="2" customWidth="1"/>
    <col min="6" max="6" width="11.42578125" style="2"/>
    <col min="7" max="16384" width="11.42578125" style="1"/>
  </cols>
  <sheetData>
    <row r="3" spans="2:9" ht="16.5" thickBot="1" x14ac:dyDescent="0.3"/>
    <row r="4" spans="2:9" x14ac:dyDescent="0.25">
      <c r="B4" s="3" t="s">
        <v>0</v>
      </c>
      <c r="C4" s="4"/>
      <c r="D4" s="5"/>
      <c r="E4" s="4"/>
      <c r="F4" s="6"/>
    </row>
    <row r="5" spans="2:9" x14ac:dyDescent="0.25">
      <c r="B5" s="7" t="s">
        <v>1</v>
      </c>
      <c r="C5" s="8"/>
      <c r="D5" s="9"/>
      <c r="E5" s="8"/>
      <c r="F5" s="10"/>
    </row>
    <row r="6" spans="2:9" ht="34.5" customHeight="1" x14ac:dyDescent="0.25">
      <c r="B6" s="11" t="s">
        <v>2</v>
      </c>
      <c r="C6" s="12"/>
      <c r="D6" s="12"/>
      <c r="E6" s="12"/>
      <c r="F6" s="13"/>
    </row>
    <row r="7" spans="2:9" x14ac:dyDescent="0.25">
      <c r="B7" s="14" t="s">
        <v>3</v>
      </c>
      <c r="C7" s="15"/>
      <c r="D7" s="15"/>
      <c r="E7" s="15"/>
      <c r="F7" s="16"/>
    </row>
    <row r="8" spans="2:9" x14ac:dyDescent="0.25">
      <c r="B8" s="14" t="s">
        <v>4</v>
      </c>
      <c r="C8" s="15"/>
      <c r="D8" s="15"/>
      <c r="E8" s="15"/>
      <c r="F8" s="16"/>
    </row>
    <row r="9" spans="2:9" x14ac:dyDescent="0.25">
      <c r="B9" s="14" t="s">
        <v>5</v>
      </c>
      <c r="C9" s="15"/>
      <c r="D9" s="15"/>
      <c r="E9" s="15"/>
      <c r="F9" s="16"/>
    </row>
    <row r="10" spans="2:9" x14ac:dyDescent="0.25">
      <c r="B10" s="14" t="s">
        <v>6</v>
      </c>
      <c r="C10" s="15"/>
      <c r="D10" s="15"/>
      <c r="E10" s="15"/>
      <c r="F10" s="16"/>
    </row>
    <row r="11" spans="2:9" x14ac:dyDescent="0.25">
      <c r="B11" s="14" t="s">
        <v>7</v>
      </c>
      <c r="C11" s="15"/>
      <c r="D11" s="15"/>
      <c r="E11" s="15"/>
      <c r="F11" s="16"/>
    </row>
    <row r="12" spans="2:9" x14ac:dyDescent="0.25">
      <c r="B12" s="14"/>
      <c r="C12" s="8"/>
      <c r="D12" s="9"/>
      <c r="E12" s="8"/>
      <c r="F12" s="10"/>
    </row>
    <row r="13" spans="2:9" x14ac:dyDescent="0.25">
      <c r="B13" s="17" t="s">
        <v>8</v>
      </c>
      <c r="C13" s="18" t="s">
        <v>9</v>
      </c>
      <c r="D13" s="19" t="s">
        <v>10</v>
      </c>
      <c r="E13" s="18" t="s">
        <v>11</v>
      </c>
      <c r="F13" s="20" t="s">
        <v>12</v>
      </c>
      <c r="I13" s="1">
        <v>142380</v>
      </c>
    </row>
    <row r="14" spans="2:9" x14ac:dyDescent="0.25">
      <c r="B14" s="21" t="s">
        <v>13</v>
      </c>
      <c r="C14" s="22"/>
      <c r="D14" s="23"/>
      <c r="E14" s="24"/>
      <c r="F14" s="25"/>
      <c r="I14" s="1">
        <f>(I13*0.7)-C15*2.8%</f>
        <v>97825.84</v>
      </c>
    </row>
    <row r="15" spans="2:9" x14ac:dyDescent="0.25">
      <c r="B15" s="26" t="str">
        <f>[1]Feuil1!$G$1</f>
        <v>salaire de base</v>
      </c>
      <c r="C15" s="27">
        <v>65719.999999999985</v>
      </c>
      <c r="D15" s="28">
        <v>1</v>
      </c>
      <c r="E15" s="27">
        <f>C15*D15</f>
        <v>65719.999999999985</v>
      </c>
      <c r="F15" s="25"/>
      <c r="I15" s="1">
        <f>I14-(500000/12)</f>
        <v>56159.173333333332</v>
      </c>
    </row>
    <row r="16" spans="2:9" x14ac:dyDescent="0.25">
      <c r="B16" s="29" t="str">
        <f>[1]Feuil1!$H$1</f>
        <v>ind transpt</v>
      </c>
      <c r="C16" s="27">
        <v>10000</v>
      </c>
      <c r="D16" s="28">
        <v>1</v>
      </c>
      <c r="E16" s="27">
        <f t="shared" ref="E16:E21" si="0">+C16*D16</f>
        <v>10000</v>
      </c>
      <c r="F16" s="25"/>
    </row>
    <row r="17" spans="2:12" x14ac:dyDescent="0.25">
      <c r="B17" s="26" t="str">
        <f>[1]Feuil1!$J$1</f>
        <v>ind lait</v>
      </c>
      <c r="C17" s="27">
        <v>3000</v>
      </c>
      <c r="D17" s="28">
        <v>1</v>
      </c>
      <c r="E17" s="27">
        <f t="shared" si="0"/>
        <v>3000</v>
      </c>
      <c r="F17" s="25"/>
    </row>
    <row r="18" spans="2:12" x14ac:dyDescent="0.25">
      <c r="B18" s="29" t="s">
        <v>14</v>
      </c>
      <c r="C18" s="27">
        <v>2475</v>
      </c>
      <c r="D18" s="28">
        <v>1</v>
      </c>
      <c r="E18" s="27">
        <f t="shared" si="0"/>
        <v>2475</v>
      </c>
      <c r="F18" s="25"/>
    </row>
    <row r="19" spans="2:12" x14ac:dyDescent="0.25">
      <c r="B19" s="29" t="str">
        <f>[1]Feuil1!$L$1</f>
        <v>ind représtation</v>
      </c>
      <c r="C19" s="27">
        <v>0</v>
      </c>
      <c r="D19" s="28">
        <v>1</v>
      </c>
      <c r="E19" s="27">
        <f t="shared" si="0"/>
        <v>0</v>
      </c>
      <c r="F19" s="25"/>
    </row>
    <row r="20" spans="2:12" x14ac:dyDescent="0.25">
      <c r="B20" s="29" t="s">
        <v>15</v>
      </c>
      <c r="C20" s="27">
        <v>0</v>
      </c>
      <c r="D20" s="28">
        <v>1</v>
      </c>
      <c r="E20" s="27">
        <f t="shared" si="0"/>
        <v>0</v>
      </c>
      <c r="F20" s="25"/>
    </row>
    <row r="21" spans="2:12" x14ac:dyDescent="0.25">
      <c r="B21" s="29" t="s">
        <v>16</v>
      </c>
      <c r="C21" s="27">
        <v>0</v>
      </c>
      <c r="D21" s="28">
        <v>1</v>
      </c>
      <c r="E21" s="27">
        <f t="shared" si="0"/>
        <v>0</v>
      </c>
      <c r="F21" s="25"/>
      <c r="J21" s="30">
        <v>0.01</v>
      </c>
      <c r="K21" s="1">
        <v>812</v>
      </c>
      <c r="L21" s="1">
        <f>K21/J21</f>
        <v>81200</v>
      </c>
    </row>
    <row r="22" spans="2:12" x14ac:dyDescent="0.25">
      <c r="B22" s="21" t="s">
        <v>17</v>
      </c>
      <c r="C22" s="22"/>
      <c r="D22" s="23"/>
      <c r="E22" s="24"/>
      <c r="F22" s="25"/>
    </row>
    <row r="23" spans="2:12" x14ac:dyDescent="0.25">
      <c r="B23" s="29" t="s">
        <v>18</v>
      </c>
      <c r="C23" s="27"/>
      <c r="D23" s="31"/>
      <c r="E23" s="27">
        <v>1241</v>
      </c>
      <c r="F23" s="25"/>
      <c r="L23" s="1">
        <v>82148.386546666705</v>
      </c>
    </row>
    <row r="24" spans="2:12" x14ac:dyDescent="0.25">
      <c r="B24" s="29" t="s">
        <v>19</v>
      </c>
      <c r="C24" s="27">
        <f>E23</f>
        <v>1241</v>
      </c>
      <c r="D24" s="28">
        <v>0.1</v>
      </c>
      <c r="E24" s="27">
        <f>C24*D24</f>
        <v>124.10000000000001</v>
      </c>
      <c r="F24" s="25"/>
    </row>
    <row r="25" spans="2:12" x14ac:dyDescent="0.25">
      <c r="B25" s="29" t="s">
        <v>20</v>
      </c>
      <c r="C25" s="27">
        <v>81195</v>
      </c>
      <c r="D25" s="28">
        <v>0.01</v>
      </c>
      <c r="E25" s="27">
        <f>C25*D25</f>
        <v>811.95</v>
      </c>
      <c r="F25" s="25"/>
    </row>
    <row r="26" spans="2:12" x14ac:dyDescent="0.25">
      <c r="B26" s="29" t="s">
        <v>21</v>
      </c>
      <c r="C26" s="27">
        <f>+C15</f>
        <v>65719.999999999985</v>
      </c>
      <c r="D26" s="31" t="s">
        <v>22</v>
      </c>
      <c r="E26" s="27">
        <v>250</v>
      </c>
      <c r="F26" s="25"/>
    </row>
    <row r="27" spans="2:12" x14ac:dyDescent="0.25">
      <c r="B27" s="29" t="s">
        <v>23</v>
      </c>
      <c r="C27" s="27">
        <f>SUM(C15:C21)</f>
        <v>81194.999999999985</v>
      </c>
      <c r="D27" s="31" t="s">
        <v>22</v>
      </c>
      <c r="E27" s="27">
        <v>750</v>
      </c>
      <c r="F27" s="25"/>
    </row>
    <row r="28" spans="2:12" x14ac:dyDescent="0.25">
      <c r="B28" s="29" t="s">
        <v>24</v>
      </c>
      <c r="C28" s="27">
        <v>81195</v>
      </c>
      <c r="D28" s="32">
        <v>1.4999999999999999E-2</v>
      </c>
      <c r="E28" s="27"/>
      <c r="F28" s="33">
        <f>+C28*D28</f>
        <v>1217.925</v>
      </c>
    </row>
    <row r="29" spans="2:12" x14ac:dyDescent="0.25">
      <c r="B29" s="29" t="s">
        <v>25</v>
      </c>
      <c r="C29" s="27">
        <v>81195</v>
      </c>
      <c r="D29" s="28">
        <v>0.01</v>
      </c>
      <c r="E29" s="27"/>
      <c r="F29" s="33">
        <f>+C29*D29</f>
        <v>811.95</v>
      </c>
    </row>
    <row r="30" spans="2:12" x14ac:dyDescent="0.25">
      <c r="B30" s="29" t="s">
        <v>26</v>
      </c>
      <c r="C30" s="27">
        <f>C15</f>
        <v>65719.999999999985</v>
      </c>
      <c r="D30" s="32">
        <v>4.2000000000000003E-2</v>
      </c>
      <c r="E30" s="27">
        <f>+C30*D30</f>
        <v>2760.24</v>
      </c>
      <c r="F30" s="33"/>
    </row>
    <row r="31" spans="2:12" x14ac:dyDescent="0.25">
      <c r="B31" s="29" t="s">
        <v>27</v>
      </c>
      <c r="C31" s="27">
        <f>C26</f>
        <v>65719.999999999985</v>
      </c>
      <c r="D31" s="32">
        <v>4.2000000000000003E-2</v>
      </c>
      <c r="E31" s="27"/>
      <c r="F31" s="33">
        <f>+C31*D31</f>
        <v>2760.24</v>
      </c>
    </row>
    <row r="32" spans="2:12" x14ac:dyDescent="0.25">
      <c r="B32" s="29" t="s">
        <v>28</v>
      </c>
      <c r="C32" s="27">
        <f>+C31</f>
        <v>65719.999999999985</v>
      </c>
      <c r="D32" s="28">
        <v>7.0000000000000007E-2</v>
      </c>
      <c r="E32" s="27"/>
      <c r="F32" s="33">
        <f>C32*D32</f>
        <v>4600.3999999999996</v>
      </c>
    </row>
    <row r="33" spans="2:8" x14ac:dyDescent="0.25">
      <c r="B33" s="29" t="s">
        <v>29</v>
      </c>
      <c r="C33" s="27">
        <f>C32</f>
        <v>65719.999999999985</v>
      </c>
      <c r="D33" s="32">
        <v>1.7500000000000002E-2</v>
      </c>
      <c r="E33" s="27"/>
      <c r="F33" s="33">
        <f>C33*D33</f>
        <v>1150.0999999999999</v>
      </c>
    </row>
    <row r="34" spans="2:8" x14ac:dyDescent="0.25">
      <c r="B34" s="29" t="s">
        <v>30</v>
      </c>
      <c r="C34" s="27">
        <v>0</v>
      </c>
      <c r="D34" s="28">
        <v>1</v>
      </c>
      <c r="E34" s="27">
        <v>0</v>
      </c>
      <c r="F34" s="25"/>
    </row>
    <row r="35" spans="2:8" x14ac:dyDescent="0.25">
      <c r="B35" s="29" t="s">
        <v>31</v>
      </c>
      <c r="C35" s="27">
        <v>0</v>
      </c>
      <c r="D35" s="28">
        <v>1</v>
      </c>
      <c r="E35" s="27">
        <v>0</v>
      </c>
      <c r="F35" s="25"/>
    </row>
    <row r="36" spans="2:8" x14ac:dyDescent="0.25">
      <c r="B36" s="29" t="s">
        <v>32</v>
      </c>
      <c r="C36" s="27">
        <v>0</v>
      </c>
      <c r="D36" s="28">
        <v>1</v>
      </c>
      <c r="E36" s="27">
        <v>0</v>
      </c>
      <c r="F36" s="25"/>
    </row>
    <row r="37" spans="2:8" x14ac:dyDescent="0.25">
      <c r="B37" s="29" t="s">
        <v>33</v>
      </c>
      <c r="C37" s="27">
        <v>0</v>
      </c>
      <c r="D37" s="28">
        <v>1</v>
      </c>
      <c r="E37" s="27">
        <v>0</v>
      </c>
      <c r="F37" s="25"/>
    </row>
    <row r="38" spans="2:8" x14ac:dyDescent="0.25">
      <c r="B38" s="29" t="s">
        <v>34</v>
      </c>
      <c r="C38" s="27">
        <v>0</v>
      </c>
      <c r="D38" s="28">
        <v>1</v>
      </c>
      <c r="E38" s="27">
        <v>0</v>
      </c>
      <c r="F38" s="25"/>
    </row>
    <row r="39" spans="2:8" x14ac:dyDescent="0.25">
      <c r="B39" s="34" t="s">
        <v>35</v>
      </c>
      <c r="C39" s="35"/>
      <c r="D39" s="35"/>
      <c r="E39" s="36">
        <f>SUM(C15:C21)-SUM(E23:E38)</f>
        <v>75257.709999999992</v>
      </c>
      <c r="F39" s="37"/>
      <c r="H39" s="2">
        <f>180000-E39</f>
        <v>104742.29000000001</v>
      </c>
    </row>
    <row r="40" spans="2:8" ht="16.5" thickBot="1" x14ac:dyDescent="0.3">
      <c r="B40" s="38"/>
      <c r="C40" s="39"/>
      <c r="D40" s="39"/>
      <c r="E40" s="40"/>
      <c r="F40" s="41"/>
    </row>
    <row r="42" spans="2:8" ht="16.5" thickBot="1" x14ac:dyDescent="0.3"/>
    <row r="43" spans="2:8" x14ac:dyDescent="0.25">
      <c r="B43" s="3" t="s">
        <v>0</v>
      </c>
      <c r="C43" s="4"/>
      <c r="D43" s="5"/>
      <c r="E43" s="4"/>
      <c r="F43" s="6"/>
    </row>
    <row r="44" spans="2:8" x14ac:dyDescent="0.25">
      <c r="B44" s="7" t="s">
        <v>1</v>
      </c>
      <c r="C44" s="8"/>
      <c r="D44" s="9"/>
      <c r="E44" s="8"/>
      <c r="F44" s="10"/>
    </row>
    <row r="45" spans="2:8" ht="31.5" customHeight="1" x14ac:dyDescent="0.25">
      <c r="B45" s="11" t="s">
        <v>36</v>
      </c>
      <c r="C45" s="12"/>
      <c r="D45" s="12"/>
      <c r="E45" s="12"/>
      <c r="F45" s="13"/>
    </row>
    <row r="46" spans="2:8" x14ac:dyDescent="0.25">
      <c r="B46" s="14" t="s">
        <v>3</v>
      </c>
      <c r="C46" s="15"/>
      <c r="D46" s="15"/>
      <c r="E46" s="15"/>
      <c r="F46" s="16"/>
    </row>
    <row r="47" spans="2:8" x14ac:dyDescent="0.25">
      <c r="B47" s="14" t="s">
        <v>4</v>
      </c>
      <c r="C47" s="15"/>
      <c r="D47" s="15"/>
      <c r="E47" s="15"/>
      <c r="F47" s="16"/>
    </row>
    <row r="48" spans="2:8" x14ac:dyDescent="0.25">
      <c r="B48" s="14" t="s">
        <v>5</v>
      </c>
      <c r="C48" s="15"/>
      <c r="D48" s="15"/>
      <c r="E48" s="15"/>
      <c r="F48" s="16"/>
    </row>
    <row r="49" spans="2:6" x14ac:dyDescent="0.25">
      <c r="B49" s="14" t="s">
        <v>37</v>
      </c>
      <c r="C49" s="15"/>
      <c r="D49" s="15"/>
      <c r="E49" s="15"/>
      <c r="F49" s="16"/>
    </row>
    <row r="50" spans="2:6" x14ac:dyDescent="0.25">
      <c r="B50" s="14" t="s">
        <v>7</v>
      </c>
      <c r="C50" s="15"/>
      <c r="D50" s="15"/>
      <c r="E50" s="15"/>
      <c r="F50" s="16"/>
    </row>
    <row r="51" spans="2:6" x14ac:dyDescent="0.25">
      <c r="B51" s="14"/>
      <c r="C51" s="8"/>
      <c r="D51" s="9"/>
      <c r="E51" s="8"/>
      <c r="F51" s="10"/>
    </row>
    <row r="52" spans="2:6" x14ac:dyDescent="0.25">
      <c r="B52" s="17" t="s">
        <v>8</v>
      </c>
      <c r="C52" s="18" t="s">
        <v>9</v>
      </c>
      <c r="D52" s="19" t="s">
        <v>10</v>
      </c>
      <c r="E52" s="18" t="s">
        <v>11</v>
      </c>
      <c r="F52" s="20" t="s">
        <v>12</v>
      </c>
    </row>
    <row r="53" spans="2:6" x14ac:dyDescent="0.25">
      <c r="B53" s="21" t="s">
        <v>13</v>
      </c>
      <c r="C53" s="22"/>
      <c r="D53" s="23"/>
      <c r="E53" s="24"/>
      <c r="F53" s="25"/>
    </row>
    <row r="54" spans="2:6" x14ac:dyDescent="0.25">
      <c r="B54" s="26" t="str">
        <f>[1]Feuil1!$G$1</f>
        <v>salaire de base</v>
      </c>
      <c r="C54" s="27">
        <v>65719.999999999985</v>
      </c>
      <c r="D54" s="28">
        <v>1</v>
      </c>
      <c r="E54" s="27">
        <f>C54*D54</f>
        <v>65719.999999999985</v>
      </c>
      <c r="F54" s="25"/>
    </row>
    <row r="55" spans="2:6" x14ac:dyDescent="0.25">
      <c r="B55" s="29" t="str">
        <f>[1]Feuil1!$H$1</f>
        <v>ind transpt</v>
      </c>
      <c r="C55" s="27">
        <v>10000</v>
      </c>
      <c r="D55" s="28">
        <v>1</v>
      </c>
      <c r="E55" s="27">
        <f t="shared" ref="E55:E60" si="1">+C55*D55</f>
        <v>10000</v>
      </c>
      <c r="F55" s="25"/>
    </row>
    <row r="56" spans="2:6" x14ac:dyDescent="0.25">
      <c r="B56" s="26" t="str">
        <f>[1]Feuil1!$J$1</f>
        <v>ind lait</v>
      </c>
      <c r="C56" s="27">
        <v>3000</v>
      </c>
      <c r="D56" s="28">
        <v>1</v>
      </c>
      <c r="E56" s="27">
        <f t="shared" si="1"/>
        <v>3000</v>
      </c>
      <c r="F56" s="25"/>
    </row>
    <row r="57" spans="2:6" x14ac:dyDescent="0.25">
      <c r="B57" s="29" t="s">
        <v>14</v>
      </c>
      <c r="C57" s="27">
        <v>2475</v>
      </c>
      <c r="D57" s="28">
        <v>1</v>
      </c>
      <c r="E57" s="27">
        <f t="shared" si="1"/>
        <v>2475</v>
      </c>
      <c r="F57" s="25"/>
    </row>
    <row r="58" spans="2:6" x14ac:dyDescent="0.25">
      <c r="B58" s="29" t="str">
        <f>[1]Feuil1!$L$1</f>
        <v>ind représtation</v>
      </c>
      <c r="C58" s="27">
        <v>0</v>
      </c>
      <c r="D58" s="28">
        <v>1</v>
      </c>
      <c r="E58" s="27">
        <f t="shared" si="1"/>
        <v>0</v>
      </c>
      <c r="F58" s="25"/>
    </row>
    <row r="59" spans="2:6" x14ac:dyDescent="0.25">
      <c r="B59" s="29" t="s">
        <v>15</v>
      </c>
      <c r="C59" s="27">
        <v>0</v>
      </c>
      <c r="D59" s="28">
        <v>1</v>
      </c>
      <c r="E59" s="27">
        <f t="shared" si="1"/>
        <v>0</v>
      </c>
      <c r="F59" s="25"/>
    </row>
    <row r="60" spans="2:6" x14ac:dyDescent="0.25">
      <c r="B60" s="29" t="s">
        <v>16</v>
      </c>
      <c r="C60" s="27">
        <v>0</v>
      </c>
      <c r="D60" s="28">
        <v>1</v>
      </c>
      <c r="E60" s="27">
        <f t="shared" si="1"/>
        <v>0</v>
      </c>
      <c r="F60" s="25"/>
    </row>
    <row r="61" spans="2:6" x14ac:dyDescent="0.25">
      <c r="B61" s="21" t="s">
        <v>17</v>
      </c>
      <c r="C61" s="22"/>
      <c r="D61" s="23"/>
      <c r="E61" s="24"/>
      <c r="F61" s="25"/>
    </row>
    <row r="62" spans="2:6" x14ac:dyDescent="0.25">
      <c r="B62" s="29" t="s">
        <v>18</v>
      </c>
      <c r="C62" s="27"/>
      <c r="D62" s="31"/>
      <c r="E62" s="27">
        <v>1241</v>
      </c>
      <c r="F62" s="25"/>
    </row>
    <row r="63" spans="2:6" x14ac:dyDescent="0.25">
      <c r="B63" s="29" t="s">
        <v>19</v>
      </c>
      <c r="C63" s="27">
        <f>E62</f>
        <v>1241</v>
      </c>
      <c r="D63" s="28">
        <v>0.1</v>
      </c>
      <c r="E63" s="27">
        <f>C63*D63</f>
        <v>124.10000000000001</v>
      </c>
      <c r="F63" s="25"/>
    </row>
    <row r="64" spans="2:6" x14ac:dyDescent="0.25">
      <c r="B64" s="29" t="s">
        <v>20</v>
      </c>
      <c r="C64" s="27">
        <v>81195</v>
      </c>
      <c r="D64" s="28">
        <v>0.01</v>
      </c>
      <c r="E64" s="27">
        <f>C64*D64</f>
        <v>811.95</v>
      </c>
      <c r="F64" s="25"/>
    </row>
    <row r="65" spans="2:6" x14ac:dyDescent="0.25">
      <c r="B65" s="29" t="s">
        <v>21</v>
      </c>
      <c r="C65" s="27">
        <f>+C54</f>
        <v>65719.999999999985</v>
      </c>
      <c r="D65" s="31" t="s">
        <v>22</v>
      </c>
      <c r="E65" s="27">
        <v>250</v>
      </c>
      <c r="F65" s="25"/>
    </row>
    <row r="66" spans="2:6" x14ac:dyDescent="0.25">
      <c r="B66" s="29" t="s">
        <v>23</v>
      </c>
      <c r="C66" s="27">
        <f>SUM(C54:C60)</f>
        <v>81194.999999999985</v>
      </c>
      <c r="D66" s="31" t="s">
        <v>22</v>
      </c>
      <c r="E66" s="27">
        <v>750</v>
      </c>
      <c r="F66" s="25"/>
    </row>
    <row r="67" spans="2:6" x14ac:dyDescent="0.25">
      <c r="B67" s="29" t="s">
        <v>24</v>
      </c>
      <c r="C67" s="27">
        <v>81195</v>
      </c>
      <c r="D67" s="32">
        <v>1.4999999999999999E-2</v>
      </c>
      <c r="E67" s="27"/>
      <c r="F67" s="33">
        <f>+C67*D67</f>
        <v>1217.925</v>
      </c>
    </row>
    <row r="68" spans="2:6" x14ac:dyDescent="0.25">
      <c r="B68" s="29" t="s">
        <v>25</v>
      </c>
      <c r="C68" s="27">
        <v>81195</v>
      </c>
      <c r="D68" s="28">
        <v>0.01</v>
      </c>
      <c r="E68" s="27"/>
      <c r="F68" s="33">
        <f>+C68*D68</f>
        <v>811.95</v>
      </c>
    </row>
    <row r="69" spans="2:6" x14ac:dyDescent="0.25">
      <c r="B69" s="29" t="s">
        <v>26</v>
      </c>
      <c r="C69" s="27">
        <f>C54</f>
        <v>65719.999999999985</v>
      </c>
      <c r="D69" s="32">
        <v>4.2000000000000003E-2</v>
      </c>
      <c r="E69" s="27">
        <f>+C69*D69</f>
        <v>2760.24</v>
      </c>
      <c r="F69" s="33"/>
    </row>
    <row r="70" spans="2:6" x14ac:dyDescent="0.25">
      <c r="B70" s="29" t="s">
        <v>27</v>
      </c>
      <c r="C70" s="27">
        <f>C65</f>
        <v>65719.999999999985</v>
      </c>
      <c r="D70" s="32">
        <v>4.2000000000000003E-2</v>
      </c>
      <c r="E70" s="27"/>
      <c r="F70" s="33">
        <f>+C70*D70</f>
        <v>2760.24</v>
      </c>
    </row>
    <row r="71" spans="2:6" x14ac:dyDescent="0.25">
      <c r="B71" s="29" t="s">
        <v>28</v>
      </c>
      <c r="C71" s="27">
        <f>+C70</f>
        <v>65719.999999999985</v>
      </c>
      <c r="D71" s="28">
        <v>7.0000000000000007E-2</v>
      </c>
      <c r="E71" s="27"/>
      <c r="F71" s="33">
        <f>C71*D71</f>
        <v>4600.3999999999996</v>
      </c>
    </row>
    <row r="72" spans="2:6" x14ac:dyDescent="0.25">
      <c r="B72" s="29" t="s">
        <v>29</v>
      </c>
      <c r="C72" s="27">
        <f>C71</f>
        <v>65719.999999999985</v>
      </c>
      <c r="D72" s="32">
        <v>1.7500000000000002E-2</v>
      </c>
      <c r="E72" s="27"/>
      <c r="F72" s="33">
        <f>C72*D72</f>
        <v>1150.0999999999999</v>
      </c>
    </row>
    <row r="73" spans="2:6" x14ac:dyDescent="0.25">
      <c r="B73" s="29" t="s">
        <v>30</v>
      </c>
      <c r="C73" s="27">
        <v>0</v>
      </c>
      <c r="D73" s="28">
        <v>1</v>
      </c>
      <c r="E73" s="27">
        <v>0</v>
      </c>
      <c r="F73" s="25"/>
    </row>
    <row r="74" spans="2:6" x14ac:dyDescent="0.25">
      <c r="B74" s="29" t="s">
        <v>31</v>
      </c>
      <c r="C74" s="27">
        <v>0</v>
      </c>
      <c r="D74" s="28">
        <v>1</v>
      </c>
      <c r="E74" s="27">
        <v>0</v>
      </c>
      <c r="F74" s="25"/>
    </row>
    <row r="75" spans="2:6" x14ac:dyDescent="0.25">
      <c r="B75" s="29" t="s">
        <v>32</v>
      </c>
      <c r="C75" s="27">
        <v>0</v>
      </c>
      <c r="D75" s="28">
        <v>1</v>
      </c>
      <c r="E75" s="27">
        <v>0</v>
      </c>
      <c r="F75" s="25"/>
    </row>
    <row r="76" spans="2:6" x14ac:dyDescent="0.25">
      <c r="B76" s="29" t="s">
        <v>33</v>
      </c>
      <c r="C76" s="27">
        <v>0</v>
      </c>
      <c r="D76" s="28">
        <v>1</v>
      </c>
      <c r="E76" s="27">
        <v>0</v>
      </c>
      <c r="F76" s="25"/>
    </row>
    <row r="77" spans="2:6" x14ac:dyDescent="0.25">
      <c r="B77" s="29" t="s">
        <v>34</v>
      </c>
      <c r="C77" s="27">
        <v>0</v>
      </c>
      <c r="D77" s="28">
        <v>1</v>
      </c>
      <c r="E77" s="27">
        <v>0</v>
      </c>
      <c r="F77" s="25"/>
    </row>
    <row r="78" spans="2:6" x14ac:dyDescent="0.25">
      <c r="B78" s="34" t="s">
        <v>35</v>
      </c>
      <c r="C78" s="35"/>
      <c r="D78" s="35"/>
      <c r="E78" s="36">
        <f>SUM(C54:C60)-SUM(E62:E77)</f>
        <v>75257.709999999992</v>
      </c>
      <c r="F78" s="37"/>
    </row>
    <row r="79" spans="2:6" ht="16.5" thickBot="1" x14ac:dyDescent="0.3">
      <c r="B79" s="38"/>
      <c r="C79" s="39"/>
      <c r="D79" s="39"/>
      <c r="E79" s="40"/>
      <c r="F79" s="41"/>
    </row>
    <row r="81" spans="2:6" ht="16.5" thickBot="1" x14ac:dyDescent="0.3"/>
    <row r="82" spans="2:6" x14ac:dyDescent="0.25">
      <c r="B82" s="3" t="s">
        <v>0</v>
      </c>
      <c r="C82" s="4"/>
      <c r="D82" s="5"/>
      <c r="E82" s="4"/>
      <c r="F82" s="6"/>
    </row>
    <row r="83" spans="2:6" x14ac:dyDescent="0.25">
      <c r="B83" s="7" t="s">
        <v>1</v>
      </c>
      <c r="C83" s="8"/>
      <c r="D83" s="9"/>
      <c r="E83" s="8"/>
      <c r="F83" s="10"/>
    </row>
    <row r="84" spans="2:6" ht="32.25" customHeight="1" x14ac:dyDescent="0.25">
      <c r="B84" s="11" t="s">
        <v>38</v>
      </c>
      <c r="C84" s="12"/>
      <c r="D84" s="12"/>
      <c r="E84" s="12"/>
      <c r="F84" s="13"/>
    </row>
    <row r="85" spans="2:6" x14ac:dyDescent="0.25">
      <c r="B85" s="14" t="s">
        <v>3</v>
      </c>
      <c r="C85" s="15"/>
      <c r="D85" s="15"/>
      <c r="E85" s="15"/>
      <c r="F85" s="16"/>
    </row>
    <row r="86" spans="2:6" x14ac:dyDescent="0.25">
      <c r="B86" s="14" t="s">
        <v>4</v>
      </c>
      <c r="C86" s="15"/>
      <c r="D86" s="15"/>
      <c r="E86" s="15"/>
      <c r="F86" s="16"/>
    </row>
    <row r="87" spans="2:6" x14ac:dyDescent="0.25">
      <c r="B87" s="14" t="s">
        <v>5</v>
      </c>
      <c r="C87" s="15"/>
      <c r="D87" s="15"/>
      <c r="E87" s="15"/>
      <c r="F87" s="16"/>
    </row>
    <row r="88" spans="2:6" x14ac:dyDescent="0.25">
      <c r="B88" s="14" t="s">
        <v>39</v>
      </c>
      <c r="C88" s="15"/>
      <c r="D88" s="15"/>
      <c r="E88" s="15"/>
      <c r="F88" s="16"/>
    </row>
    <row r="89" spans="2:6" x14ac:dyDescent="0.25">
      <c r="B89" s="14" t="s">
        <v>7</v>
      </c>
      <c r="C89" s="15"/>
      <c r="D89" s="15"/>
      <c r="E89" s="15"/>
      <c r="F89" s="16"/>
    </row>
    <row r="90" spans="2:6" x14ac:dyDescent="0.25">
      <c r="B90" s="14"/>
      <c r="C90" s="8"/>
      <c r="D90" s="9"/>
      <c r="E90" s="8"/>
      <c r="F90" s="10"/>
    </row>
    <row r="91" spans="2:6" x14ac:dyDescent="0.25">
      <c r="B91" s="17" t="s">
        <v>8</v>
      </c>
      <c r="C91" s="18" t="s">
        <v>9</v>
      </c>
      <c r="D91" s="19" t="s">
        <v>10</v>
      </c>
      <c r="E91" s="18" t="s">
        <v>11</v>
      </c>
      <c r="F91" s="20" t="s">
        <v>12</v>
      </c>
    </row>
    <row r="92" spans="2:6" x14ac:dyDescent="0.25">
      <c r="B92" s="21" t="s">
        <v>13</v>
      </c>
      <c r="C92" s="22"/>
      <c r="D92" s="23"/>
      <c r="E92" s="24"/>
      <c r="F92" s="25"/>
    </row>
    <row r="93" spans="2:6" x14ac:dyDescent="0.25">
      <c r="B93" s="26" t="str">
        <f>[1]Feuil1!$G$1</f>
        <v>salaire de base</v>
      </c>
      <c r="C93" s="27">
        <v>65719.999999999985</v>
      </c>
      <c r="D93" s="28">
        <v>1</v>
      </c>
      <c r="E93" s="27">
        <f>C93*D93</f>
        <v>65719.999999999985</v>
      </c>
      <c r="F93" s="25"/>
    </row>
    <row r="94" spans="2:6" x14ac:dyDescent="0.25">
      <c r="B94" s="29" t="str">
        <f>[1]Feuil1!$H$1</f>
        <v>ind transpt</v>
      </c>
      <c r="C94" s="27">
        <v>10000</v>
      </c>
      <c r="D94" s="28">
        <v>1</v>
      </c>
      <c r="E94" s="27">
        <f t="shared" ref="E94:E99" si="2">+C94*D94</f>
        <v>10000</v>
      </c>
      <c r="F94" s="25"/>
    </row>
    <row r="95" spans="2:6" x14ac:dyDescent="0.25">
      <c r="B95" s="26" t="str">
        <f>[1]Feuil1!$J$1</f>
        <v>ind lait</v>
      </c>
      <c r="C95" s="27">
        <v>3000</v>
      </c>
      <c r="D95" s="28">
        <v>1</v>
      </c>
      <c r="E95" s="27">
        <f t="shared" si="2"/>
        <v>3000</v>
      </c>
      <c r="F95" s="25"/>
    </row>
    <row r="96" spans="2:6" x14ac:dyDescent="0.25">
      <c r="B96" s="29" t="s">
        <v>14</v>
      </c>
      <c r="C96" s="27">
        <v>2475</v>
      </c>
      <c r="D96" s="28">
        <v>1</v>
      </c>
      <c r="E96" s="27">
        <f t="shared" si="2"/>
        <v>2475</v>
      </c>
      <c r="F96" s="25"/>
    </row>
    <row r="97" spans="2:6" x14ac:dyDescent="0.25">
      <c r="B97" s="29" t="str">
        <f>[1]Feuil1!$L$1</f>
        <v>ind représtation</v>
      </c>
      <c r="C97" s="27">
        <v>0</v>
      </c>
      <c r="D97" s="28">
        <v>1</v>
      </c>
      <c r="E97" s="27">
        <f t="shared" si="2"/>
        <v>0</v>
      </c>
      <c r="F97" s="25"/>
    </row>
    <row r="98" spans="2:6" x14ac:dyDescent="0.25">
      <c r="B98" s="29" t="s">
        <v>15</v>
      </c>
      <c r="C98" s="27">
        <v>0</v>
      </c>
      <c r="D98" s="28">
        <v>1</v>
      </c>
      <c r="E98" s="27">
        <f t="shared" si="2"/>
        <v>0</v>
      </c>
      <c r="F98" s="25"/>
    </row>
    <row r="99" spans="2:6" x14ac:dyDescent="0.25">
      <c r="B99" s="29" t="s">
        <v>16</v>
      </c>
      <c r="C99" s="27">
        <v>0</v>
      </c>
      <c r="D99" s="28">
        <v>1</v>
      </c>
      <c r="E99" s="27">
        <f t="shared" si="2"/>
        <v>0</v>
      </c>
      <c r="F99" s="25"/>
    </row>
    <row r="100" spans="2:6" x14ac:dyDescent="0.25">
      <c r="B100" s="21" t="s">
        <v>17</v>
      </c>
      <c r="C100" s="22"/>
      <c r="D100" s="23"/>
      <c r="E100" s="24"/>
      <c r="F100" s="25"/>
    </row>
    <row r="101" spans="2:6" x14ac:dyDescent="0.25">
      <c r="B101" s="29" t="s">
        <v>18</v>
      </c>
      <c r="C101" s="27"/>
      <c r="D101" s="31"/>
      <c r="E101" s="27">
        <v>1241</v>
      </c>
      <c r="F101" s="25"/>
    </row>
    <row r="102" spans="2:6" x14ac:dyDescent="0.25">
      <c r="B102" s="29" t="s">
        <v>19</v>
      </c>
      <c r="C102" s="27">
        <f>E101</f>
        <v>1241</v>
      </c>
      <c r="D102" s="28">
        <v>0.1</v>
      </c>
      <c r="E102" s="27">
        <f>C102*D102</f>
        <v>124.10000000000001</v>
      </c>
      <c r="F102" s="25"/>
    </row>
    <row r="103" spans="2:6" x14ac:dyDescent="0.25">
      <c r="B103" s="29" t="s">
        <v>20</v>
      </c>
      <c r="C103" s="27">
        <v>81195</v>
      </c>
      <c r="D103" s="28">
        <v>0.01</v>
      </c>
      <c r="E103" s="27">
        <f>C103*D103</f>
        <v>811.95</v>
      </c>
      <c r="F103" s="25"/>
    </row>
    <row r="104" spans="2:6" x14ac:dyDescent="0.25">
      <c r="B104" s="29" t="s">
        <v>21</v>
      </c>
      <c r="C104" s="27">
        <f>+C93</f>
        <v>65719.999999999985</v>
      </c>
      <c r="D104" s="31" t="s">
        <v>22</v>
      </c>
      <c r="E104" s="27">
        <v>250</v>
      </c>
      <c r="F104" s="25"/>
    </row>
    <row r="105" spans="2:6" x14ac:dyDescent="0.25">
      <c r="B105" s="29" t="s">
        <v>23</v>
      </c>
      <c r="C105" s="27">
        <f>SUM(C93:C99)</f>
        <v>81194.999999999985</v>
      </c>
      <c r="D105" s="31" t="s">
        <v>22</v>
      </c>
      <c r="E105" s="27">
        <v>750</v>
      </c>
      <c r="F105" s="25"/>
    </row>
    <row r="106" spans="2:6" x14ac:dyDescent="0.25">
      <c r="B106" s="29" t="s">
        <v>24</v>
      </c>
      <c r="C106" s="27">
        <v>81195</v>
      </c>
      <c r="D106" s="32">
        <v>1.4999999999999999E-2</v>
      </c>
      <c r="E106" s="27"/>
      <c r="F106" s="33">
        <f>+C106*D106</f>
        <v>1217.925</v>
      </c>
    </row>
    <row r="107" spans="2:6" x14ac:dyDescent="0.25">
      <c r="B107" s="29" t="s">
        <v>25</v>
      </c>
      <c r="C107" s="27">
        <v>81195</v>
      </c>
      <c r="D107" s="28">
        <v>0.01</v>
      </c>
      <c r="E107" s="27"/>
      <c r="F107" s="33">
        <f>+C107*D107</f>
        <v>811.95</v>
      </c>
    </row>
    <row r="108" spans="2:6" x14ac:dyDescent="0.25">
      <c r="B108" s="29" t="s">
        <v>26</v>
      </c>
      <c r="C108" s="27">
        <f>C93</f>
        <v>65719.999999999985</v>
      </c>
      <c r="D108" s="32">
        <v>4.2000000000000003E-2</v>
      </c>
      <c r="E108" s="27">
        <f>+C108*D108</f>
        <v>2760.24</v>
      </c>
      <c r="F108" s="33"/>
    </row>
    <row r="109" spans="2:6" x14ac:dyDescent="0.25">
      <c r="B109" s="29" t="s">
        <v>27</v>
      </c>
      <c r="C109" s="27">
        <f>C104</f>
        <v>65719.999999999985</v>
      </c>
      <c r="D109" s="32">
        <v>4.2000000000000003E-2</v>
      </c>
      <c r="E109" s="27"/>
      <c r="F109" s="33">
        <f>+C109*D109</f>
        <v>2760.24</v>
      </c>
    </row>
    <row r="110" spans="2:6" x14ac:dyDescent="0.25">
      <c r="B110" s="29" t="s">
        <v>28</v>
      </c>
      <c r="C110" s="27">
        <f>+C109</f>
        <v>65719.999999999985</v>
      </c>
      <c r="D110" s="28">
        <v>7.0000000000000007E-2</v>
      </c>
      <c r="E110" s="27"/>
      <c r="F110" s="33">
        <f>C110*D110</f>
        <v>4600.3999999999996</v>
      </c>
    </row>
    <row r="111" spans="2:6" x14ac:dyDescent="0.25">
      <c r="B111" s="29" t="s">
        <v>29</v>
      </c>
      <c r="C111" s="27">
        <f>C110</f>
        <v>65719.999999999985</v>
      </c>
      <c r="D111" s="32">
        <v>1.7500000000000002E-2</v>
      </c>
      <c r="E111" s="27"/>
      <c r="F111" s="33">
        <f>C111*D111</f>
        <v>1150.0999999999999</v>
      </c>
    </row>
    <row r="112" spans="2:6" x14ac:dyDescent="0.25">
      <c r="B112" s="29" t="s">
        <v>30</v>
      </c>
      <c r="C112" s="27">
        <v>0</v>
      </c>
      <c r="D112" s="28">
        <v>1</v>
      </c>
      <c r="E112" s="27">
        <v>0</v>
      </c>
      <c r="F112" s="25"/>
    </row>
    <row r="113" spans="2:6" x14ac:dyDescent="0.25">
      <c r="B113" s="29" t="s">
        <v>31</v>
      </c>
      <c r="C113" s="27">
        <v>0</v>
      </c>
      <c r="D113" s="28">
        <v>1</v>
      </c>
      <c r="E113" s="27">
        <v>0</v>
      </c>
      <c r="F113" s="25"/>
    </row>
    <row r="114" spans="2:6" x14ac:dyDescent="0.25">
      <c r="B114" s="29" t="s">
        <v>32</v>
      </c>
      <c r="C114" s="27">
        <v>0</v>
      </c>
      <c r="D114" s="28">
        <v>1</v>
      </c>
      <c r="E114" s="27">
        <v>0</v>
      </c>
      <c r="F114" s="25"/>
    </row>
    <row r="115" spans="2:6" x14ac:dyDescent="0.25">
      <c r="B115" s="29" t="s">
        <v>33</v>
      </c>
      <c r="C115" s="27">
        <v>0</v>
      </c>
      <c r="D115" s="28">
        <v>1</v>
      </c>
      <c r="E115" s="27">
        <v>0</v>
      </c>
      <c r="F115" s="25"/>
    </row>
    <row r="116" spans="2:6" x14ac:dyDescent="0.25">
      <c r="B116" s="29" t="s">
        <v>34</v>
      </c>
      <c r="C116" s="27">
        <v>0</v>
      </c>
      <c r="D116" s="28">
        <v>1</v>
      </c>
      <c r="E116" s="27">
        <v>0</v>
      </c>
      <c r="F116" s="25"/>
    </row>
    <row r="117" spans="2:6" x14ac:dyDescent="0.25">
      <c r="B117" s="34" t="s">
        <v>35</v>
      </c>
      <c r="C117" s="35"/>
      <c r="D117" s="35"/>
      <c r="E117" s="36">
        <f>SUM(C93:C99)-SUM(E101:E116)</f>
        <v>75257.709999999992</v>
      </c>
      <c r="F117" s="37"/>
    </row>
    <row r="118" spans="2:6" ht="16.5" thickBot="1" x14ac:dyDescent="0.3">
      <c r="B118" s="38"/>
      <c r="C118" s="39"/>
      <c r="D118" s="39"/>
      <c r="E118" s="40"/>
      <c r="F118" s="41"/>
    </row>
  </sheetData>
  <mergeCells count="15">
    <mergeCell ref="C100:E100"/>
    <mergeCell ref="B117:D118"/>
    <mergeCell ref="E117:F118"/>
    <mergeCell ref="C53:E53"/>
    <mergeCell ref="C61:E61"/>
    <mergeCell ref="B78:D79"/>
    <mergeCell ref="E78:F79"/>
    <mergeCell ref="B84:F84"/>
    <mergeCell ref="C92:E92"/>
    <mergeCell ref="B6:F6"/>
    <mergeCell ref="C14:E14"/>
    <mergeCell ref="C22:E22"/>
    <mergeCell ref="B39:D40"/>
    <mergeCell ref="E39:F40"/>
    <mergeCell ref="B45:F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</dc:creator>
  <cp:lastModifiedBy>HOP</cp:lastModifiedBy>
  <dcterms:created xsi:type="dcterms:W3CDTF">2024-08-23T18:16:41Z</dcterms:created>
  <dcterms:modified xsi:type="dcterms:W3CDTF">2024-08-23T18:18:09Z</dcterms:modified>
</cp:coreProperties>
</file>