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nana\Documents\"/>
    </mc:Choice>
  </mc:AlternateContent>
  <xr:revisionPtr revIDLastSave="0" documentId="13_ncr:1_{375CABEB-216C-482F-A2AE-F13884E8710D}" xr6:coauthVersionLast="47" xr6:coauthVersionMax="47" xr10:uidLastSave="{00000000-0000-0000-0000-000000000000}"/>
  <bookViews>
    <workbookView xWindow="-120" yWindow="-120" windowWidth="29040" windowHeight="15720" activeTab="3" xr2:uid="{756D7810-7D76-4743-8EE5-4C35AF94DEEC}"/>
  </bookViews>
  <sheets>
    <sheet name="Sheet1" sheetId="1" r:id="rId1"/>
    <sheet name="Sheet2" sheetId="2" r:id="rId2"/>
    <sheet name="Sheet3" sheetId="3" r:id="rId3"/>
    <sheet name="Compte en T" sheetId="4" r:id="rId4"/>
    <sheet name="Sheet5" sheetId="5" r:id="rId5"/>
  </sheets>
  <definedNames>
    <definedName name="_xlnm._FilterDatabase" localSheetId="3" hidden="1">'Compte en T'!$A$3:$BL$159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5" l="1"/>
  <c r="I7" i="5"/>
  <c r="I3" i="5"/>
  <c r="H3" i="5"/>
  <c r="V1" i="2" a="1"/>
  <c r="V1" i="2" s="1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1" i="2"/>
  <c r="BH156" i="4"/>
  <c r="BG156" i="4"/>
  <c r="BE156" i="4"/>
  <c r="BD156" i="4"/>
  <c r="BB156" i="4"/>
  <c r="BA156" i="4"/>
  <c r="AY156" i="4"/>
  <c r="AX156" i="4"/>
  <c r="AV156" i="4"/>
  <c r="AU156" i="4"/>
  <c r="AS156" i="4"/>
  <c r="AR156" i="4"/>
  <c r="AP156" i="4"/>
  <c r="AO156" i="4"/>
  <c r="AM156" i="4"/>
  <c r="AL156" i="4"/>
  <c r="AJ156" i="4"/>
  <c r="AI156" i="4"/>
  <c r="AG156" i="4"/>
  <c r="AF156" i="4"/>
  <c r="AD156" i="4"/>
  <c r="AC156" i="4"/>
  <c r="AA156" i="4"/>
  <c r="Z156" i="4"/>
  <c r="X156" i="4"/>
  <c r="W156" i="4"/>
  <c r="U156" i="4"/>
  <c r="T156" i="4"/>
  <c r="R156" i="4"/>
  <c r="Q156" i="4"/>
  <c r="O156" i="4"/>
  <c r="N156" i="4"/>
  <c r="L156" i="4"/>
  <c r="K156" i="4"/>
  <c r="I156" i="4"/>
  <c r="H156" i="4"/>
  <c r="F156" i="4"/>
  <c r="E156" i="4"/>
  <c r="BK155" i="4"/>
  <c r="BJ155" i="4"/>
  <c r="BH149" i="4"/>
  <c r="BG149" i="4"/>
  <c r="BE149" i="4"/>
  <c r="BD149" i="4"/>
  <c r="BB149" i="4"/>
  <c r="BA149" i="4"/>
  <c r="AY149" i="4"/>
  <c r="AX149" i="4"/>
  <c r="AV149" i="4"/>
  <c r="AU149" i="4"/>
  <c r="AS149" i="4"/>
  <c r="AR149" i="4"/>
  <c r="AP149" i="4"/>
  <c r="AO149" i="4"/>
  <c r="AM149" i="4"/>
  <c r="AL149" i="4"/>
  <c r="AJ149" i="4"/>
  <c r="AI149" i="4"/>
  <c r="AG149" i="4"/>
  <c r="AF149" i="4"/>
  <c r="AD149" i="4"/>
  <c r="AC149" i="4"/>
  <c r="AA149" i="4"/>
  <c r="Z149" i="4"/>
  <c r="X149" i="4"/>
  <c r="W149" i="4"/>
  <c r="U149" i="4"/>
  <c r="T149" i="4"/>
  <c r="R149" i="4"/>
  <c r="Q149" i="4"/>
  <c r="O149" i="4"/>
  <c r="N149" i="4"/>
  <c r="L149" i="4"/>
  <c r="K149" i="4"/>
  <c r="I149" i="4"/>
  <c r="H149" i="4"/>
  <c r="F149" i="4"/>
  <c r="E149" i="4"/>
  <c r="BK148" i="4"/>
  <c r="BJ148" i="4"/>
  <c r="BH142" i="4"/>
  <c r="BG142" i="4"/>
  <c r="BE142" i="4"/>
  <c r="BB142" i="4"/>
  <c r="AX142" i="4"/>
  <c r="AV142" i="4"/>
  <c r="AU142" i="4"/>
  <c r="AS142" i="4"/>
  <c r="AR142" i="4"/>
  <c r="AP142" i="4"/>
  <c r="AO142" i="4"/>
  <c r="AM142" i="4"/>
  <c r="AL142" i="4"/>
  <c r="AJ142" i="4"/>
  <c r="AI142" i="4"/>
  <c r="AG142" i="4"/>
  <c r="AF142" i="4"/>
  <c r="AD142" i="4"/>
  <c r="AC142" i="4"/>
  <c r="X142" i="4"/>
  <c r="W142" i="4"/>
  <c r="U142" i="4"/>
  <c r="T142" i="4"/>
  <c r="R142" i="4"/>
  <c r="Q142" i="4"/>
  <c r="I142" i="4"/>
  <c r="H142" i="4"/>
  <c r="F142" i="4"/>
  <c r="E142" i="4"/>
  <c r="BK141" i="4"/>
  <c r="BJ141" i="4"/>
  <c r="BK140" i="4"/>
  <c r="BJ140" i="4"/>
  <c r="L139" i="4"/>
  <c r="N139" i="4" s="1"/>
  <c r="BJ139" i="4" s="1"/>
  <c r="AV136" i="4"/>
  <c r="AY136" i="4" s="1"/>
  <c r="BK136" i="4" s="1"/>
  <c r="BK134" i="4"/>
  <c r="BJ134" i="4"/>
  <c r="BA133" i="4"/>
  <c r="BA142" i="4" s="1"/>
  <c r="BK132" i="4"/>
  <c r="BJ132" i="4"/>
  <c r="BJ131" i="4"/>
  <c r="AY131" i="4"/>
  <c r="BK131" i="4" s="1"/>
  <c r="BK130" i="4"/>
  <c r="BJ130" i="4"/>
  <c r="BH124" i="4"/>
  <c r="BG124" i="4"/>
  <c r="BE124" i="4"/>
  <c r="BB124" i="4"/>
  <c r="AX124" i="4"/>
  <c r="AU124" i="4"/>
  <c r="AS124" i="4"/>
  <c r="AR124" i="4"/>
  <c r="AP124" i="4"/>
  <c r="AO124" i="4"/>
  <c r="AM124" i="4"/>
  <c r="AL124" i="4"/>
  <c r="AJ124" i="4"/>
  <c r="AI124" i="4"/>
  <c r="AD124" i="4"/>
  <c r="AC124" i="4"/>
  <c r="X124" i="4"/>
  <c r="W124" i="4"/>
  <c r="U124" i="4"/>
  <c r="T124" i="4"/>
  <c r="R124" i="4"/>
  <c r="Q124" i="4"/>
  <c r="I124" i="4"/>
  <c r="H124" i="4"/>
  <c r="F124" i="4"/>
  <c r="E124" i="4"/>
  <c r="BK123" i="4"/>
  <c r="BJ123" i="4"/>
  <c r="BK122" i="4"/>
  <c r="BJ122" i="4"/>
  <c r="L121" i="4"/>
  <c r="BK121" i="4" s="1"/>
  <c r="AV118" i="4"/>
  <c r="AY118" i="4" s="1"/>
  <c r="BK118" i="4" s="1"/>
  <c r="Z118" i="4"/>
  <c r="K119" i="4" s="1"/>
  <c r="BK115" i="4"/>
  <c r="BJ115" i="4"/>
  <c r="BA114" i="4"/>
  <c r="BD114" i="4" s="1"/>
  <c r="BJ114" i="4" s="1"/>
  <c r="BA113" i="4"/>
  <c r="BD113" i="4" s="1"/>
  <c r="BK112" i="4"/>
  <c r="BJ112" i="4"/>
  <c r="BJ111" i="4"/>
  <c r="AY111" i="4"/>
  <c r="BK111" i="4" s="1"/>
  <c r="BK110" i="4"/>
  <c r="BJ110" i="4"/>
  <c r="BH104" i="4"/>
  <c r="BG104" i="4"/>
  <c r="BE104" i="4"/>
  <c r="BB104" i="4"/>
  <c r="AX104" i="4"/>
  <c r="AU104" i="4"/>
  <c r="AS104" i="4"/>
  <c r="AR104" i="4"/>
  <c r="AP104" i="4"/>
  <c r="AO104" i="4"/>
  <c r="AM104" i="4"/>
  <c r="AL104" i="4"/>
  <c r="AJ104" i="4"/>
  <c r="AI104" i="4"/>
  <c r="AG104" i="4"/>
  <c r="AF104" i="4"/>
  <c r="AD104" i="4"/>
  <c r="AC104" i="4"/>
  <c r="X104" i="4"/>
  <c r="W104" i="4"/>
  <c r="U104" i="4"/>
  <c r="T104" i="4"/>
  <c r="R104" i="4"/>
  <c r="Q104" i="4"/>
  <c r="I104" i="4"/>
  <c r="H104" i="4"/>
  <c r="F104" i="4"/>
  <c r="E104" i="4"/>
  <c r="BK103" i="4"/>
  <c r="BJ103" i="4"/>
  <c r="BK102" i="4"/>
  <c r="BJ102" i="4"/>
  <c r="L101" i="4"/>
  <c r="N101" i="4" s="1"/>
  <c r="BJ101" i="4" s="1"/>
  <c r="AV98" i="4"/>
  <c r="AV104" i="4" s="1"/>
  <c r="BK96" i="4"/>
  <c r="BJ96" i="4"/>
  <c r="BA95" i="4"/>
  <c r="BA104" i="4" s="1"/>
  <c r="BK94" i="4"/>
  <c r="BJ94" i="4"/>
  <c r="BJ93" i="4"/>
  <c r="AY93" i="4"/>
  <c r="BK93" i="4" s="1"/>
  <c r="BK92" i="4"/>
  <c r="BJ92" i="4"/>
  <c r="BH86" i="4"/>
  <c r="BG86" i="4"/>
  <c r="BE86" i="4"/>
  <c r="BB86" i="4"/>
  <c r="AX86" i="4"/>
  <c r="AV86" i="4"/>
  <c r="AU86" i="4"/>
  <c r="AS86" i="4"/>
  <c r="AR86" i="4"/>
  <c r="AM86" i="4"/>
  <c r="AL86" i="4"/>
  <c r="AJ86" i="4"/>
  <c r="AI86" i="4"/>
  <c r="AG86" i="4"/>
  <c r="AF86" i="4"/>
  <c r="AD86" i="4"/>
  <c r="AC86" i="4"/>
  <c r="AA86" i="4"/>
  <c r="Z86" i="4"/>
  <c r="U86" i="4"/>
  <c r="T86" i="4"/>
  <c r="R86" i="4"/>
  <c r="Q86" i="4"/>
  <c r="O86" i="4"/>
  <c r="N86" i="4"/>
  <c r="L86" i="4"/>
  <c r="K86" i="4"/>
  <c r="I86" i="4"/>
  <c r="H86" i="4"/>
  <c r="F86" i="4"/>
  <c r="E86" i="4"/>
  <c r="BK85" i="4"/>
  <c r="BJ85" i="4"/>
  <c r="BK84" i="4"/>
  <c r="BJ84" i="4"/>
  <c r="BK83" i="4"/>
  <c r="W83" i="4"/>
  <c r="W86" i="4" s="1"/>
  <c r="BK82" i="4"/>
  <c r="BJ82" i="4"/>
  <c r="BA81" i="4"/>
  <c r="BD81" i="4" s="1"/>
  <c r="BJ81" i="4" s="1"/>
  <c r="BJ80" i="4"/>
  <c r="AY80" i="4"/>
  <c r="AY86" i="4" s="1"/>
  <c r="BK79" i="4"/>
  <c r="BJ79" i="4"/>
  <c r="BK78" i="4"/>
  <c r="AO78" i="4"/>
  <c r="AO86" i="4" s="1"/>
  <c r="BK77" i="4"/>
  <c r="BJ77" i="4"/>
  <c r="BA76" i="4"/>
  <c r="BA86" i="4" s="1"/>
  <c r="BK75" i="4"/>
  <c r="BJ75" i="4"/>
  <c r="BH69" i="4"/>
  <c r="BG69" i="4"/>
  <c r="BE69" i="4"/>
  <c r="BB69" i="4"/>
  <c r="AX69" i="4"/>
  <c r="AV69" i="4"/>
  <c r="AU69" i="4"/>
  <c r="AS69" i="4"/>
  <c r="AR69" i="4"/>
  <c r="AP69" i="4"/>
  <c r="AO69" i="4"/>
  <c r="AM69" i="4"/>
  <c r="AL69" i="4"/>
  <c r="AG69" i="4"/>
  <c r="AF69" i="4"/>
  <c r="AD69" i="4"/>
  <c r="AC69" i="4"/>
  <c r="AA69" i="4"/>
  <c r="Z69" i="4"/>
  <c r="U69" i="4"/>
  <c r="T69" i="4"/>
  <c r="R69" i="4"/>
  <c r="Q69" i="4"/>
  <c r="N69" i="4"/>
  <c r="L69" i="4"/>
  <c r="K69" i="4"/>
  <c r="I69" i="4"/>
  <c r="H69" i="4"/>
  <c r="F69" i="4"/>
  <c r="E69" i="4"/>
  <c r="BK68" i="4"/>
  <c r="BJ68" i="4"/>
  <c r="BK67" i="4"/>
  <c r="BJ67" i="4"/>
  <c r="BK66" i="4"/>
  <c r="W66" i="4"/>
  <c r="BJ66" i="4" s="1"/>
  <c r="BK65" i="4"/>
  <c r="BJ65" i="4"/>
  <c r="BA64" i="4"/>
  <c r="X64" i="4"/>
  <c r="BJ63" i="4"/>
  <c r="AY63" i="4"/>
  <c r="AY69" i="4" s="1"/>
  <c r="BK62" i="4"/>
  <c r="BJ62" i="4"/>
  <c r="BK60" i="4"/>
  <c r="BJ60" i="4"/>
  <c r="BD59" i="4"/>
  <c r="BJ59" i="4" s="1"/>
  <c r="BA59" i="4"/>
  <c r="BA69" i="4" s="1"/>
  <c r="BK58" i="4"/>
  <c r="BJ58" i="4"/>
  <c r="BH52" i="4"/>
  <c r="BG52" i="4"/>
  <c r="BE52" i="4"/>
  <c r="BD52" i="4"/>
  <c r="BB52" i="4"/>
  <c r="BA52" i="4"/>
  <c r="AY52" i="4"/>
  <c r="AX52" i="4"/>
  <c r="AV52" i="4"/>
  <c r="AU52" i="4"/>
  <c r="AS52" i="4"/>
  <c r="AR52" i="4"/>
  <c r="AP52" i="4"/>
  <c r="AO52" i="4"/>
  <c r="AM52" i="4"/>
  <c r="AL52" i="4"/>
  <c r="AJ52" i="4"/>
  <c r="AI52" i="4"/>
  <c r="AG52" i="4"/>
  <c r="AF52" i="4"/>
  <c r="AD52" i="4"/>
  <c r="AC52" i="4"/>
  <c r="AA52" i="4"/>
  <c r="Z52" i="4"/>
  <c r="X52" i="4"/>
  <c r="W52" i="4"/>
  <c r="U52" i="4"/>
  <c r="T52" i="4"/>
  <c r="R52" i="4"/>
  <c r="Q52" i="4"/>
  <c r="O52" i="4"/>
  <c r="N52" i="4"/>
  <c r="L52" i="4"/>
  <c r="K52" i="4"/>
  <c r="I52" i="4"/>
  <c r="H52" i="4"/>
  <c r="F52" i="4"/>
  <c r="E52" i="4"/>
  <c r="BK51" i="4"/>
  <c r="BJ51" i="4"/>
  <c r="BK50" i="4"/>
  <c r="BJ50" i="4"/>
  <c r="BK49" i="4"/>
  <c r="BJ49" i="4"/>
  <c r="BK48" i="4"/>
  <c r="BJ48" i="4"/>
  <c r="BK47" i="4"/>
  <c r="BJ47" i="4"/>
  <c r="BK46" i="4"/>
  <c r="BJ46" i="4"/>
  <c r="BH40" i="4"/>
  <c r="BG40" i="4"/>
  <c r="BE40" i="4"/>
  <c r="BB40" i="4"/>
  <c r="BA40" i="4"/>
  <c r="AX40" i="4"/>
  <c r="AV40" i="4"/>
  <c r="AU40" i="4"/>
  <c r="AS40" i="4"/>
  <c r="AR40" i="4"/>
  <c r="AP40" i="4"/>
  <c r="AO40" i="4"/>
  <c r="AM40" i="4"/>
  <c r="AL40" i="4"/>
  <c r="AJ40" i="4"/>
  <c r="AI40" i="4"/>
  <c r="AG40" i="4"/>
  <c r="AF40" i="4"/>
  <c r="AD40" i="4"/>
  <c r="AC40" i="4"/>
  <c r="AA40" i="4"/>
  <c r="Z40" i="4"/>
  <c r="X40" i="4"/>
  <c r="U40" i="4"/>
  <c r="T40" i="4"/>
  <c r="R40" i="4"/>
  <c r="Q40" i="4"/>
  <c r="O40" i="4"/>
  <c r="N40" i="4"/>
  <c r="L40" i="4"/>
  <c r="K40" i="4"/>
  <c r="I40" i="4"/>
  <c r="H40" i="4"/>
  <c r="F40" i="4"/>
  <c r="E40" i="4"/>
  <c r="BK39" i="4"/>
  <c r="BJ39" i="4"/>
  <c r="BK38" i="4"/>
  <c r="BJ38" i="4"/>
  <c r="BK37" i="4"/>
  <c r="BJ37" i="4"/>
  <c r="BK36" i="4"/>
  <c r="W36" i="4"/>
  <c r="W40" i="4" s="1"/>
  <c r="BK35" i="4"/>
  <c r="BJ35" i="4"/>
  <c r="BK34" i="4"/>
  <c r="BJ34" i="4"/>
  <c r="BK33" i="4"/>
  <c r="BD33" i="4"/>
  <c r="BJ33" i="4" s="1"/>
  <c r="BK32" i="4"/>
  <c r="BD32" i="4"/>
  <c r="BJ31" i="4"/>
  <c r="AY31" i="4"/>
  <c r="AY40" i="4" s="1"/>
  <c r="BK30" i="4"/>
  <c r="BJ30" i="4"/>
  <c r="BK29" i="4"/>
  <c r="BJ29" i="4"/>
  <c r="BH23" i="4"/>
  <c r="BG23" i="4"/>
  <c r="BE23" i="4"/>
  <c r="BD23" i="4"/>
  <c r="BB23" i="4"/>
  <c r="BA23" i="4"/>
  <c r="AY23" i="4"/>
  <c r="AX23" i="4"/>
  <c r="AV23" i="4"/>
  <c r="AU23" i="4"/>
  <c r="AS23" i="4"/>
  <c r="AR23" i="4"/>
  <c r="AP23" i="4"/>
  <c r="AO23" i="4"/>
  <c r="AM23" i="4"/>
  <c r="AL23" i="4"/>
  <c r="AJ23" i="4"/>
  <c r="AI23" i="4"/>
  <c r="AG23" i="4"/>
  <c r="AF23" i="4"/>
  <c r="AD23" i="4"/>
  <c r="AC23" i="4"/>
  <c r="AA23" i="4"/>
  <c r="Z23" i="4"/>
  <c r="X23" i="4"/>
  <c r="W23" i="4"/>
  <c r="U23" i="4"/>
  <c r="T23" i="4"/>
  <c r="R23" i="4"/>
  <c r="Q23" i="4"/>
  <c r="O23" i="4"/>
  <c r="N23" i="4"/>
  <c r="L23" i="4"/>
  <c r="K23" i="4"/>
  <c r="I23" i="4"/>
  <c r="H23" i="4"/>
  <c r="F23" i="4"/>
  <c r="E23" i="4"/>
  <c r="BK22" i="4"/>
  <c r="BJ22" i="4"/>
  <c r="BK21" i="4"/>
  <c r="BJ21" i="4"/>
  <c r="BK20" i="4"/>
  <c r="BJ20" i="4"/>
  <c r="BK19" i="4"/>
  <c r="BJ19" i="4"/>
  <c r="BH13" i="4"/>
  <c r="BG13" i="4"/>
  <c r="BE13" i="4"/>
  <c r="BB13" i="4"/>
  <c r="AX13" i="4"/>
  <c r="AV13" i="4"/>
  <c r="AU13" i="4"/>
  <c r="AS13" i="4"/>
  <c r="AR13" i="4"/>
  <c r="AP13" i="4"/>
  <c r="AO13" i="4"/>
  <c r="AM13" i="4"/>
  <c r="AL13" i="4"/>
  <c r="AJ13" i="4"/>
  <c r="AI13" i="4"/>
  <c r="AG13" i="4"/>
  <c r="AF13" i="4"/>
  <c r="AD13" i="4"/>
  <c r="AC13" i="4"/>
  <c r="AA13" i="4"/>
  <c r="Z13" i="4"/>
  <c r="U13" i="4"/>
  <c r="T13" i="4"/>
  <c r="R13" i="4"/>
  <c r="Q13" i="4"/>
  <c r="O13" i="4"/>
  <c r="N13" i="4"/>
  <c r="L13" i="4"/>
  <c r="K13" i="4"/>
  <c r="I13" i="4"/>
  <c r="H13" i="4"/>
  <c r="F13" i="4"/>
  <c r="E13" i="4"/>
  <c r="BK12" i="4"/>
  <c r="BJ12" i="4"/>
  <c r="BK11" i="4"/>
  <c r="BJ11" i="4"/>
  <c r="BK10" i="4"/>
  <c r="W10" i="4"/>
  <c r="W13" i="4" s="1"/>
  <c r="BK9" i="4"/>
  <c r="BJ9" i="4"/>
  <c r="BD8" i="4"/>
  <c r="BD13" i="4" s="1"/>
  <c r="BA8" i="4"/>
  <c r="X8" i="4" s="1"/>
  <c r="BK8" i="4" s="1"/>
  <c r="BK7" i="4"/>
  <c r="BJ7" i="4"/>
  <c r="BJ6" i="4"/>
  <c r="AY6" i="4"/>
  <c r="AY13" i="4" s="1"/>
  <c r="BK5" i="4"/>
  <c r="BJ5" i="4"/>
  <c r="BK4" i="4"/>
  <c r="BJ4" i="4"/>
  <c r="G2" i="2"/>
  <c r="G3" i="2"/>
  <c r="G4" i="2"/>
  <c r="G5" i="2"/>
  <c r="G6" i="2"/>
  <c r="G7" i="2"/>
  <c r="G8" i="2"/>
  <c r="G9" i="2"/>
  <c r="G1" i="2"/>
  <c r="F143" i="4" l="1"/>
  <c r="AY70" i="4"/>
  <c r="E70" i="4"/>
  <c r="N53" i="4"/>
  <c r="AF53" i="4"/>
  <c r="AX53" i="4"/>
  <c r="AF150" i="4"/>
  <c r="BL85" i="4"/>
  <c r="U87" i="4"/>
  <c r="AR87" i="4"/>
  <c r="BL148" i="4"/>
  <c r="Z150" i="4"/>
  <c r="AR150" i="4"/>
  <c r="W157" i="4"/>
  <c r="BG157" i="4"/>
  <c r="Z41" i="4"/>
  <c r="AR41" i="4"/>
  <c r="I41" i="4"/>
  <c r="BL82" i="4"/>
  <c r="K87" i="4"/>
  <c r="AF87" i="4"/>
  <c r="T105" i="4"/>
  <c r="AL143" i="4"/>
  <c r="K150" i="4"/>
  <c r="R150" i="4"/>
  <c r="BH70" i="4"/>
  <c r="AM105" i="4"/>
  <c r="O150" i="4"/>
  <c r="Z157" i="4"/>
  <c r="AD125" i="4"/>
  <c r="BL77" i="4"/>
  <c r="W105" i="4"/>
  <c r="AS105" i="4"/>
  <c r="U150" i="4"/>
  <c r="AM150" i="4"/>
  <c r="BE150" i="4"/>
  <c r="AD41" i="4"/>
  <c r="AI53" i="4"/>
  <c r="BL93" i="4"/>
  <c r="H125" i="4"/>
  <c r="AL125" i="4"/>
  <c r="BL130" i="4"/>
  <c r="L53" i="4"/>
  <c r="BL39" i="4"/>
  <c r="T41" i="4"/>
  <c r="BL94" i="4"/>
  <c r="AO125" i="4"/>
  <c r="BL131" i="4"/>
  <c r="AF14" i="4"/>
  <c r="AV41" i="4"/>
  <c r="F41" i="4"/>
  <c r="U125" i="4"/>
  <c r="AS125" i="4"/>
  <c r="U14" i="4"/>
  <c r="BG87" i="4"/>
  <c r="BL111" i="4"/>
  <c r="BL134" i="4"/>
  <c r="AM143" i="4"/>
  <c r="AJ150" i="4"/>
  <c r="BB150" i="4"/>
  <c r="AA157" i="4"/>
  <c r="T70" i="4"/>
  <c r="AR70" i="4"/>
  <c r="AI87" i="4"/>
  <c r="K157" i="4"/>
  <c r="AC157" i="4"/>
  <c r="AU157" i="4"/>
  <c r="AJ53" i="4"/>
  <c r="BL51" i="4"/>
  <c r="Z70" i="4"/>
  <c r="AU70" i="4"/>
  <c r="AI125" i="4"/>
  <c r="W143" i="4"/>
  <c r="N157" i="4"/>
  <c r="AF157" i="4"/>
  <c r="BB53" i="4"/>
  <c r="BL22" i="4"/>
  <c r="R53" i="4"/>
  <c r="F70" i="4"/>
  <c r="Q157" i="4"/>
  <c r="AI157" i="4"/>
  <c r="W24" i="4"/>
  <c r="AO24" i="4"/>
  <c r="BG24" i="4"/>
  <c r="O14" i="4"/>
  <c r="L150" i="4"/>
  <c r="BL48" i="4"/>
  <c r="K53" i="4"/>
  <c r="AC53" i="4"/>
  <c r="AU53" i="4"/>
  <c r="BL19" i="4"/>
  <c r="K24" i="4"/>
  <c r="AU24" i="4"/>
  <c r="BL110" i="4"/>
  <c r="BG143" i="4"/>
  <c r="AG150" i="4"/>
  <c r="BL11" i="4"/>
  <c r="AL14" i="4"/>
  <c r="AC41" i="4"/>
  <c r="AG53" i="4"/>
  <c r="BL103" i="4"/>
  <c r="AC105" i="4"/>
  <c r="BL12" i="4"/>
  <c r="T14" i="4"/>
  <c r="BL30" i="4"/>
  <c r="L41" i="4"/>
  <c r="AF105" i="4"/>
  <c r="X143" i="4"/>
  <c r="AS143" i="4"/>
  <c r="AD157" i="4"/>
  <c r="O24" i="4"/>
  <c r="AG24" i="4"/>
  <c r="AY24" i="4"/>
  <c r="AM70" i="4"/>
  <c r="F87" i="4"/>
  <c r="AV87" i="4"/>
  <c r="AD143" i="4"/>
  <c r="AV143" i="4"/>
  <c r="BL21" i="4"/>
  <c r="R24" i="4"/>
  <c r="AI24" i="4"/>
  <c r="BB24" i="4"/>
  <c r="Q41" i="4"/>
  <c r="BA53" i="4"/>
  <c r="Q70" i="4"/>
  <c r="AO70" i="4"/>
  <c r="BK80" i="4"/>
  <c r="BL80" i="4" s="1"/>
  <c r="AC87" i="4"/>
  <c r="BA157" i="4"/>
  <c r="BG41" i="4"/>
  <c r="AL105" i="4"/>
  <c r="AC150" i="4"/>
  <c r="AU150" i="4"/>
  <c r="AP41" i="4"/>
  <c r="AO41" i="4"/>
  <c r="L87" i="4"/>
  <c r="I143" i="4"/>
  <c r="AY150" i="4"/>
  <c r="BE14" i="4"/>
  <c r="X53" i="4"/>
  <c r="AP53" i="4"/>
  <c r="BH53" i="4"/>
  <c r="AI150" i="4"/>
  <c r="BG14" i="4"/>
  <c r="I24" i="4"/>
  <c r="AA24" i="4"/>
  <c r="AS24" i="4"/>
  <c r="BL29" i="4"/>
  <c r="BL47" i="4"/>
  <c r="T143" i="4"/>
  <c r="AO143" i="4"/>
  <c r="AR157" i="4"/>
  <c r="U24" i="4"/>
  <c r="AD53" i="4"/>
  <c r="BL68" i="4"/>
  <c r="BL115" i="4"/>
  <c r="BH41" i="4"/>
  <c r="O87" i="4"/>
  <c r="I105" i="4"/>
  <c r="AV150" i="4"/>
  <c r="Q24" i="4"/>
  <c r="O53" i="4"/>
  <c r="AY53" i="4"/>
  <c r="BK63" i="4"/>
  <c r="BL63" i="4" s="1"/>
  <c r="BL84" i="4"/>
  <c r="BL96" i="4"/>
  <c r="BK139" i="4"/>
  <c r="BL139" i="4" s="1"/>
  <c r="U143" i="4"/>
  <c r="AP143" i="4"/>
  <c r="N150" i="4"/>
  <c r="AX150" i="4"/>
  <c r="AX157" i="4"/>
  <c r="BE24" i="4"/>
  <c r="AM14" i="4"/>
  <c r="AV53" i="4"/>
  <c r="AM125" i="4"/>
  <c r="AM41" i="4"/>
  <c r="BD95" i="4"/>
  <c r="AA95" i="4" s="1"/>
  <c r="Z97" i="4" s="1"/>
  <c r="AJ105" i="4"/>
  <c r="AD150" i="4"/>
  <c r="L157" i="4"/>
  <c r="AV157" i="4"/>
  <c r="BA24" i="4"/>
  <c r="BL34" i="4"/>
  <c r="E41" i="4"/>
  <c r="Q53" i="4"/>
  <c r="H70" i="4"/>
  <c r="BJ118" i="4"/>
  <c r="BL118" i="4" s="1"/>
  <c r="AR125" i="4"/>
  <c r="BL140" i="4"/>
  <c r="AR143" i="4"/>
  <c r="BK31" i="4"/>
  <c r="BL31" i="4" s="1"/>
  <c r="U70" i="4"/>
  <c r="AG87" i="4"/>
  <c r="F105" i="4"/>
  <c r="I125" i="4"/>
  <c r="AS157" i="4"/>
  <c r="Q150" i="4"/>
  <c r="BA150" i="4"/>
  <c r="AM24" i="4"/>
  <c r="AG105" i="4"/>
  <c r="AD14" i="4"/>
  <c r="AV14" i="4"/>
  <c r="L24" i="4"/>
  <c r="AC24" i="4"/>
  <c r="AV24" i="4"/>
  <c r="BL35" i="4"/>
  <c r="H41" i="4"/>
  <c r="AA41" i="4"/>
  <c r="AS41" i="4"/>
  <c r="BL65" i="4"/>
  <c r="BG70" i="4"/>
  <c r="BH87" i="4"/>
  <c r="U105" i="4"/>
  <c r="AO105" i="4"/>
  <c r="BL122" i="4"/>
  <c r="W125" i="4"/>
  <c r="BH143" i="4"/>
  <c r="BD14" i="4"/>
  <c r="BL20" i="4"/>
  <c r="AF24" i="4"/>
  <c r="AX24" i="4"/>
  <c r="AU41" i="4"/>
  <c r="E87" i="4"/>
  <c r="Z87" i="4"/>
  <c r="AU87" i="4"/>
  <c r="BL92" i="4"/>
  <c r="BL102" i="4"/>
  <c r="BL132" i="4"/>
  <c r="T150" i="4"/>
  <c r="BD150" i="4"/>
  <c r="BL155" i="4"/>
  <c r="U157" i="4"/>
  <c r="AM157" i="4"/>
  <c r="BE157" i="4"/>
  <c r="L14" i="4"/>
  <c r="AG14" i="4"/>
  <c r="K41" i="4"/>
  <c r="BL66" i="4"/>
  <c r="BL112" i="4"/>
  <c r="BL123" i="4"/>
  <c r="E143" i="4"/>
  <c r="BL4" i="4"/>
  <c r="N14" i="4"/>
  <c r="AJ14" i="4"/>
  <c r="AJ24" i="4"/>
  <c r="BL37" i="4"/>
  <c r="H53" i="4"/>
  <c r="Z53" i="4"/>
  <c r="AR53" i="4"/>
  <c r="BL60" i="4"/>
  <c r="R70" i="4"/>
  <c r="AP70" i="4"/>
  <c r="BL75" i="4"/>
  <c r="I87" i="4"/>
  <c r="AD87" i="4"/>
  <c r="AY87" i="4"/>
  <c r="BD124" i="4"/>
  <c r="BD125" i="4" s="1"/>
  <c r="BG125" i="4"/>
  <c r="H143" i="4"/>
  <c r="AJ143" i="4"/>
  <c r="F157" i="4"/>
  <c r="X157" i="4"/>
  <c r="AP157" i="4"/>
  <c r="BH157" i="4"/>
  <c r="BJ8" i="4"/>
  <c r="BL8" i="4" s="1"/>
  <c r="F14" i="4"/>
  <c r="AA14" i="4"/>
  <c r="AS14" i="4"/>
  <c r="N24" i="4"/>
  <c r="BL38" i="4"/>
  <c r="AL41" i="4"/>
  <c r="E53" i="4"/>
  <c r="W53" i="4"/>
  <c r="AO53" i="4"/>
  <c r="BG53" i="4"/>
  <c r="L70" i="4"/>
  <c r="AL70" i="4"/>
  <c r="AY98" i="4"/>
  <c r="BK98" i="4" s="1"/>
  <c r="H105" i="4"/>
  <c r="Q125" i="4"/>
  <c r="AP125" i="4"/>
  <c r="AF143" i="4"/>
  <c r="H87" i="4"/>
  <c r="AX87" i="4"/>
  <c r="AA87" i="4"/>
  <c r="X150" i="4"/>
  <c r="AP150" i="4"/>
  <c r="BH150" i="4"/>
  <c r="AD24" i="4"/>
  <c r="BL62" i="4"/>
  <c r="BL67" i="4"/>
  <c r="R105" i="4"/>
  <c r="BG105" i="4"/>
  <c r="I150" i="4"/>
  <c r="AA150" i="4"/>
  <c r="AL150" i="4"/>
  <c r="BJ156" i="4"/>
  <c r="E157" i="4"/>
  <c r="AO157" i="4"/>
  <c r="BL5" i="4"/>
  <c r="BA13" i="4"/>
  <c r="BA14" i="4" s="1"/>
  <c r="BB87" i="4"/>
  <c r="AS87" i="4"/>
  <c r="AV124" i="4"/>
  <c r="AV125" i="4" s="1"/>
  <c r="R143" i="4"/>
  <c r="BK156" i="4"/>
  <c r="I14" i="4"/>
  <c r="AX14" i="4"/>
  <c r="BL49" i="4"/>
  <c r="AS70" i="4"/>
  <c r="N87" i="4"/>
  <c r="BA105" i="4"/>
  <c r="BK101" i="4"/>
  <c r="BL101" i="4" s="1"/>
  <c r="H157" i="4"/>
  <c r="BL9" i="4"/>
  <c r="I157" i="4"/>
  <c r="BK6" i="4"/>
  <c r="BL6" i="4" s="1"/>
  <c r="AA70" i="4"/>
  <c r="Q87" i="4"/>
  <c r="AM87" i="4"/>
  <c r="AR105" i="4"/>
  <c r="BL50" i="4"/>
  <c r="BL58" i="4"/>
  <c r="AC70" i="4"/>
  <c r="AX70" i="4"/>
  <c r="BL79" i="4"/>
  <c r="O157" i="4"/>
  <c r="AG157" i="4"/>
  <c r="AY157" i="4"/>
  <c r="BD40" i="4"/>
  <c r="BD41" i="4" s="1"/>
  <c r="AU105" i="4"/>
  <c r="BL33" i="4"/>
  <c r="AP14" i="4"/>
  <c r="AI41" i="4"/>
  <c r="BA41" i="4"/>
  <c r="BL46" i="4"/>
  <c r="I70" i="4"/>
  <c r="AG70" i="4"/>
  <c r="Z98" i="4"/>
  <c r="BL141" i="4"/>
  <c r="AC143" i="4"/>
  <c r="AU143" i="4"/>
  <c r="AM53" i="4"/>
  <c r="AL53" i="4"/>
  <c r="F53" i="4"/>
  <c r="BK52" i="4"/>
  <c r="BB70" i="4"/>
  <c r="BA70" i="4"/>
  <c r="BH125" i="4"/>
  <c r="AS150" i="4"/>
  <c r="BE53" i="4"/>
  <c r="BD53" i="4"/>
  <c r="BK64" i="4"/>
  <c r="X69" i="4"/>
  <c r="Q14" i="4"/>
  <c r="AY14" i="4"/>
  <c r="X41" i="4"/>
  <c r="W41" i="4"/>
  <c r="BK40" i="4"/>
  <c r="BJ52" i="4"/>
  <c r="AD70" i="4"/>
  <c r="BB143" i="4"/>
  <c r="BA143" i="4"/>
  <c r="BL7" i="4"/>
  <c r="R14" i="4"/>
  <c r="BJ32" i="4"/>
  <c r="BL32" i="4" s="1"/>
  <c r="I53" i="4"/>
  <c r="AA53" i="4"/>
  <c r="AS53" i="4"/>
  <c r="BA87" i="4"/>
  <c r="AD105" i="4"/>
  <c r="AV105" i="4"/>
  <c r="BJ113" i="4"/>
  <c r="BJ149" i="4"/>
  <c r="T24" i="4"/>
  <c r="AL24" i="4"/>
  <c r="BD24" i="4"/>
  <c r="K70" i="4"/>
  <c r="AX41" i="4"/>
  <c r="AY41" i="4"/>
  <c r="BB105" i="4"/>
  <c r="T125" i="4"/>
  <c r="AV70" i="4"/>
  <c r="AJ87" i="4"/>
  <c r="BJ10" i="4"/>
  <c r="BL10" i="4" s="1"/>
  <c r="AP24" i="4"/>
  <c r="BB41" i="4"/>
  <c r="U53" i="4"/>
  <c r="T53" i="4"/>
  <c r="E125" i="4"/>
  <c r="X24" i="4"/>
  <c r="BH24" i="4"/>
  <c r="AJ41" i="4"/>
  <c r="E14" i="4"/>
  <c r="AO14" i="4"/>
  <c r="BH14" i="4"/>
  <c r="R41" i="4"/>
  <c r="R87" i="4"/>
  <c r="X125" i="4"/>
  <c r="AG143" i="4"/>
  <c r="AY142" i="4"/>
  <c r="AY143" i="4" s="1"/>
  <c r="F150" i="4"/>
  <c r="BK149" i="4"/>
  <c r="N41" i="4"/>
  <c r="O41" i="4"/>
  <c r="BK23" i="4"/>
  <c r="F24" i="4"/>
  <c r="AI14" i="4"/>
  <c r="R157" i="4"/>
  <c r="AJ157" i="4"/>
  <c r="BB157" i="4"/>
  <c r="AF41" i="4"/>
  <c r="AG41" i="4"/>
  <c r="E24" i="4"/>
  <c r="BJ23" i="4"/>
  <c r="X13" i="4"/>
  <c r="X14" i="4" s="1"/>
  <c r="H14" i="4"/>
  <c r="Z14" i="4"/>
  <c r="AR14" i="4"/>
  <c r="U41" i="4"/>
  <c r="K124" i="4"/>
  <c r="AA119" i="4"/>
  <c r="BK119" i="4" s="1"/>
  <c r="BJ119" i="4"/>
  <c r="E150" i="4"/>
  <c r="W150" i="4"/>
  <c r="AO150" i="4"/>
  <c r="BG150" i="4"/>
  <c r="H150" i="4"/>
  <c r="K14" i="4"/>
  <c r="AC14" i="4"/>
  <c r="AU14" i="4"/>
  <c r="H24" i="4"/>
  <c r="Z24" i="4"/>
  <c r="AR24" i="4"/>
  <c r="AF70" i="4"/>
  <c r="BJ83" i="4"/>
  <c r="BL83" i="4" s="1"/>
  <c r="T87" i="4"/>
  <c r="AL87" i="4"/>
  <c r="F125" i="4"/>
  <c r="Q143" i="4"/>
  <c r="AI143" i="4"/>
  <c r="T157" i="4"/>
  <c r="AL157" i="4"/>
  <c r="BD157" i="4"/>
  <c r="W69" i="4"/>
  <c r="AY124" i="4"/>
  <c r="X81" i="4"/>
  <c r="AA113" i="4"/>
  <c r="BA124" i="4"/>
  <c r="BA125" i="4" s="1"/>
  <c r="Q105" i="4"/>
  <c r="AI105" i="4"/>
  <c r="N120" i="4"/>
  <c r="AC125" i="4"/>
  <c r="BJ78" i="4"/>
  <c r="BL78" i="4" s="1"/>
  <c r="E105" i="4"/>
  <c r="BJ36" i="4"/>
  <c r="BL36" i="4" s="1"/>
  <c r="BD64" i="4"/>
  <c r="BD69" i="4" s="1"/>
  <c r="BD76" i="4"/>
  <c r="BD86" i="4" s="1"/>
  <c r="BJ86" i="4" s="1"/>
  <c r="X105" i="4"/>
  <c r="AP105" i="4"/>
  <c r="BH105" i="4"/>
  <c r="AG114" i="4"/>
  <c r="N121" i="4"/>
  <c r="BJ121" i="4" s="1"/>
  <c r="BL121" i="4" s="1"/>
  <c r="R125" i="4"/>
  <c r="AJ125" i="4"/>
  <c r="BD133" i="4"/>
  <c r="BJ133" i="4" s="1"/>
  <c r="Z136" i="4"/>
  <c r="AJ59" i="4"/>
  <c r="BJ54" i="4" l="1"/>
  <c r="W70" i="4"/>
  <c r="BJ25" i="4"/>
  <c r="BK88" i="4"/>
  <c r="BK42" i="4"/>
  <c r="BK151" i="4"/>
  <c r="BK54" i="4"/>
  <c r="BJ151" i="4"/>
  <c r="BE41" i="4"/>
  <c r="BK41" i="4" s="1"/>
  <c r="BK71" i="4"/>
  <c r="BD104" i="4"/>
  <c r="BE105" i="4" s="1"/>
  <c r="BJ40" i="4"/>
  <c r="BL40" i="4" s="1"/>
  <c r="BK25" i="4"/>
  <c r="BK158" i="4"/>
  <c r="BJ95" i="4"/>
  <c r="AY104" i="4"/>
  <c r="AY105" i="4" s="1"/>
  <c r="BJ158" i="4"/>
  <c r="BK95" i="4"/>
  <c r="BJ106" i="4"/>
  <c r="BK15" i="4"/>
  <c r="BJ13" i="4"/>
  <c r="BK144" i="4"/>
  <c r="BL156" i="4"/>
  <c r="BE125" i="4"/>
  <c r="BJ88" i="4"/>
  <c r="BK24" i="4"/>
  <c r="BJ157" i="4"/>
  <c r="BK14" i="4"/>
  <c r="BJ42" i="4"/>
  <c r="BL23" i="4"/>
  <c r="BJ98" i="4"/>
  <c r="BL98" i="4" s="1"/>
  <c r="K99" i="4"/>
  <c r="BK150" i="4"/>
  <c r="X70" i="4"/>
  <c r="BJ144" i="4"/>
  <c r="N100" i="4"/>
  <c r="L100" i="4" s="1"/>
  <c r="AU125" i="4"/>
  <c r="BK126" i="4" s="1"/>
  <c r="BK157" i="4"/>
  <c r="BB125" i="4"/>
  <c r="BJ126" i="4" s="1"/>
  <c r="BK106" i="4"/>
  <c r="BJ53" i="4"/>
  <c r="BB14" i="4"/>
  <c r="BJ15" i="4" s="1"/>
  <c r="BD70" i="4"/>
  <c r="BE70" i="4"/>
  <c r="BJ24" i="4"/>
  <c r="BK53" i="4"/>
  <c r="BJ97" i="4"/>
  <c r="Z104" i="4"/>
  <c r="O97" i="4"/>
  <c r="BJ41" i="4"/>
  <c r="BJ120" i="4"/>
  <c r="L120" i="4"/>
  <c r="N124" i="4"/>
  <c r="BL119" i="4"/>
  <c r="BJ64" i="4"/>
  <c r="BL64" i="4" s="1"/>
  <c r="AX143" i="4"/>
  <c r="BL52" i="4"/>
  <c r="BJ150" i="4"/>
  <c r="BL149" i="4"/>
  <c r="BK13" i="4"/>
  <c r="BE87" i="4"/>
  <c r="BD87" i="4"/>
  <c r="AG124" i="4"/>
  <c r="AF117" i="4"/>
  <c r="BK114" i="4"/>
  <c r="BL114" i="4" s="1"/>
  <c r="AJ69" i="4"/>
  <c r="BK59" i="4"/>
  <c r="BL59" i="4" s="1"/>
  <c r="O61" i="4"/>
  <c r="AA124" i="4"/>
  <c r="Z116" i="4"/>
  <c r="BK113" i="4"/>
  <c r="BL113" i="4" s="1"/>
  <c r="N138" i="4"/>
  <c r="K137" i="4"/>
  <c r="BJ136" i="4"/>
  <c r="BL136" i="4" s="1"/>
  <c r="X86" i="4"/>
  <c r="BK81" i="4"/>
  <c r="BL81" i="4" s="1"/>
  <c r="W14" i="4"/>
  <c r="BJ14" i="4" s="1"/>
  <c r="BD142" i="4"/>
  <c r="AA133" i="4"/>
  <c r="AX125" i="4"/>
  <c r="AY125" i="4"/>
  <c r="BJ76" i="4"/>
  <c r="BJ71" i="4"/>
  <c r="BK159" i="4" l="1"/>
  <c r="BJ152" i="4"/>
  <c r="BJ55" i="4"/>
  <c r="BJ26" i="4"/>
  <c r="BK152" i="4"/>
  <c r="BK43" i="4"/>
  <c r="BL95" i="4"/>
  <c r="BD105" i="4"/>
  <c r="BK26" i="4"/>
  <c r="BK55" i="4"/>
  <c r="BJ159" i="4"/>
  <c r="BL13" i="4"/>
  <c r="AX105" i="4"/>
  <c r="BJ43" i="4"/>
  <c r="BJ100" i="4"/>
  <c r="BK16" i="4"/>
  <c r="N104" i="4"/>
  <c r="BJ16" i="4"/>
  <c r="BJ99" i="4"/>
  <c r="AA99" i="4"/>
  <c r="K104" i="4"/>
  <c r="BK133" i="4"/>
  <c r="BL133" i="4" s="1"/>
  <c r="Z135" i="4"/>
  <c r="BE143" i="4"/>
  <c r="BD143" i="4"/>
  <c r="L104" i="4"/>
  <c r="BK100" i="4"/>
  <c r="X87" i="4"/>
  <c r="W87" i="4"/>
  <c r="O117" i="4"/>
  <c r="BK117" i="4" s="1"/>
  <c r="AF124" i="4"/>
  <c r="AF125" i="4" s="1"/>
  <c r="BJ117" i="4"/>
  <c r="L124" i="4"/>
  <c r="BK120" i="4"/>
  <c r="BL120" i="4" s="1"/>
  <c r="AP76" i="4"/>
  <c r="BJ137" i="4"/>
  <c r="K142" i="4"/>
  <c r="AA137" i="4"/>
  <c r="BK137" i="4" s="1"/>
  <c r="BJ138" i="4"/>
  <c r="L138" i="4"/>
  <c r="N142" i="4"/>
  <c r="O104" i="4"/>
  <c r="BK97" i="4"/>
  <c r="BL97" i="4" s="1"/>
  <c r="AI61" i="4"/>
  <c r="BK61" i="4"/>
  <c r="O69" i="4"/>
  <c r="BJ116" i="4"/>
  <c r="Z124" i="4"/>
  <c r="Z125" i="4" s="1"/>
  <c r="O116" i="4"/>
  <c r="BL159" i="4" l="1"/>
  <c r="BL100" i="4"/>
  <c r="BL152" i="4"/>
  <c r="BL55" i="4"/>
  <c r="BL43" i="4"/>
  <c r="BL26" i="4"/>
  <c r="BL16" i="4"/>
  <c r="BL117" i="4"/>
  <c r="AG125" i="4"/>
  <c r="BJ104" i="4"/>
  <c r="O105" i="4"/>
  <c r="BL137" i="4"/>
  <c r="BK99" i="4"/>
  <c r="BL99" i="4" s="1"/>
  <c r="AA104" i="4"/>
  <c r="BK104" i="4" s="1"/>
  <c r="AA125" i="4"/>
  <c r="AI69" i="4"/>
  <c r="BJ61" i="4"/>
  <c r="BL61" i="4" s="1"/>
  <c r="BK138" i="4"/>
  <c r="BL138" i="4" s="1"/>
  <c r="L142" i="4"/>
  <c r="K143" i="4" s="1"/>
  <c r="L105" i="4"/>
  <c r="K105" i="4"/>
  <c r="BK116" i="4"/>
  <c r="BL116" i="4" s="1"/>
  <c r="O124" i="4"/>
  <c r="AA142" i="4"/>
  <c r="AP86" i="4"/>
  <c r="BK76" i="4"/>
  <c r="BL76" i="4" s="1"/>
  <c r="BJ124" i="4"/>
  <c r="O135" i="4"/>
  <c r="Z142" i="4"/>
  <c r="BJ142" i="4" s="1"/>
  <c r="BJ135" i="4"/>
  <c r="L125" i="4"/>
  <c r="K125" i="4"/>
  <c r="N105" i="4"/>
  <c r="O70" i="4"/>
  <c r="N70" i="4"/>
  <c r="BK69" i="4"/>
  <c r="BL104" i="4" l="1"/>
  <c r="AA143" i="4"/>
  <c r="AA105" i="4"/>
  <c r="BK105" i="4" s="1"/>
  <c r="BK107" i="4" s="1"/>
  <c r="Z105" i="4"/>
  <c r="BJ105" i="4" s="1"/>
  <c r="BJ107" i="4" s="1"/>
  <c r="L143" i="4"/>
  <c r="O142" i="4"/>
  <c r="BK135" i="4"/>
  <c r="BL135" i="4" s="1"/>
  <c r="O125" i="4"/>
  <c r="BK125" i="4" s="1"/>
  <c r="BK127" i="4" s="1"/>
  <c r="N125" i="4"/>
  <c r="BJ125" i="4" s="1"/>
  <c r="BJ127" i="4" s="1"/>
  <c r="BK124" i="4"/>
  <c r="BL124" i="4" s="1"/>
  <c r="AP87" i="4"/>
  <c r="BK87" i="4" s="1"/>
  <c r="BK89" i="4" s="1"/>
  <c r="AO87" i="4"/>
  <c r="BJ87" i="4" s="1"/>
  <c r="BJ89" i="4" s="1"/>
  <c r="BK86" i="4"/>
  <c r="BL86" i="4" s="1"/>
  <c r="Z143" i="4"/>
  <c r="AI70" i="4"/>
  <c r="BJ70" i="4" s="1"/>
  <c r="BJ72" i="4" s="1"/>
  <c r="BJ69" i="4"/>
  <c r="BL69" i="4" s="1"/>
  <c r="AJ70" i="4"/>
  <c r="BK70" i="4" s="1"/>
  <c r="BK72" i="4" s="1"/>
  <c r="BL89" i="4" l="1"/>
  <c r="BL107" i="4"/>
  <c r="BL72" i="4"/>
  <c r="BL127" i="4"/>
  <c r="O143" i="4"/>
  <c r="BK143" i="4" s="1"/>
  <c r="BK145" i="4" s="1"/>
  <c r="N143" i="4"/>
  <c r="BJ143" i="4" s="1"/>
  <c r="BJ145" i="4" s="1"/>
  <c r="BK142" i="4"/>
  <c r="BL142" i="4" s="1"/>
  <c r="BL145" i="4" l="1"/>
  <c r="C3" i="1" l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<sst xmlns="http://schemas.openxmlformats.org/spreadsheetml/2006/main" count="1422" uniqueCount="192">
  <si>
    <t>BASIC_SOURCE_AMOUNT_IND</t>
  </si>
  <si>
    <t>OPERATION_SIGN</t>
  </si>
  <si>
    <t>ENTRY_LABEL</t>
  </si>
  <si>
    <t>M01</t>
  </si>
  <si>
    <t>D</t>
  </si>
  <si>
    <t>CAISSE</t>
  </si>
  <si>
    <t>M02</t>
  </si>
  <si>
    <t>COMPTE BANQUE POUR CB</t>
  </si>
  <si>
    <t>F01</t>
  </si>
  <si>
    <t>COMPTE BANQUE OPERATION VIRT/PRLT/CHQ</t>
  </si>
  <si>
    <t>E01</t>
  </si>
  <si>
    <t>C</t>
  </si>
  <si>
    <t>CLIENT  DIRECT</t>
  </si>
  <si>
    <t>A01</t>
  </si>
  <si>
    <t>AGENT OPERATION</t>
  </si>
  <si>
    <t>C01</t>
  </si>
  <si>
    <t>CLIENT AGENT</t>
  </si>
  <si>
    <t>L01</t>
  </si>
  <si>
    <t>TESTE LIBELLE</t>
  </si>
  <si>
    <t>Dépôt d'espèces du client A pour un client B</t>
  </si>
  <si>
    <t>L02</t>
  </si>
  <si>
    <t>Transfert de la dette client A vers le partenaire A</t>
  </si>
  <si>
    <t>L03</t>
  </si>
  <si>
    <t>Facturation de la commission sur opération de transfert</t>
  </si>
  <si>
    <t>L04</t>
  </si>
  <si>
    <t>L05</t>
  </si>
  <si>
    <t>Virement reçu du partenaire</t>
  </si>
  <si>
    <t>L06</t>
  </si>
  <si>
    <t>Rétrocession de la commission sur opération de transfert /Partenaire A</t>
  </si>
  <si>
    <t>L07</t>
  </si>
  <si>
    <t>L08</t>
  </si>
  <si>
    <t>Compensation IYU en faveur du partenaire A</t>
  </si>
  <si>
    <t>L11</t>
  </si>
  <si>
    <t>Virement de la rétrocession quotte part commission / Partenaire A</t>
  </si>
  <si>
    <t>L10</t>
  </si>
  <si>
    <t>Encaissement du chiffre d'affaires IYU sur les opérations de transfert</t>
  </si>
  <si>
    <t>L12</t>
  </si>
  <si>
    <t>Déclaration de TVA</t>
  </si>
  <si>
    <t>Paiement d'un transfert en espèces pour un client B</t>
  </si>
  <si>
    <t>Facturation de la commission sur paiement transfert</t>
  </si>
  <si>
    <t>Transfert de la créance client B vers le partenaire A</t>
  </si>
  <si>
    <t>Rétrocession de la commission sur paiement transfert/ partenaire B</t>
  </si>
  <si>
    <t>Virement/compensation reçu du partenaire B</t>
  </si>
  <si>
    <t>Virement de la rétrocession quotte part commission / Partenaire B</t>
  </si>
  <si>
    <t>Facturation de la commission sur opération de transfert / Quotte part IYU</t>
  </si>
  <si>
    <t>L13</t>
  </si>
  <si>
    <t>L14</t>
  </si>
  <si>
    <t xml:space="preserve">Virement en faveur de IYU/règlement fact quotte part commission </t>
  </si>
  <si>
    <t>Encaissement du chiffre d'affaires IYU sur les opérations de transfert/Quotte part IYU</t>
  </si>
  <si>
    <t>Encaissement du chiffre d'affaires IYU sur paiement transfert</t>
  </si>
  <si>
    <t>L15</t>
  </si>
  <si>
    <t>Approvisionnelent de l'agence B via le compte de règlement</t>
  </si>
  <si>
    <t>Principal + Com HT + Com HT * TVA</t>
  </si>
  <si>
    <t>Principal</t>
  </si>
  <si>
    <t>Com TTC ; Com HT ; Com HT * TVA</t>
  </si>
  <si>
    <t>RétroP TTC ; RétroP HT ; RétroP HT * TVA</t>
  </si>
  <si>
    <t>RétroP TTC ; RétroP TTC ;  RétroP HT * TVA ; RétroP HT * TVA</t>
  </si>
  <si>
    <t>Com TTC ; Com TTC ;  Com HT * TVA ; Com HT * TVA</t>
  </si>
  <si>
    <t>Solde compte TVA à décaisser</t>
  </si>
  <si>
    <t>TVA</t>
  </si>
  <si>
    <t xml:space="preserve">Com TTC </t>
  </si>
  <si>
    <t xml:space="preserve"> </t>
  </si>
  <si>
    <t>TRANS_AMOUNT_SENT</t>
  </si>
  <si>
    <t xml:space="preserve">RétroP TTC </t>
  </si>
  <si>
    <t xml:space="preserve"> RétroP TTC </t>
  </si>
  <si>
    <t>Com HT</t>
  </si>
  <si>
    <t>RétroP HT</t>
  </si>
  <si>
    <t>Com TTC</t>
  </si>
  <si>
    <t>RétroP TTC</t>
  </si>
  <si>
    <t>Column1</t>
  </si>
  <si>
    <t>valeur</t>
  </si>
  <si>
    <t>Evènements de gestion</t>
  </si>
  <si>
    <t>Etapes</t>
  </si>
  <si>
    <t>Formules de calcul</t>
  </si>
  <si>
    <t>Caisse Agence A</t>
  </si>
  <si>
    <t>Caisse Agence B</t>
  </si>
  <si>
    <t>Compte de réglèment</t>
  </si>
  <si>
    <t>Compte bancaire</t>
  </si>
  <si>
    <t>Client A</t>
  </si>
  <si>
    <t>Client B</t>
  </si>
  <si>
    <t>Partenaire A</t>
  </si>
  <si>
    <t>Partenaire B</t>
  </si>
  <si>
    <t>Agent A</t>
  </si>
  <si>
    <t>Agent B</t>
  </si>
  <si>
    <t>Partenaire CB A</t>
  </si>
  <si>
    <t>Partenaire CB B</t>
  </si>
  <si>
    <t>Partenaire CB
Vrt A</t>
  </si>
  <si>
    <t>Partenaire CB
Vrt B</t>
  </si>
  <si>
    <t>Produits</t>
  </si>
  <si>
    <t>TVA collectée</t>
  </si>
  <si>
    <t>Charges</t>
  </si>
  <si>
    <t>TVA déductible</t>
  </si>
  <si>
    <t>TVA à décaisser</t>
  </si>
  <si>
    <t>TOTAL</t>
  </si>
  <si>
    <t>Com HT = Principal * taux com</t>
  </si>
  <si>
    <t>Rétro HT = Com HT * taux rétro</t>
  </si>
  <si>
    <t>Débit</t>
  </si>
  <si>
    <t>Crédit</t>
  </si>
  <si>
    <t>1.a  Dépôt de cash en agence IYU</t>
  </si>
  <si>
    <t>Bilan</t>
  </si>
  <si>
    <t>Résultat</t>
  </si>
  <si>
    <t>1.a  Annulation dépôt de cash en agence IYU</t>
  </si>
  <si>
    <t>2.a  Dépôt cash depuis un point d'un agent de paiement</t>
  </si>
  <si>
    <t>Transfert d'un client A  pour un client B a partir d'un point agent</t>
  </si>
  <si>
    <t>Rétrocession de la commission sur opération de transfert partenaire A</t>
  </si>
  <si>
    <t>Rétrocession de la commission sur opération de transfert Agent A</t>
  </si>
  <si>
    <t>RétroA TTC ; RétroA HT ; RétroA HT * TVA</t>
  </si>
  <si>
    <t>Virement reçu del'agent A</t>
  </si>
  <si>
    <t>Virement de la rétrocession quotte part commission / Agent A</t>
  </si>
  <si>
    <t>RétroA TTC ; RétroA TTC ;  RétroA HT * TVA ; RétroA HT * TVA</t>
  </si>
  <si>
    <t>2.a  Annulation dépôt cash depuis un point d'un agent de paiement</t>
  </si>
  <si>
    <t>Virement reçu de l'agent A</t>
  </si>
  <si>
    <t>3.a  Transfert depuis l'app web/mobile paiement CB</t>
  </si>
  <si>
    <t>Transfert d'un client A via sa carte pour un client B</t>
  </si>
  <si>
    <t>Rétrocession de la commission sur opération de transfert/prestatiare CB</t>
  </si>
  <si>
    <t>Virement reçu du prestataire CB</t>
  </si>
  <si>
    <t>Virement de la rétrocession quotte part commission prestataire CB</t>
  </si>
  <si>
    <t>4.a  Transfert depuis l'app web/mobile paiement virement</t>
  </si>
  <si>
    <t>Rétrocession de la commission sur opération de transfert/prestatiare Vrt A</t>
  </si>
  <si>
    <t>Virement reçu du prestataire Vrt A</t>
  </si>
  <si>
    <t>Virement de la rétrocession quotte part commission prestataire Vrt A</t>
  </si>
  <si>
    <t>5.a  Reception d'une opération et mise à disposition dans une agence IYU en espèces</t>
  </si>
  <si>
    <t xml:space="preserve"> Paiement d'un transfert en espèces pour un client B</t>
  </si>
  <si>
    <t>Com TTC ; Com TTC</t>
  </si>
  <si>
    <t>Principal - Com TTC</t>
  </si>
  <si>
    <t>6.a  Reception d'une opération et mise à disposition chez un agent de paiement IYU en espèces</t>
  </si>
  <si>
    <t>Rétrocession de la commission sur paiement transfert/ Agent B</t>
  </si>
  <si>
    <t>Virement de la rétrocession quotte part commission / Agent B</t>
  </si>
  <si>
    <t>Virement pour compensation IYU en faveur de l'agent</t>
  </si>
  <si>
    <t>7.a  Reception d'une opération et mise à disposition par virement au bénéfice du client IYU Bénéficiaire</t>
  </si>
  <si>
    <t>RétroP TTC ; RétroP HT * TVA ; RétroP HT * TVA</t>
  </si>
  <si>
    <t>RétroP TTC ; RétroP TTC ; RétroP HT * TVA ; RétroP HT * TVA</t>
  </si>
  <si>
    <t>11.a Garantie recue</t>
  </si>
  <si>
    <t>Garantie reçue du partenaire</t>
  </si>
  <si>
    <t>11.a Garantie versée</t>
  </si>
  <si>
    <t>Garantie versée au partenaire</t>
  </si>
  <si>
    <t>L03 - L03 - L05 - L05</t>
  </si>
  <si>
    <t>L12 - L12</t>
  </si>
  <si>
    <t>L11 - L01 - L08 - L10</t>
  </si>
  <si>
    <t>L01 - L01</t>
  </si>
  <si>
    <t>L02 - L02</t>
  </si>
  <si>
    <t>L03 - L04 - L05</t>
  </si>
  <si>
    <t>L06 - L07 - L08</t>
  </si>
  <si>
    <t>TRANS_PAYERCOMISCOMPANY</t>
  </si>
  <si>
    <t>TRANS_PAYERCOMISCOMPANY (compagnie payeur)</t>
  </si>
  <si>
    <t>TRANS_PAYERTAXES</t>
  </si>
  <si>
    <t>TRANS_PAYERTAXES + TRANS_PAYERCOMISCOMPANY</t>
  </si>
  <si>
    <t>paiement</t>
  </si>
  <si>
    <t>envoi</t>
  </si>
  <si>
    <t>TRANS_COMIS_COMPANIE</t>
  </si>
  <si>
    <t>TRANS_TAXES + TRANS_COMIS_COMPANIE</t>
  </si>
  <si>
    <t>TRANS_PAYERCOMISCOMPANY + TRANS_PAYERTAXES</t>
  </si>
  <si>
    <t>TRANS_COMIS_COMPANIE + TRANS_TAXES</t>
  </si>
  <si>
    <t>TRANS_TAXES</t>
  </si>
  <si>
    <t>L11 - L11 - L08 - L10</t>
  </si>
  <si>
    <t>L10 - L10</t>
  </si>
  <si>
    <t>L11 - L13 - L14</t>
  </si>
  <si>
    <t>L11 - L11</t>
  </si>
  <si>
    <t>L11 - L11 - L05 -L10</t>
  </si>
  <si>
    <t>L15 - L15</t>
  </si>
  <si>
    <t>Paiement d'un transfert en espèces par un agent pour un client B</t>
  </si>
  <si>
    <t>Paiement d'un transfert en espèces par virement au profit d'un client B</t>
  </si>
  <si>
    <t>Column3</t>
  </si>
  <si>
    <t>Column4</t>
  </si>
  <si>
    <t>FORMULE</t>
  </si>
  <si>
    <t>BSAI</t>
  </si>
  <si>
    <t>Com HT + TVA</t>
  </si>
  <si>
    <t>L09</t>
  </si>
  <si>
    <t>RétroP HT + TVA</t>
  </si>
  <si>
    <t xml:space="preserve"> Com HT </t>
  </si>
  <si>
    <t xml:space="preserve"> Com HT * TVA</t>
  </si>
  <si>
    <t xml:space="preserve"> RétroP HT </t>
  </si>
  <si>
    <t xml:space="preserve"> RétroP HT * TVA</t>
  </si>
  <si>
    <t xml:space="preserve">  RétroP HT * TVA </t>
  </si>
  <si>
    <t xml:space="preserve"> Com TTC </t>
  </si>
  <si>
    <t xml:space="preserve">  Com HT * TVA </t>
  </si>
  <si>
    <t xml:space="preserve">RétroA TTC </t>
  </si>
  <si>
    <t xml:space="preserve"> RétroA HT </t>
  </si>
  <si>
    <t xml:space="preserve"> RétroA HT * TVA</t>
  </si>
  <si>
    <t xml:space="preserve"> RétroA TTC </t>
  </si>
  <si>
    <t xml:space="preserve">  RétroA HT * TVA </t>
  </si>
  <si>
    <t xml:space="preserve"> Com TTC</t>
  </si>
  <si>
    <t xml:space="preserve"> RétroP HT * TVA </t>
  </si>
  <si>
    <t>RétroA TTC</t>
  </si>
  <si>
    <t/>
  </si>
  <si>
    <t>RétroA HT</t>
  </si>
  <si>
    <t>RétroP HT * TVA</t>
  </si>
  <si>
    <t>Com HT * TVA</t>
  </si>
  <si>
    <t>RétroA HT * TVA</t>
  </si>
  <si>
    <t>Trans_fees</t>
  </si>
  <si>
    <t>Trans_taxes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</si>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</sst>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_€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3">
    <xf numFmtId="0" fontId="0" fillId="0" borderId="0" xfId="0"/>
    <xf numFmtId="16" fontId="0" fillId="0" borderId="0" xfId="0" applyNumberFormat="1"/>
    <xf numFmtId="0" fontId="0" fillId="4" borderId="0" xfId="0" applyFont="1" applyFill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/>
    <xf numFmtId="164" fontId="4" fillId="0" borderId="4" xfId="0" applyNumberFormat="1" applyFont="1" applyBorder="1"/>
    <xf numFmtId="164" fontId="4" fillId="0" borderId="3" xfId="0" applyNumberFormat="1" applyFont="1" applyBorder="1"/>
    <xf numFmtId="164" fontId="0" fillId="0" borderId="0" xfId="0" applyNumberFormat="1"/>
    <xf numFmtId="164" fontId="0" fillId="0" borderId="2" xfId="0" applyNumberFormat="1" applyBorder="1"/>
    <xf numFmtId="0" fontId="0" fillId="0" borderId="6" xfId="0" applyBorder="1" applyAlignment="1">
      <alignment horizontal="center" vertical="center" textRotation="90"/>
    </xf>
    <xf numFmtId="0" fontId="4" fillId="0" borderId="2" xfId="0" applyFont="1" applyBorder="1"/>
    <xf numFmtId="164" fontId="4" fillId="0" borderId="0" xfId="0" applyNumberFormat="1" applyFont="1"/>
    <xf numFmtId="164" fontId="4" fillId="0" borderId="6" xfId="0" applyNumberFormat="1" applyFont="1" applyBorder="1"/>
    <xf numFmtId="8" fontId="4" fillId="0" borderId="2" xfId="0" applyNumberFormat="1" applyFont="1" applyBorder="1"/>
    <xf numFmtId="164" fontId="0" fillId="0" borderId="8" xfId="0" applyNumberFormat="1" applyBorder="1"/>
    <xf numFmtId="164" fontId="0" fillId="5" borderId="2" xfId="0" applyNumberFormat="1" applyFill="1" applyBorder="1"/>
    <xf numFmtId="0" fontId="0" fillId="0" borderId="9" xfId="0" applyBorder="1" applyAlignment="1">
      <alignment horizontal="center" vertical="center" textRotation="90"/>
    </xf>
    <xf numFmtId="164" fontId="0" fillId="6" borderId="2" xfId="0" applyNumberFormat="1" applyFill="1" applyBorder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6" xfId="0" applyBorder="1" applyAlignment="1">
      <alignment horizontal="center" vertical="center" textRotation="90" wrapText="1"/>
    </xf>
    <xf numFmtId="0" fontId="4" fillId="0" borderId="0" xfId="0" applyFont="1"/>
    <xf numFmtId="8" fontId="4" fillId="0" borderId="0" xfId="0" applyNumberFormat="1" applyFont="1"/>
    <xf numFmtId="0" fontId="0" fillId="0" borderId="9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4" xfId="0" applyFont="1" applyBorder="1"/>
    <xf numFmtId="0" fontId="5" fillId="0" borderId="0" xfId="0" applyFont="1" applyAlignment="1">
      <alignment horizontal="center" vertical="center" textRotation="90" wrapText="1"/>
    </xf>
    <xf numFmtId="16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5" fillId="5" borderId="2" xfId="0" applyNumberFormat="1" applyFont="1" applyFill="1" applyBorder="1"/>
    <xf numFmtId="164" fontId="5" fillId="0" borderId="0" xfId="0" applyNumberFormat="1" applyFont="1"/>
    <xf numFmtId="0" fontId="5" fillId="0" borderId="0" xfId="0" applyFont="1"/>
    <xf numFmtId="164" fontId="5" fillId="6" borderId="2" xfId="0" applyNumberFormat="1" applyFont="1" applyFill="1" applyBorder="1"/>
    <xf numFmtId="4" fontId="0" fillId="0" borderId="0" xfId="0" applyNumberFormat="1"/>
    <xf numFmtId="0" fontId="5" fillId="0" borderId="3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8" fontId="1" fillId="2" borderId="0" xfId="1" applyNumberFormat="1"/>
    <xf numFmtId="0" fontId="1" fillId="2" borderId="0" xfId="1"/>
    <xf numFmtId="0" fontId="1" fillId="2" borderId="4" xfId="1" applyBorder="1"/>
    <xf numFmtId="8" fontId="4" fillId="7" borderId="2" xfId="0" applyNumberFormat="1" applyFont="1" applyFill="1" applyBorder="1"/>
    <xf numFmtId="0" fontId="4" fillId="0" borderId="2" xfId="0" applyFont="1" applyFill="1" applyBorder="1"/>
    <xf numFmtId="164" fontId="4" fillId="0" borderId="0" xfId="0" applyNumberFormat="1" applyFont="1" applyFill="1"/>
    <xf numFmtId="164" fontId="4" fillId="0" borderId="6" xfId="0" applyNumberFormat="1" applyFont="1" applyFill="1" applyBorder="1"/>
    <xf numFmtId="164" fontId="0" fillId="0" borderId="0" xfId="0" applyNumberFormat="1" applyFill="1"/>
    <xf numFmtId="164" fontId="0" fillId="0" borderId="2" xfId="0" applyNumberFormat="1" applyFill="1" applyBorder="1"/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8" fontId="4" fillId="0" borderId="0" xfId="0" applyNumberFormat="1" applyFont="1" applyFill="1"/>
    <xf numFmtId="0" fontId="2" fillId="3" borderId="0" xfId="2"/>
    <xf numFmtId="0" fontId="1" fillId="2" borderId="1" xfId="1" applyBorder="1"/>
    <xf numFmtId="0" fontId="0" fillId="0" borderId="0" xfId="0" applyAlignment="1">
      <alignment vertical="center"/>
    </xf>
    <xf numFmtId="0" fontId="2" fillId="3" borderId="4" xfId="2" applyBorder="1"/>
    <xf numFmtId="8" fontId="2" fillId="3" borderId="0" xfId="2" applyNumberFormat="1"/>
    <xf numFmtId="8" fontId="4" fillId="8" borderId="2" xfId="0" applyNumberFormat="1" applyFont="1" applyFill="1" applyBorder="1"/>
    <xf numFmtId="8" fontId="4" fillId="8" borderId="0" xfId="0" applyNumberFormat="1" applyFont="1" applyFill="1"/>
    <xf numFmtId="164" fontId="4" fillId="8" borderId="0" xfId="0" applyNumberFormat="1" applyFont="1" applyFill="1"/>
    <xf numFmtId="164" fontId="4" fillId="8" borderId="6" xfId="0" applyNumberFormat="1" applyFont="1" applyFill="1" applyBorder="1"/>
    <xf numFmtId="164" fontId="0" fillId="8" borderId="0" xfId="0" applyNumberFormat="1" applyFill="1"/>
    <xf numFmtId="164" fontId="0" fillId="8" borderId="2" xfId="0" applyNumberFormat="1" applyFill="1" applyBorder="1"/>
    <xf numFmtId="0" fontId="0" fillId="8" borderId="0" xfId="0" applyFill="1"/>
    <xf numFmtId="0" fontId="4" fillId="9" borderId="2" xfId="0" applyFont="1" applyFill="1" applyBorder="1"/>
    <xf numFmtId="164" fontId="4" fillId="9" borderId="0" xfId="0" applyNumberFormat="1" applyFont="1" applyFill="1"/>
    <xf numFmtId="164" fontId="4" fillId="9" borderId="6" xfId="0" applyNumberFormat="1" applyFont="1" applyFill="1" applyBorder="1"/>
    <xf numFmtId="164" fontId="0" fillId="9" borderId="0" xfId="0" applyNumberFormat="1" applyFill="1"/>
    <xf numFmtId="164" fontId="0" fillId="9" borderId="2" xfId="0" applyNumberFormat="1" applyFill="1" applyBorder="1"/>
    <xf numFmtId="0" fontId="0" fillId="9" borderId="0" xfId="0" applyFill="1"/>
    <xf numFmtId="0" fontId="4" fillId="9" borderId="0" xfId="0" applyFont="1" applyFill="1"/>
    <xf numFmtId="164" fontId="4" fillId="9" borderId="2" xfId="0" applyNumberFormat="1" applyFont="1" applyFill="1" applyBorder="1"/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164" fontId="4" fillId="10" borderId="4" xfId="0" applyNumberFormat="1" applyFont="1" applyFill="1" applyBorder="1"/>
    <xf numFmtId="164" fontId="4" fillId="10" borderId="3" xfId="0" applyNumberFormat="1" applyFont="1" applyFill="1" applyBorder="1"/>
    <xf numFmtId="164" fontId="4" fillId="10" borderId="0" xfId="0" applyNumberFormat="1" applyFont="1" applyFill="1"/>
    <xf numFmtId="164" fontId="4" fillId="10" borderId="6" xfId="0" applyNumberFormat="1" applyFont="1" applyFill="1" applyBorder="1"/>
    <xf numFmtId="164" fontId="0" fillId="10" borderId="2" xfId="0" applyNumberFormat="1" applyFill="1" applyBorder="1"/>
    <xf numFmtId="0" fontId="0" fillId="10" borderId="0" xfId="0" applyFill="1"/>
    <xf numFmtId="164" fontId="5" fillId="10" borderId="2" xfId="0" applyNumberFormat="1" applyFont="1" applyFill="1" applyBorder="1"/>
    <xf numFmtId="164" fontId="0" fillId="10" borderId="0" xfId="0" applyNumberFormat="1" applyFill="1"/>
    <xf numFmtId="4" fontId="0" fillId="10" borderId="0" xfId="0" applyNumberFormat="1" applyFill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164" fontId="4" fillId="11" borderId="4" xfId="0" applyNumberFormat="1" applyFont="1" applyFill="1" applyBorder="1"/>
    <xf numFmtId="164" fontId="4" fillId="11" borderId="5" xfId="0" applyNumberFormat="1" applyFont="1" applyFill="1" applyBorder="1"/>
    <xf numFmtId="164" fontId="4" fillId="11" borderId="0" xfId="0" applyNumberFormat="1" applyFont="1" applyFill="1"/>
    <xf numFmtId="164" fontId="4" fillId="11" borderId="7" xfId="0" applyNumberFormat="1" applyFont="1" applyFill="1" applyBorder="1"/>
    <xf numFmtId="164" fontId="0" fillId="11" borderId="2" xfId="0" applyNumberFormat="1" applyFill="1" applyBorder="1"/>
    <xf numFmtId="0" fontId="0" fillId="11" borderId="0" xfId="0" applyFill="1"/>
    <xf numFmtId="164" fontId="5" fillId="11" borderId="2" xfId="0" applyNumberFormat="1" applyFont="1" applyFill="1" applyBorder="1"/>
    <xf numFmtId="4" fontId="0" fillId="11" borderId="0" xfId="0" applyNumberFormat="1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F3787-1E60-4386-9C48-D8202FBC298D}" name="Table1" displayName="Table1" ref="A1:C64" totalsRowShown="0">
  <sortState xmlns:xlrd2="http://schemas.microsoft.com/office/spreadsheetml/2017/richdata2" ref="A2:C64">
    <sortCondition ref="A6:A64"/>
  </sortState>
  <tableColumns count="3">
    <tableColumn id="1" xr3:uid="{8920AD9C-8602-4EAD-84A6-C445E3C70398}" name="BASIC_SOURCE_AMOUNT_IND"/>
    <tableColumn id="2" xr3:uid="{5FA44DB2-5CA6-4035-8F9A-36F7DC473257}" name="OPERATION_SIGN"/>
    <tableColumn id="3" xr3:uid="{C07459F1-7C20-4833-9771-16551500B244}" name="ENTRY_LABE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5CB9E5-30FE-464B-95E6-8B52496B4328}" name="Table4" displayName="Table4" ref="AB1:AC14" totalsRowShown="0">
  <autoFilter ref="AB1:AC14" xr:uid="{BC5CB9E5-30FE-464B-95E6-8B52496B4328}"/>
  <tableColumns count="2">
    <tableColumn id="1" xr3:uid="{6CC8E1B1-E2C3-4B5F-B689-D20FFB576E24}" name="Formules de calcul"/>
    <tableColumn id="2" xr3:uid="{426220FA-09FF-4CE0-83E1-3684D5D3F6DA}" name="Column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032C6-7417-479F-B762-06DDDDEA55B9}" name="Table2" displayName="Table2" ref="A1:C12" totalsRowShown="0">
  <autoFilter ref="A1:C12" xr:uid="{1BD032C6-7417-479F-B762-06DDDDEA55B9}"/>
  <tableColumns count="3">
    <tableColumn id="1" xr3:uid="{0D208D76-FB4D-44A1-A692-AC724247E802}" name="valeur"/>
    <tableColumn id="3" xr3:uid="{188CB691-FFD2-4F3C-8F6C-B73FF28BE9B7}" name="envoi"/>
    <tableColumn id="4" xr3:uid="{3D0C1D3D-6F83-4EE4-B0F9-88D92138FF7D}" name="paiement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2D42DF-2206-442C-8DAE-33F7F8E01DAC}" name="Table46" displayName="Table46" ref="E1:G14" totalsRowShown="0">
  <autoFilter ref="E1:G14" xr:uid="{342D42DF-2206-442C-8DAE-33F7F8E01DAC}"/>
  <tableColumns count="3">
    <tableColumn id="1" xr3:uid="{A5734EA1-720D-44F0-A1CA-B4B0185D4DD4}" name="Formules de calcul"/>
    <tableColumn id="3" xr3:uid="{A8DD0C52-EEC9-46CB-A4AD-E31E6FC8ECEF}" name="envoi"/>
    <tableColumn id="2" xr3:uid="{8767A82F-3A2C-4A36-A37C-769D8A24095E}" name="paiemen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EFF231-676E-436B-BE51-C653F13E3339}" name="Table3" displayName="Table3" ref="A1:D22" totalsRowShown="0">
  <autoFilter ref="A1:D22" xr:uid="{54EFF231-676E-436B-BE51-C653F13E3339}"/>
  <tableColumns count="4">
    <tableColumn id="1" xr3:uid="{60C3A369-F3C7-4E83-99B9-1CDB4CB4125E}" name="BSAI"/>
    <tableColumn id="2" xr3:uid="{62056C8C-A79A-4E1D-A501-83B26AFD4052}" name="FORMULE"/>
    <tableColumn id="3" xr3:uid="{4974E0F6-C03B-4797-8380-152B9DA05CBF}" name="Column3"/>
    <tableColumn id="4" xr3:uid="{BC5B41A3-AB6B-47BE-A51C-5E00BF2C58EF}" name="Column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51DBD7-5291-453F-9F47-9AAE068F9483}" name="Table6" displayName="Table6" ref="H6:J7" totalsRowShown="0">
  <autoFilter ref="H6:J7" xr:uid="{4051DBD7-5291-453F-9F47-9AAE068F9483}"/>
  <tableColumns count="3">
    <tableColumn id="1" xr3:uid="{0DA3CECA-B495-4A50-8567-C83B94F4C839}" name="Trans_fees"/>
    <tableColumn id="2" xr3:uid="{BA3514CB-F2F6-4756-9E37-AC177C2708D2}" name="Trans_taxes">
      <calculatedColumnFormula>I3</calculatedColumnFormula>
    </tableColumn>
    <tableColumn id="3" xr3:uid="{75E9789B-4AFE-41CE-BBAA-D36951139C51}" name="TAUX">
      <calculatedColumnFormula>Table6[[#This Row],[Trans_taxes]]/Table6[[#This Row],[Trans_fees]]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A456-5CCA-4F15-BE74-9646BD290FC0}">
  <dimension ref="B2:C4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>
        <v>45507</v>
      </c>
    </row>
    <row r="3" spans="2:3" x14ac:dyDescent="0.25">
      <c r="B3" s="1">
        <v>45488</v>
      </c>
      <c r="C3" s="1">
        <f>B3+21</f>
        <v>45509</v>
      </c>
    </row>
    <row r="4" spans="2:3" x14ac:dyDescent="0.25">
      <c r="B4">
        <f>B2-B3</f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2FE0-BA9C-4A3E-B169-FA5C94974622}">
  <dimension ref="A1:AF546"/>
  <sheetViews>
    <sheetView topLeftCell="Y1" zoomScale="220" zoomScaleNormal="220" workbookViewId="0">
      <selection activeCell="AB1" sqref="AB1:AC14"/>
    </sheetView>
  </sheetViews>
  <sheetFormatPr defaultRowHeight="15" x14ac:dyDescent="0.25"/>
  <cols>
    <col min="1" max="1" width="28.85546875" customWidth="1"/>
    <col min="2" max="2" width="18.5703125" customWidth="1"/>
    <col min="3" max="3" width="55" customWidth="1"/>
    <col min="6" max="6" width="65" bestFit="1" customWidth="1"/>
    <col min="7" max="7" width="20.28515625" customWidth="1"/>
    <col min="8" max="8" width="52.85546875" bestFit="1" customWidth="1"/>
    <col min="12" max="12" width="52.85546875" bestFit="1" customWidth="1"/>
    <col min="13" max="13" width="15.5703125" bestFit="1" customWidth="1"/>
    <col min="14" max="14" width="16" bestFit="1" customWidth="1"/>
    <col min="28" max="28" width="32" bestFit="1" customWidth="1"/>
    <col min="29" max="29" width="9.7109375" customWidth="1"/>
    <col min="32" max="32" width="28" bestFit="1" customWidth="1"/>
  </cols>
  <sheetData>
    <row r="1" spans="1:32" x14ac:dyDescent="0.25">
      <c r="A1" t="s">
        <v>0</v>
      </c>
      <c r="B1" t="s">
        <v>1</v>
      </c>
      <c r="C1" t="s">
        <v>2</v>
      </c>
      <c r="F1" t="s">
        <v>19</v>
      </c>
      <c r="G1" t="str">
        <f>INDEX(A:A,MATCH(F1,C:C,0),1)</f>
        <v>L01</v>
      </c>
      <c r="H1" t="s">
        <v>52</v>
      </c>
      <c r="L1" t="s">
        <v>73</v>
      </c>
      <c r="M1" t="str">
        <f>TRIM(L1)</f>
        <v>Formules de calcul</v>
      </c>
      <c r="P1" t="s">
        <v>73</v>
      </c>
      <c r="V1" t="str" cm="1">
        <f t="array" ref="V1:V18">_xlfn.UNIQUE(P:P)</f>
        <v>Formules de calcul</v>
      </c>
      <c r="AB1" t="s">
        <v>73</v>
      </c>
      <c r="AC1" t="s">
        <v>69</v>
      </c>
      <c r="AF1" s="2" t="s">
        <v>94</v>
      </c>
    </row>
    <row r="2" spans="1:32" x14ac:dyDescent="0.25">
      <c r="A2" t="s">
        <v>13</v>
      </c>
      <c r="B2" t="s">
        <v>4</v>
      </c>
      <c r="C2" t="s">
        <v>14</v>
      </c>
      <c r="F2" t="s">
        <v>21</v>
      </c>
      <c r="G2" t="str">
        <f t="shared" ref="G2:G9" si="0">INDEX(A:A,MATCH(F2,C:C,0),1)</f>
        <v>L02</v>
      </c>
      <c r="H2" t="s">
        <v>53</v>
      </c>
      <c r="L2" t="s">
        <v>94</v>
      </c>
      <c r="M2" t="str">
        <f t="shared" ref="M2:M65" si="1">TRIM(L2)</f>
        <v>Com HT = Principal * taux com</v>
      </c>
      <c r="P2" t="s">
        <v>94</v>
      </c>
      <c r="V2" t="str">
        <v>Com HT = Principal * taux com</v>
      </c>
      <c r="AB2" t="s">
        <v>65</v>
      </c>
      <c r="AF2" s="3" t="s">
        <v>95</v>
      </c>
    </row>
    <row r="3" spans="1:32" x14ac:dyDescent="0.25">
      <c r="A3" t="s">
        <v>15</v>
      </c>
      <c r="B3" t="s">
        <v>11</v>
      </c>
      <c r="C3" t="s">
        <v>16</v>
      </c>
      <c r="F3" t="s">
        <v>23</v>
      </c>
      <c r="G3" t="str">
        <f t="shared" si="0"/>
        <v>L03</v>
      </c>
      <c r="H3" t="s">
        <v>54</v>
      </c>
      <c r="L3" t="s">
        <v>95</v>
      </c>
      <c r="M3" t="str">
        <f t="shared" si="1"/>
        <v>Rétro HT = Com HT * taux rétro</v>
      </c>
      <c r="P3" t="s">
        <v>95</v>
      </c>
      <c r="V3" t="str">
        <v>Rétro HT = Com HT * taux rétro</v>
      </c>
      <c r="AB3" t="s">
        <v>187</v>
      </c>
    </row>
    <row r="4" spans="1:32" x14ac:dyDescent="0.25">
      <c r="A4" t="s">
        <v>10</v>
      </c>
      <c r="B4" t="s">
        <v>11</v>
      </c>
      <c r="C4" t="s">
        <v>12</v>
      </c>
      <c r="F4" t="s">
        <v>26</v>
      </c>
      <c r="G4" t="str">
        <f t="shared" si="0"/>
        <v>L01</v>
      </c>
      <c r="H4" t="s">
        <v>52</v>
      </c>
      <c r="L4" t="s">
        <v>52</v>
      </c>
      <c r="M4" t="str">
        <f t="shared" si="1"/>
        <v>Principal + Com HT + Com HT * TVA</v>
      </c>
      <c r="P4" t="s">
        <v>52</v>
      </c>
      <c r="V4" t="str">
        <v>Principal + Com HT + Com HT * TVA</v>
      </c>
      <c r="AB4" t="s">
        <v>67</v>
      </c>
    </row>
    <row r="5" spans="1:32" x14ac:dyDescent="0.25">
      <c r="A5" t="s">
        <v>8</v>
      </c>
      <c r="B5" t="s">
        <v>4</v>
      </c>
      <c r="C5" t="s">
        <v>9</v>
      </c>
      <c r="F5" t="s">
        <v>28</v>
      </c>
      <c r="G5" t="str">
        <f t="shared" si="0"/>
        <v>L06</v>
      </c>
      <c r="H5" t="s">
        <v>55</v>
      </c>
      <c r="L5" t="s">
        <v>53</v>
      </c>
      <c r="M5" t="str">
        <f t="shared" si="1"/>
        <v>Principal</v>
      </c>
      <c r="P5" t="s">
        <v>53</v>
      </c>
      <c r="V5" t="str">
        <v>Principal</v>
      </c>
      <c r="AB5" t="s">
        <v>53</v>
      </c>
    </row>
    <row r="6" spans="1:32" x14ac:dyDescent="0.25">
      <c r="A6" t="s">
        <v>17</v>
      </c>
      <c r="B6" t="s">
        <v>4</v>
      </c>
      <c r="C6" t="s">
        <v>18</v>
      </c>
      <c r="F6" t="s">
        <v>31</v>
      </c>
      <c r="G6" t="str">
        <f t="shared" si="0"/>
        <v>L02</v>
      </c>
      <c r="H6" t="s">
        <v>53</v>
      </c>
      <c r="L6" t="s">
        <v>60</v>
      </c>
      <c r="M6" t="str">
        <f t="shared" si="1"/>
        <v>Com TTC</v>
      </c>
      <c r="P6" t="s">
        <v>67</v>
      </c>
      <c r="V6" t="str">
        <v>Com TTC</v>
      </c>
      <c r="AB6" t="s">
        <v>124</v>
      </c>
    </row>
    <row r="7" spans="1:32" x14ac:dyDescent="0.25">
      <c r="A7" t="s">
        <v>17</v>
      </c>
      <c r="B7" t="s">
        <v>4</v>
      </c>
      <c r="C7" t="s">
        <v>19</v>
      </c>
      <c r="F7" t="s">
        <v>33</v>
      </c>
      <c r="G7" t="str">
        <f t="shared" si="0"/>
        <v>L08</v>
      </c>
      <c r="H7" t="s">
        <v>56</v>
      </c>
      <c r="L7" t="s">
        <v>52</v>
      </c>
      <c r="M7" t="str">
        <f t="shared" si="1"/>
        <v>Principal + Com HT + Com HT * TVA</v>
      </c>
      <c r="P7" t="s">
        <v>52</v>
      </c>
      <c r="V7" t="str">
        <v>RétroP TTC</v>
      </c>
      <c r="AB7" t="s">
        <v>52</v>
      </c>
    </row>
    <row r="8" spans="1:32" x14ac:dyDescent="0.25">
      <c r="A8" t="s">
        <v>17</v>
      </c>
      <c r="B8" t="s">
        <v>11</v>
      </c>
      <c r="C8" t="s">
        <v>19</v>
      </c>
      <c r="F8" t="s">
        <v>35</v>
      </c>
      <c r="G8" t="str">
        <f t="shared" si="0"/>
        <v>L03</v>
      </c>
      <c r="H8" t="s">
        <v>57</v>
      </c>
      <c r="L8" t="s">
        <v>63</v>
      </c>
      <c r="M8" t="str">
        <f t="shared" si="1"/>
        <v>RétroP TTC</v>
      </c>
      <c r="P8" t="s">
        <v>68</v>
      </c>
      <c r="V8" t="str">
        <v>Solde compte TVA à décaisser</v>
      </c>
      <c r="AB8" t="s">
        <v>185</v>
      </c>
    </row>
    <row r="9" spans="1:32" x14ac:dyDescent="0.25">
      <c r="A9" t="s">
        <v>17</v>
      </c>
      <c r="B9" t="s">
        <v>4</v>
      </c>
      <c r="C9" t="s">
        <v>26</v>
      </c>
      <c r="F9" t="s">
        <v>37</v>
      </c>
      <c r="G9" t="str">
        <f t="shared" si="0"/>
        <v>L10</v>
      </c>
      <c r="H9" t="s">
        <v>58</v>
      </c>
      <c r="L9" t="s">
        <v>53</v>
      </c>
      <c r="M9" t="str">
        <f t="shared" si="1"/>
        <v>Principal</v>
      </c>
      <c r="P9" t="s">
        <v>53</v>
      </c>
      <c r="V9" t="str">
        <v>RétroA TTC</v>
      </c>
      <c r="AB9" t="s">
        <v>188</v>
      </c>
    </row>
    <row r="10" spans="1:32" x14ac:dyDescent="0.25">
      <c r="A10" t="s">
        <v>17</v>
      </c>
      <c r="B10" t="s">
        <v>11</v>
      </c>
      <c r="C10" t="s">
        <v>26</v>
      </c>
      <c r="L10" t="s">
        <v>63</v>
      </c>
      <c r="M10" t="str">
        <f t="shared" si="1"/>
        <v>RétroP TTC</v>
      </c>
      <c r="P10" t="s">
        <v>68</v>
      </c>
      <c r="V10" t="str">
        <v>Principal - Com TTC</v>
      </c>
      <c r="AB10" t="s">
        <v>183</v>
      </c>
    </row>
    <row r="11" spans="1:32" x14ac:dyDescent="0.25">
      <c r="A11" t="s">
        <v>20</v>
      </c>
      <c r="B11" t="s">
        <v>4</v>
      </c>
      <c r="C11" t="s">
        <v>21</v>
      </c>
      <c r="L11" t="s">
        <v>60</v>
      </c>
      <c r="M11" t="str">
        <f t="shared" si="1"/>
        <v>Com TTC</v>
      </c>
      <c r="P11" t="s">
        <v>67</v>
      </c>
      <c r="V11" t="str">
        <v/>
      </c>
      <c r="AB11" t="s">
        <v>66</v>
      </c>
    </row>
    <row r="12" spans="1:32" x14ac:dyDescent="0.25">
      <c r="A12" t="s">
        <v>20</v>
      </c>
      <c r="B12" t="s">
        <v>11</v>
      </c>
      <c r="C12" t="s">
        <v>21</v>
      </c>
      <c r="L12" t="s">
        <v>58</v>
      </c>
      <c r="M12" t="str">
        <f t="shared" si="1"/>
        <v>Solde compte TVA à décaisser</v>
      </c>
      <c r="P12" t="s">
        <v>58</v>
      </c>
      <c r="V12" t="str">
        <v>Com HT</v>
      </c>
      <c r="AB12" t="s">
        <v>186</v>
      </c>
    </row>
    <row r="13" spans="1:32" x14ac:dyDescent="0.25">
      <c r="A13" t="s">
        <v>20</v>
      </c>
      <c r="B13" t="s">
        <v>11</v>
      </c>
      <c r="C13" t="s">
        <v>31</v>
      </c>
      <c r="L13" t="s">
        <v>52</v>
      </c>
      <c r="M13" t="str">
        <f t="shared" si="1"/>
        <v>Principal + Com HT + Com HT * TVA</v>
      </c>
      <c r="P13" t="s">
        <v>52</v>
      </c>
      <c r="V13" t="str">
        <v>RétroP HT</v>
      </c>
      <c r="AB13" t="s">
        <v>68</v>
      </c>
    </row>
    <row r="14" spans="1:32" x14ac:dyDescent="0.25">
      <c r="A14" t="s">
        <v>20</v>
      </c>
      <c r="B14" t="s">
        <v>4</v>
      </c>
      <c r="C14" t="s">
        <v>31</v>
      </c>
      <c r="L14" t="s">
        <v>53</v>
      </c>
      <c r="M14" t="str">
        <f t="shared" si="1"/>
        <v>Principal</v>
      </c>
      <c r="P14" t="s">
        <v>53</v>
      </c>
      <c r="V14" t="str">
        <v>RétroA HT</v>
      </c>
      <c r="AB14" t="s">
        <v>58</v>
      </c>
    </row>
    <row r="15" spans="1:32" x14ac:dyDescent="0.25">
      <c r="A15" t="s">
        <v>20</v>
      </c>
      <c r="B15" t="s">
        <v>11</v>
      </c>
      <c r="C15" t="s">
        <v>38</v>
      </c>
      <c r="L15" t="s">
        <v>60</v>
      </c>
      <c r="M15" t="str">
        <f t="shared" si="1"/>
        <v>Com TTC</v>
      </c>
      <c r="P15" t="s">
        <v>67</v>
      </c>
      <c r="V15" t="str">
        <v>RétroP HT * TVA</v>
      </c>
    </row>
    <row r="16" spans="1:32" x14ac:dyDescent="0.25">
      <c r="A16" t="s">
        <v>20</v>
      </c>
      <c r="B16" t="s">
        <v>4</v>
      </c>
      <c r="C16" t="s">
        <v>38</v>
      </c>
      <c r="L16" t="s">
        <v>63</v>
      </c>
      <c r="M16" t="str">
        <f t="shared" si="1"/>
        <v>RétroP TTC</v>
      </c>
      <c r="P16" t="s">
        <v>68</v>
      </c>
      <c r="V16" t="str">
        <v>Com HT * TVA</v>
      </c>
    </row>
    <row r="17" spans="1:22" x14ac:dyDescent="0.25">
      <c r="A17" t="s">
        <v>20</v>
      </c>
      <c r="B17" t="s">
        <v>11</v>
      </c>
      <c r="C17" t="s">
        <v>40</v>
      </c>
      <c r="L17" t="s">
        <v>52</v>
      </c>
      <c r="M17" t="str">
        <f t="shared" si="1"/>
        <v>Principal + Com HT + Com HT * TVA</v>
      </c>
      <c r="P17" t="s">
        <v>52</v>
      </c>
      <c r="V17" t="str">
        <v>RétroA HT * TVA</v>
      </c>
    </row>
    <row r="18" spans="1:22" x14ac:dyDescent="0.25">
      <c r="A18" t="s">
        <v>20</v>
      </c>
      <c r="B18" t="s">
        <v>4</v>
      </c>
      <c r="C18" t="s">
        <v>40</v>
      </c>
      <c r="L18" t="s">
        <v>53</v>
      </c>
      <c r="M18" t="str">
        <f t="shared" si="1"/>
        <v>Principal</v>
      </c>
      <c r="P18" t="s">
        <v>53</v>
      </c>
      <c r="V18">
        <v>0</v>
      </c>
    </row>
    <row r="19" spans="1:22" x14ac:dyDescent="0.25">
      <c r="A19" t="s">
        <v>20</v>
      </c>
      <c r="B19" t="s">
        <v>4</v>
      </c>
      <c r="C19" t="s">
        <v>42</v>
      </c>
      <c r="L19" t="s">
        <v>60</v>
      </c>
      <c r="M19" t="str">
        <f t="shared" si="1"/>
        <v>Com TTC</v>
      </c>
      <c r="P19" t="s">
        <v>67</v>
      </c>
    </row>
    <row r="20" spans="1:22" x14ac:dyDescent="0.25">
      <c r="A20" t="s">
        <v>20</v>
      </c>
      <c r="B20" t="s">
        <v>11</v>
      </c>
      <c r="C20" t="s">
        <v>42</v>
      </c>
      <c r="L20" t="s">
        <v>63</v>
      </c>
      <c r="M20" t="str">
        <f t="shared" si="1"/>
        <v>RétroP TTC</v>
      </c>
      <c r="P20" t="s">
        <v>68</v>
      </c>
    </row>
    <row r="21" spans="1:22" x14ac:dyDescent="0.25">
      <c r="A21" t="s">
        <v>22</v>
      </c>
      <c r="B21" t="s">
        <v>4</v>
      </c>
      <c r="C21" t="s">
        <v>23</v>
      </c>
      <c r="L21" t="s">
        <v>176</v>
      </c>
      <c r="M21" t="str">
        <f t="shared" si="1"/>
        <v>RétroA TTC</v>
      </c>
      <c r="P21" t="s">
        <v>183</v>
      </c>
    </row>
    <row r="22" spans="1:22" x14ac:dyDescent="0.25">
      <c r="A22" t="s">
        <v>22</v>
      </c>
      <c r="B22" t="s">
        <v>11</v>
      </c>
      <c r="C22" t="s">
        <v>35</v>
      </c>
      <c r="L22" t="s">
        <v>52</v>
      </c>
      <c r="M22" t="str">
        <f t="shared" si="1"/>
        <v>Principal + Com HT + Com HT * TVA</v>
      </c>
      <c r="P22" t="s">
        <v>52</v>
      </c>
    </row>
    <row r="23" spans="1:22" x14ac:dyDescent="0.25">
      <c r="A23" t="s">
        <v>22</v>
      </c>
      <c r="B23" t="s">
        <v>4</v>
      </c>
      <c r="C23" t="s">
        <v>35</v>
      </c>
      <c r="L23" t="s">
        <v>53</v>
      </c>
      <c r="M23" t="str">
        <f t="shared" si="1"/>
        <v>Principal</v>
      </c>
      <c r="P23" t="s">
        <v>53</v>
      </c>
    </row>
    <row r="24" spans="1:22" x14ac:dyDescent="0.25">
      <c r="A24" t="s">
        <v>22</v>
      </c>
      <c r="B24" t="s">
        <v>4</v>
      </c>
      <c r="C24" t="s">
        <v>39</v>
      </c>
      <c r="L24" t="s">
        <v>63</v>
      </c>
      <c r="M24" t="str">
        <f t="shared" si="1"/>
        <v>RétroP TTC</v>
      </c>
      <c r="P24" t="s">
        <v>68</v>
      </c>
    </row>
    <row r="25" spans="1:22" x14ac:dyDescent="0.25">
      <c r="A25" t="s">
        <v>22</v>
      </c>
      <c r="B25" t="s">
        <v>11</v>
      </c>
      <c r="C25" t="s">
        <v>49</v>
      </c>
      <c r="L25" t="s">
        <v>176</v>
      </c>
      <c r="M25" t="str">
        <f t="shared" si="1"/>
        <v>RétroA TTC</v>
      </c>
      <c r="P25" t="s">
        <v>183</v>
      </c>
    </row>
    <row r="26" spans="1:22" x14ac:dyDescent="0.25">
      <c r="A26" t="s">
        <v>22</v>
      </c>
      <c r="B26" t="s">
        <v>4</v>
      </c>
      <c r="C26" t="s">
        <v>49</v>
      </c>
      <c r="L26" t="s">
        <v>60</v>
      </c>
      <c r="M26" t="str">
        <f t="shared" si="1"/>
        <v>Com TTC</v>
      </c>
      <c r="P26" t="s">
        <v>67</v>
      </c>
    </row>
    <row r="27" spans="1:22" x14ac:dyDescent="0.25">
      <c r="A27" t="s">
        <v>24</v>
      </c>
      <c r="B27" t="s">
        <v>11</v>
      </c>
      <c r="C27" t="s">
        <v>23</v>
      </c>
      <c r="L27" t="s">
        <v>58</v>
      </c>
      <c r="M27" t="str">
        <f t="shared" si="1"/>
        <v>Solde compte TVA à décaisser</v>
      </c>
      <c r="P27" t="s">
        <v>58</v>
      </c>
    </row>
    <row r="28" spans="1:22" x14ac:dyDescent="0.25">
      <c r="A28" t="s">
        <v>24</v>
      </c>
      <c r="B28" t="s">
        <v>11</v>
      </c>
      <c r="C28" t="s">
        <v>39</v>
      </c>
      <c r="L28" t="s">
        <v>52</v>
      </c>
      <c r="M28" t="str">
        <f t="shared" si="1"/>
        <v>Principal + Com HT + Com HT * TVA</v>
      </c>
      <c r="P28" t="s">
        <v>52</v>
      </c>
    </row>
    <row r="29" spans="1:22" x14ac:dyDescent="0.25">
      <c r="A29" t="s">
        <v>25</v>
      </c>
      <c r="B29" t="s">
        <v>11</v>
      </c>
      <c r="C29" t="s">
        <v>23</v>
      </c>
      <c r="L29" t="s">
        <v>53</v>
      </c>
      <c r="M29" t="str">
        <f t="shared" si="1"/>
        <v>Principal</v>
      </c>
      <c r="P29" t="s">
        <v>53</v>
      </c>
    </row>
    <row r="30" spans="1:22" x14ac:dyDescent="0.25">
      <c r="A30" t="s">
        <v>25</v>
      </c>
      <c r="B30" t="s">
        <v>4</v>
      </c>
      <c r="C30" t="s">
        <v>35</v>
      </c>
      <c r="L30" t="s">
        <v>60</v>
      </c>
      <c r="M30" t="str">
        <f t="shared" si="1"/>
        <v>Com TTC</v>
      </c>
      <c r="P30" t="s">
        <v>67</v>
      </c>
    </row>
    <row r="31" spans="1:22" x14ac:dyDescent="0.25">
      <c r="A31" t="s">
        <v>25</v>
      </c>
      <c r="B31" t="s">
        <v>11</v>
      </c>
      <c r="C31" t="s">
        <v>35</v>
      </c>
      <c r="L31" t="s">
        <v>63</v>
      </c>
      <c r="M31" t="str">
        <f t="shared" si="1"/>
        <v>RétroP TTC</v>
      </c>
      <c r="P31" t="s">
        <v>68</v>
      </c>
    </row>
    <row r="32" spans="1:22" x14ac:dyDescent="0.25">
      <c r="A32" t="s">
        <v>25</v>
      </c>
      <c r="B32" t="s">
        <v>11</v>
      </c>
      <c r="C32" t="s">
        <v>39</v>
      </c>
      <c r="L32" t="s">
        <v>176</v>
      </c>
      <c r="M32" t="str">
        <f t="shared" si="1"/>
        <v>RétroA TTC</v>
      </c>
      <c r="P32" t="s">
        <v>183</v>
      </c>
    </row>
    <row r="33" spans="1:16" x14ac:dyDescent="0.25">
      <c r="A33" t="s">
        <v>25</v>
      </c>
      <c r="B33" t="s">
        <v>4</v>
      </c>
      <c r="C33" t="s">
        <v>48</v>
      </c>
      <c r="L33" t="s">
        <v>52</v>
      </c>
      <c r="M33" t="str">
        <f t="shared" si="1"/>
        <v>Principal + Com HT + Com HT * TVA</v>
      </c>
      <c r="P33" t="s">
        <v>52</v>
      </c>
    </row>
    <row r="34" spans="1:16" x14ac:dyDescent="0.25">
      <c r="A34" t="s">
        <v>25</v>
      </c>
      <c r="B34" t="s">
        <v>4</v>
      </c>
      <c r="C34" t="s">
        <v>49</v>
      </c>
      <c r="L34" t="s">
        <v>52</v>
      </c>
      <c r="M34" t="str">
        <f t="shared" si="1"/>
        <v>Principal + Com HT + Com HT * TVA</v>
      </c>
      <c r="P34" t="s">
        <v>52</v>
      </c>
    </row>
    <row r="35" spans="1:16" x14ac:dyDescent="0.25">
      <c r="A35" t="s">
        <v>25</v>
      </c>
      <c r="B35" t="s">
        <v>11</v>
      </c>
      <c r="C35" t="s">
        <v>49</v>
      </c>
      <c r="L35" t="s">
        <v>63</v>
      </c>
      <c r="M35" t="str">
        <f t="shared" si="1"/>
        <v>RétroP TTC</v>
      </c>
      <c r="P35" t="s">
        <v>68</v>
      </c>
    </row>
    <row r="36" spans="1:16" x14ac:dyDescent="0.25">
      <c r="A36" t="s">
        <v>27</v>
      </c>
      <c r="B36" t="s">
        <v>11</v>
      </c>
      <c r="C36" t="s">
        <v>28</v>
      </c>
      <c r="L36" t="s">
        <v>52</v>
      </c>
      <c r="M36" t="str">
        <f t="shared" si="1"/>
        <v>Principal + Com HT + Com HT * TVA</v>
      </c>
      <c r="P36" t="s">
        <v>52</v>
      </c>
    </row>
    <row r="37" spans="1:16" x14ac:dyDescent="0.25">
      <c r="A37" t="s">
        <v>27</v>
      </c>
      <c r="B37" t="s">
        <v>11</v>
      </c>
      <c r="C37" t="s">
        <v>41</v>
      </c>
      <c r="L37" t="s">
        <v>63</v>
      </c>
      <c r="M37" t="str">
        <f t="shared" si="1"/>
        <v>RétroP TTC</v>
      </c>
      <c r="P37" t="s">
        <v>68</v>
      </c>
    </row>
    <row r="38" spans="1:16" x14ac:dyDescent="0.25">
      <c r="A38" t="s">
        <v>27</v>
      </c>
      <c r="B38" t="s">
        <v>11</v>
      </c>
      <c r="C38" t="s">
        <v>43</v>
      </c>
      <c r="L38" t="s">
        <v>53</v>
      </c>
      <c r="M38" t="str">
        <f t="shared" si="1"/>
        <v>Principal</v>
      </c>
      <c r="P38" t="s">
        <v>53</v>
      </c>
    </row>
    <row r="39" spans="1:16" x14ac:dyDescent="0.25">
      <c r="A39" t="s">
        <v>27</v>
      </c>
      <c r="B39" t="s">
        <v>4</v>
      </c>
      <c r="C39" t="s">
        <v>43</v>
      </c>
      <c r="L39" t="s">
        <v>60</v>
      </c>
      <c r="M39" t="str">
        <f t="shared" si="1"/>
        <v>Com TTC</v>
      </c>
      <c r="P39" t="s">
        <v>67</v>
      </c>
    </row>
    <row r="40" spans="1:16" x14ac:dyDescent="0.25">
      <c r="A40" t="s">
        <v>29</v>
      </c>
      <c r="B40" t="s">
        <v>4</v>
      </c>
      <c r="C40" t="s">
        <v>28</v>
      </c>
      <c r="L40" t="s">
        <v>63</v>
      </c>
      <c r="M40" t="str">
        <f t="shared" si="1"/>
        <v>RétroP TTC</v>
      </c>
      <c r="P40" t="s">
        <v>68</v>
      </c>
    </row>
    <row r="41" spans="1:16" x14ac:dyDescent="0.25">
      <c r="A41" t="s">
        <v>29</v>
      </c>
      <c r="B41" t="s">
        <v>4</v>
      </c>
      <c r="C41" t="s">
        <v>41</v>
      </c>
      <c r="L41" t="s">
        <v>53</v>
      </c>
      <c r="M41" t="str">
        <f t="shared" si="1"/>
        <v>Principal</v>
      </c>
      <c r="P41" t="s">
        <v>53</v>
      </c>
    </row>
    <row r="42" spans="1:16" x14ac:dyDescent="0.25">
      <c r="A42" t="s">
        <v>30</v>
      </c>
      <c r="B42" t="s">
        <v>4</v>
      </c>
      <c r="C42" t="s">
        <v>28</v>
      </c>
      <c r="L42" t="s">
        <v>63</v>
      </c>
      <c r="M42" t="str">
        <f t="shared" si="1"/>
        <v>RétroP TTC</v>
      </c>
      <c r="P42" t="s">
        <v>68</v>
      </c>
    </row>
    <row r="43" spans="1:16" x14ac:dyDescent="0.25">
      <c r="A43" t="s">
        <v>30</v>
      </c>
      <c r="B43" t="s">
        <v>11</v>
      </c>
      <c r="C43" t="s">
        <v>33</v>
      </c>
      <c r="L43" t="s">
        <v>60</v>
      </c>
      <c r="M43" t="str">
        <f t="shared" si="1"/>
        <v>Com TTC</v>
      </c>
      <c r="P43" t="s">
        <v>67</v>
      </c>
    </row>
    <row r="44" spans="1:16" x14ac:dyDescent="0.25">
      <c r="A44" t="s">
        <v>30</v>
      </c>
      <c r="B44" t="s">
        <v>4</v>
      </c>
      <c r="C44" t="s">
        <v>41</v>
      </c>
      <c r="L44" t="s">
        <v>58</v>
      </c>
      <c r="M44" t="str">
        <f t="shared" si="1"/>
        <v>Solde compte TVA à décaisser</v>
      </c>
      <c r="P44" t="s">
        <v>58</v>
      </c>
    </row>
    <row r="45" spans="1:16" x14ac:dyDescent="0.25">
      <c r="A45" t="s">
        <v>34</v>
      </c>
      <c r="B45" t="s">
        <v>4</v>
      </c>
      <c r="C45" t="s">
        <v>33</v>
      </c>
      <c r="L45" t="s">
        <v>52</v>
      </c>
      <c r="M45" t="str">
        <f t="shared" si="1"/>
        <v>Principal + Com HT + Com HT * TVA</v>
      </c>
      <c r="P45" t="s">
        <v>52</v>
      </c>
    </row>
    <row r="46" spans="1:16" x14ac:dyDescent="0.25">
      <c r="A46" t="s">
        <v>34</v>
      </c>
      <c r="B46" t="s">
        <v>11</v>
      </c>
      <c r="C46" t="s">
        <v>48</v>
      </c>
      <c r="L46" t="s">
        <v>63</v>
      </c>
      <c r="M46" t="str">
        <f t="shared" si="1"/>
        <v>RétroP TTC</v>
      </c>
      <c r="P46" t="s">
        <v>68</v>
      </c>
    </row>
    <row r="47" spans="1:16" x14ac:dyDescent="0.25">
      <c r="A47" t="s">
        <v>34</v>
      </c>
      <c r="B47" t="s">
        <v>11</v>
      </c>
      <c r="C47" t="s">
        <v>37</v>
      </c>
      <c r="L47" t="s">
        <v>52</v>
      </c>
      <c r="M47" t="str">
        <f t="shared" si="1"/>
        <v>Principal + Com HT + Com HT * TVA</v>
      </c>
      <c r="P47" t="s">
        <v>52</v>
      </c>
    </row>
    <row r="48" spans="1:16" x14ac:dyDescent="0.25">
      <c r="A48" t="s">
        <v>34</v>
      </c>
      <c r="B48" t="s">
        <v>4</v>
      </c>
      <c r="C48" t="s">
        <v>37</v>
      </c>
      <c r="L48" t="s">
        <v>63</v>
      </c>
      <c r="M48" t="str">
        <f t="shared" si="1"/>
        <v>RétroP TTC</v>
      </c>
      <c r="P48" t="s">
        <v>68</v>
      </c>
    </row>
    <row r="49" spans="1:16" x14ac:dyDescent="0.25">
      <c r="A49" t="s">
        <v>32</v>
      </c>
      <c r="B49" t="s">
        <v>11</v>
      </c>
      <c r="C49" t="s">
        <v>33</v>
      </c>
      <c r="L49" t="s">
        <v>53</v>
      </c>
      <c r="M49" t="str">
        <f t="shared" si="1"/>
        <v>Principal</v>
      </c>
      <c r="P49" t="s">
        <v>53</v>
      </c>
    </row>
    <row r="50" spans="1:16" x14ac:dyDescent="0.25">
      <c r="A50" t="s">
        <v>32</v>
      </c>
      <c r="B50" t="s">
        <v>11</v>
      </c>
      <c r="C50" t="s">
        <v>33</v>
      </c>
      <c r="L50" t="s">
        <v>60</v>
      </c>
      <c r="M50" t="str">
        <f t="shared" si="1"/>
        <v>Com TTC</v>
      </c>
      <c r="P50" t="s">
        <v>67</v>
      </c>
    </row>
    <row r="51" spans="1:16" x14ac:dyDescent="0.25">
      <c r="A51" t="s">
        <v>32</v>
      </c>
      <c r="B51" t="s">
        <v>4</v>
      </c>
      <c r="C51" t="s">
        <v>33</v>
      </c>
      <c r="L51" t="s">
        <v>63</v>
      </c>
      <c r="M51" t="str">
        <f t="shared" si="1"/>
        <v>RétroP TTC</v>
      </c>
      <c r="P51" t="s">
        <v>68</v>
      </c>
    </row>
    <row r="52" spans="1:16" x14ac:dyDescent="0.25">
      <c r="A52" t="s">
        <v>32</v>
      </c>
      <c r="B52" t="s">
        <v>4</v>
      </c>
      <c r="C52" t="s">
        <v>44</v>
      </c>
      <c r="L52" t="s">
        <v>53</v>
      </c>
      <c r="M52" t="str">
        <f t="shared" si="1"/>
        <v>Principal</v>
      </c>
      <c r="P52" t="s">
        <v>53</v>
      </c>
    </row>
    <row r="53" spans="1:16" x14ac:dyDescent="0.25">
      <c r="A53" t="s">
        <v>32</v>
      </c>
      <c r="B53" t="s">
        <v>4</v>
      </c>
      <c r="C53" t="s">
        <v>47</v>
      </c>
      <c r="L53" t="s">
        <v>63</v>
      </c>
      <c r="M53" t="str">
        <f t="shared" si="1"/>
        <v>RétroP TTC</v>
      </c>
      <c r="P53" t="s">
        <v>68</v>
      </c>
    </row>
    <row r="54" spans="1:16" x14ac:dyDescent="0.25">
      <c r="A54" t="s">
        <v>32</v>
      </c>
      <c r="B54" t="s">
        <v>11</v>
      </c>
      <c r="C54" t="s">
        <v>47</v>
      </c>
      <c r="L54" t="s">
        <v>60</v>
      </c>
      <c r="M54" t="str">
        <f t="shared" si="1"/>
        <v>Com TTC</v>
      </c>
      <c r="P54" t="s">
        <v>67</v>
      </c>
    </row>
    <row r="55" spans="1:16" x14ac:dyDescent="0.25">
      <c r="A55" t="s">
        <v>32</v>
      </c>
      <c r="B55" t="s">
        <v>11</v>
      </c>
      <c r="C55" t="s">
        <v>48</v>
      </c>
      <c r="L55" t="s">
        <v>58</v>
      </c>
      <c r="M55" t="str">
        <f t="shared" si="1"/>
        <v>Solde compte TVA à décaisser</v>
      </c>
      <c r="P55" t="s">
        <v>58</v>
      </c>
    </row>
    <row r="56" spans="1:16" x14ac:dyDescent="0.25">
      <c r="A56" t="s">
        <v>32</v>
      </c>
      <c r="B56" t="s">
        <v>4</v>
      </c>
      <c r="C56" t="s">
        <v>48</v>
      </c>
      <c r="L56" t="s">
        <v>53</v>
      </c>
      <c r="M56" t="str">
        <f t="shared" si="1"/>
        <v>Principal</v>
      </c>
      <c r="P56" t="s">
        <v>53</v>
      </c>
    </row>
    <row r="57" spans="1:16" x14ac:dyDescent="0.25">
      <c r="A57" t="s">
        <v>36</v>
      </c>
      <c r="B57" t="s">
        <v>11</v>
      </c>
      <c r="C57" t="s">
        <v>37</v>
      </c>
      <c r="L57" t="s">
        <v>60</v>
      </c>
      <c r="M57" t="str">
        <f t="shared" si="1"/>
        <v>Com TTC</v>
      </c>
      <c r="P57" t="s">
        <v>67</v>
      </c>
    </row>
    <row r="58" spans="1:16" x14ac:dyDescent="0.25">
      <c r="A58" t="s">
        <v>36</v>
      </c>
      <c r="B58" t="s">
        <v>4</v>
      </c>
      <c r="C58" t="s">
        <v>37</v>
      </c>
      <c r="L58" t="s">
        <v>53</v>
      </c>
      <c r="M58" t="str">
        <f t="shared" si="1"/>
        <v>Principal</v>
      </c>
      <c r="P58" t="s">
        <v>53</v>
      </c>
    </row>
    <row r="59" spans="1:16" x14ac:dyDescent="0.25">
      <c r="A59" t="s">
        <v>45</v>
      </c>
      <c r="B59" t="s">
        <v>11</v>
      </c>
      <c r="C59" t="s">
        <v>44</v>
      </c>
      <c r="L59" t="s">
        <v>63</v>
      </c>
      <c r="M59" t="str">
        <f t="shared" si="1"/>
        <v>RétroP TTC</v>
      </c>
      <c r="P59" t="s">
        <v>68</v>
      </c>
    </row>
    <row r="60" spans="1:16" x14ac:dyDescent="0.25">
      <c r="A60" t="s">
        <v>46</v>
      </c>
      <c r="B60" t="s">
        <v>11</v>
      </c>
      <c r="C60" t="s">
        <v>44</v>
      </c>
      <c r="L60" t="s">
        <v>53</v>
      </c>
      <c r="M60" t="str">
        <f t="shared" si="1"/>
        <v>Principal</v>
      </c>
      <c r="P60" t="s">
        <v>53</v>
      </c>
    </row>
    <row r="61" spans="1:16" x14ac:dyDescent="0.25">
      <c r="A61" t="s">
        <v>50</v>
      </c>
      <c r="B61" t="s">
        <v>4</v>
      </c>
      <c r="C61" t="s">
        <v>51</v>
      </c>
      <c r="L61" t="s">
        <v>63</v>
      </c>
      <c r="M61" t="str">
        <f t="shared" si="1"/>
        <v>RétroP TTC</v>
      </c>
      <c r="P61" t="s">
        <v>68</v>
      </c>
    </row>
    <row r="62" spans="1:16" x14ac:dyDescent="0.25">
      <c r="A62" t="s">
        <v>50</v>
      </c>
      <c r="B62" t="s">
        <v>11</v>
      </c>
      <c r="C62" t="s">
        <v>51</v>
      </c>
      <c r="L62" t="s">
        <v>60</v>
      </c>
      <c r="M62" t="str">
        <f t="shared" si="1"/>
        <v>Com TTC</v>
      </c>
      <c r="P62" t="s">
        <v>67</v>
      </c>
    </row>
    <row r="63" spans="1:16" x14ac:dyDescent="0.25">
      <c r="A63" t="s">
        <v>3</v>
      </c>
      <c r="B63" t="s">
        <v>4</v>
      </c>
      <c r="C63" t="s">
        <v>5</v>
      </c>
      <c r="L63" t="s">
        <v>60</v>
      </c>
      <c r="M63" t="str">
        <f t="shared" si="1"/>
        <v>Com TTC</v>
      </c>
      <c r="P63" t="s">
        <v>67</v>
      </c>
    </row>
    <row r="64" spans="1:16" x14ac:dyDescent="0.25">
      <c r="A64" t="s">
        <v>6</v>
      </c>
      <c r="B64" t="s">
        <v>4</v>
      </c>
      <c r="C64" t="s">
        <v>7</v>
      </c>
      <c r="L64" t="s">
        <v>60</v>
      </c>
      <c r="M64" t="str">
        <f t="shared" si="1"/>
        <v>Com TTC</v>
      </c>
      <c r="P64" t="s">
        <v>67</v>
      </c>
    </row>
    <row r="65" spans="12:16" x14ac:dyDescent="0.25">
      <c r="L65" t="s">
        <v>60</v>
      </c>
      <c r="M65" t="str">
        <f t="shared" si="1"/>
        <v>Com TTC</v>
      </c>
      <c r="P65" t="s">
        <v>67</v>
      </c>
    </row>
    <row r="66" spans="12:16" x14ac:dyDescent="0.25">
      <c r="L66" t="s">
        <v>124</v>
      </c>
      <c r="M66" t="str">
        <f t="shared" ref="M66:M129" si="2">TRIM(L66)</f>
        <v>Principal - Com TTC</v>
      </c>
      <c r="P66" t="s">
        <v>124</v>
      </c>
    </row>
    <row r="67" spans="12:16" x14ac:dyDescent="0.25">
      <c r="L67" t="s">
        <v>58</v>
      </c>
      <c r="M67" t="str">
        <f t="shared" si="2"/>
        <v>Solde compte TVA à décaisser</v>
      </c>
      <c r="P67" t="s">
        <v>58</v>
      </c>
    </row>
    <row r="68" spans="12:16" x14ac:dyDescent="0.25">
      <c r="L68" t="s">
        <v>53</v>
      </c>
      <c r="M68" t="str">
        <f t="shared" si="2"/>
        <v>Principal</v>
      </c>
      <c r="P68" t="s">
        <v>53</v>
      </c>
    </row>
    <row r="69" spans="12:16" x14ac:dyDescent="0.25">
      <c r="L69" t="s">
        <v>60</v>
      </c>
      <c r="M69" t="str">
        <f t="shared" si="2"/>
        <v>Com TTC</v>
      </c>
      <c r="P69" t="s">
        <v>67</v>
      </c>
    </row>
    <row r="70" spans="12:16" x14ac:dyDescent="0.25">
      <c r="L70" t="s">
        <v>53</v>
      </c>
      <c r="M70" t="str">
        <f t="shared" si="2"/>
        <v>Principal</v>
      </c>
      <c r="P70" t="s">
        <v>53</v>
      </c>
    </row>
    <row r="71" spans="12:16" x14ac:dyDescent="0.25">
      <c r="L71" t="s">
        <v>63</v>
      </c>
      <c r="M71" t="str">
        <f t="shared" si="2"/>
        <v>RétroP TTC</v>
      </c>
      <c r="P71" t="s">
        <v>68</v>
      </c>
    </row>
    <row r="72" spans="12:16" x14ac:dyDescent="0.25">
      <c r="L72" t="s">
        <v>176</v>
      </c>
      <c r="M72" t="str">
        <f t="shared" si="2"/>
        <v>RétroA TTC</v>
      </c>
      <c r="P72" t="s">
        <v>183</v>
      </c>
    </row>
    <row r="73" spans="12:16" x14ac:dyDescent="0.25">
      <c r="L73" t="s">
        <v>53</v>
      </c>
      <c r="M73" t="str">
        <f t="shared" si="2"/>
        <v>Principal</v>
      </c>
      <c r="P73" t="s">
        <v>53</v>
      </c>
    </row>
    <row r="74" spans="12:16" x14ac:dyDescent="0.25">
      <c r="L74" t="s">
        <v>63</v>
      </c>
      <c r="M74" t="str">
        <f t="shared" si="2"/>
        <v>RétroP TTC</v>
      </c>
      <c r="P74" t="s">
        <v>68</v>
      </c>
    </row>
    <row r="75" spans="12:16" x14ac:dyDescent="0.25">
      <c r="L75" t="s">
        <v>176</v>
      </c>
      <c r="M75" t="str">
        <f t="shared" si="2"/>
        <v>RétroA TTC</v>
      </c>
      <c r="P75" t="s">
        <v>183</v>
      </c>
    </row>
    <row r="76" spans="12:16" x14ac:dyDescent="0.25">
      <c r="L76" t="s">
        <v>60</v>
      </c>
      <c r="M76" t="str">
        <f t="shared" si="2"/>
        <v>Com TTC</v>
      </c>
      <c r="P76" t="s">
        <v>67</v>
      </c>
    </row>
    <row r="77" spans="12:16" x14ac:dyDescent="0.25">
      <c r="L77" t="s">
        <v>60</v>
      </c>
      <c r="M77" t="str">
        <f t="shared" si="2"/>
        <v>Com TTC</v>
      </c>
      <c r="P77" t="s">
        <v>67</v>
      </c>
    </row>
    <row r="78" spans="12:16" x14ac:dyDescent="0.25">
      <c r="L78" t="s">
        <v>60</v>
      </c>
      <c r="M78" t="str">
        <f t="shared" si="2"/>
        <v>Com TTC</v>
      </c>
      <c r="P78" t="s">
        <v>67</v>
      </c>
    </row>
    <row r="79" spans="12:16" x14ac:dyDescent="0.25">
      <c r="L79" t="s">
        <v>60</v>
      </c>
      <c r="M79" t="str">
        <f t="shared" si="2"/>
        <v>Com TTC</v>
      </c>
      <c r="P79" t="s">
        <v>67</v>
      </c>
    </row>
    <row r="80" spans="12:16" x14ac:dyDescent="0.25">
      <c r="L80" t="s">
        <v>124</v>
      </c>
      <c r="M80" t="str">
        <f t="shared" si="2"/>
        <v>Principal - Com TTC</v>
      </c>
      <c r="P80" t="s">
        <v>124</v>
      </c>
    </row>
    <row r="81" spans="12:16" x14ac:dyDescent="0.25">
      <c r="L81" t="s">
        <v>58</v>
      </c>
      <c r="M81" t="str">
        <f t="shared" si="2"/>
        <v>Solde compte TVA à décaisser</v>
      </c>
      <c r="P81" t="s">
        <v>58</v>
      </c>
    </row>
    <row r="82" spans="12:16" x14ac:dyDescent="0.25">
      <c r="L82" t="s">
        <v>53</v>
      </c>
      <c r="M82" t="str">
        <f t="shared" si="2"/>
        <v>Principal</v>
      </c>
      <c r="P82" t="s">
        <v>53</v>
      </c>
    </row>
    <row r="83" spans="12:16" x14ac:dyDescent="0.25">
      <c r="L83" t="s">
        <v>60</v>
      </c>
      <c r="M83" t="str">
        <f t="shared" si="2"/>
        <v>Com TTC</v>
      </c>
      <c r="P83" t="s">
        <v>67</v>
      </c>
    </row>
    <row r="84" spans="12:16" x14ac:dyDescent="0.25">
      <c r="L84" t="s">
        <v>53</v>
      </c>
      <c r="M84" t="str">
        <f t="shared" si="2"/>
        <v>Principal</v>
      </c>
      <c r="P84" t="s">
        <v>53</v>
      </c>
    </row>
    <row r="85" spans="12:16" x14ac:dyDescent="0.25">
      <c r="L85" t="s">
        <v>63</v>
      </c>
      <c r="M85" t="str">
        <f t="shared" si="2"/>
        <v>RétroP TTC</v>
      </c>
      <c r="P85" t="s">
        <v>68</v>
      </c>
    </row>
    <row r="86" spans="12:16" x14ac:dyDescent="0.25">
      <c r="L86" t="s">
        <v>53</v>
      </c>
      <c r="M86" t="str">
        <f t="shared" si="2"/>
        <v>Principal</v>
      </c>
      <c r="P86" t="s">
        <v>53</v>
      </c>
    </row>
    <row r="87" spans="12:16" x14ac:dyDescent="0.25">
      <c r="L87" t="s">
        <v>63</v>
      </c>
      <c r="M87" t="str">
        <f t="shared" si="2"/>
        <v>RétroP TTC</v>
      </c>
      <c r="P87" t="s">
        <v>68</v>
      </c>
    </row>
    <row r="88" spans="12:16" x14ac:dyDescent="0.25">
      <c r="L88" t="s">
        <v>60</v>
      </c>
      <c r="M88" t="str">
        <f t="shared" si="2"/>
        <v>Com TTC</v>
      </c>
      <c r="P88" t="s">
        <v>67</v>
      </c>
    </row>
    <row r="89" spans="12:16" x14ac:dyDescent="0.25">
      <c r="L89" t="s">
        <v>60</v>
      </c>
      <c r="M89" t="str">
        <f t="shared" si="2"/>
        <v>Com TTC</v>
      </c>
      <c r="P89" t="s">
        <v>67</v>
      </c>
    </row>
    <row r="90" spans="12:16" x14ac:dyDescent="0.25">
      <c r="L90" t="s">
        <v>60</v>
      </c>
      <c r="M90" t="str">
        <f t="shared" si="2"/>
        <v>Com TTC</v>
      </c>
      <c r="P90" t="s">
        <v>67</v>
      </c>
    </row>
    <row r="91" spans="12:16" x14ac:dyDescent="0.25">
      <c r="L91" t="s">
        <v>60</v>
      </c>
      <c r="M91" t="str">
        <f t="shared" si="2"/>
        <v>Com TTC</v>
      </c>
      <c r="P91" t="s">
        <v>67</v>
      </c>
    </row>
    <row r="92" spans="12:16" x14ac:dyDescent="0.25">
      <c r="L92" t="s">
        <v>124</v>
      </c>
      <c r="M92" t="str">
        <f t="shared" si="2"/>
        <v>Principal - Com TTC</v>
      </c>
      <c r="P92" t="s">
        <v>124</v>
      </c>
    </row>
    <row r="93" spans="12:16" x14ac:dyDescent="0.25">
      <c r="L93" t="s">
        <v>58</v>
      </c>
      <c r="M93" t="str">
        <f t="shared" si="2"/>
        <v>Solde compte TVA à décaisser</v>
      </c>
      <c r="P93" t="s">
        <v>58</v>
      </c>
    </row>
    <row r="94" spans="12:16" x14ac:dyDescent="0.25">
      <c r="L94" t="s">
        <v>53</v>
      </c>
      <c r="M94" t="str">
        <f t="shared" si="2"/>
        <v>Principal</v>
      </c>
      <c r="P94" t="s">
        <v>53</v>
      </c>
    </row>
    <row r="95" spans="12:16" x14ac:dyDescent="0.25">
      <c r="L95" t="s">
        <v>53</v>
      </c>
      <c r="M95" t="str">
        <f t="shared" si="2"/>
        <v>Principal</v>
      </c>
      <c r="P95" t="s">
        <v>53</v>
      </c>
    </row>
    <row r="96" spans="12:16" x14ac:dyDescent="0.25">
      <c r="M96" t="str">
        <f t="shared" si="2"/>
        <v/>
      </c>
      <c r="P96" t="s">
        <v>184</v>
      </c>
    </row>
    <row r="97" spans="12:16" x14ac:dyDescent="0.25">
      <c r="M97" t="str">
        <f t="shared" si="2"/>
        <v/>
      </c>
      <c r="P97" t="s">
        <v>184</v>
      </c>
    </row>
    <row r="98" spans="12:16" x14ac:dyDescent="0.25">
      <c r="M98" t="str">
        <f t="shared" si="2"/>
        <v/>
      </c>
      <c r="P98" t="s">
        <v>184</v>
      </c>
    </row>
    <row r="99" spans="12:16" x14ac:dyDescent="0.25">
      <c r="M99" t="str">
        <f t="shared" si="2"/>
        <v/>
      </c>
      <c r="P99" t="s">
        <v>184</v>
      </c>
    </row>
    <row r="100" spans="12:16" x14ac:dyDescent="0.25">
      <c r="M100" t="str">
        <f t="shared" si="2"/>
        <v/>
      </c>
      <c r="P100" t="s">
        <v>184</v>
      </c>
    </row>
    <row r="101" spans="12:16" x14ac:dyDescent="0.25">
      <c r="L101" t="s">
        <v>169</v>
      </c>
      <c r="M101" t="str">
        <f t="shared" si="2"/>
        <v>Com HT</v>
      </c>
      <c r="P101" t="s">
        <v>65</v>
      </c>
    </row>
    <row r="102" spans="12:16" x14ac:dyDescent="0.25">
      <c r="M102" t="str">
        <f t="shared" si="2"/>
        <v/>
      </c>
      <c r="P102" t="s">
        <v>184</v>
      </c>
    </row>
    <row r="103" spans="12:16" x14ac:dyDescent="0.25">
      <c r="L103" t="s">
        <v>171</v>
      </c>
      <c r="M103" t="str">
        <f t="shared" si="2"/>
        <v>RétroP HT</v>
      </c>
      <c r="P103" t="s">
        <v>66</v>
      </c>
    </row>
    <row r="104" spans="12:16" x14ac:dyDescent="0.25">
      <c r="M104" t="str">
        <f t="shared" si="2"/>
        <v/>
      </c>
      <c r="P104" t="s">
        <v>184</v>
      </c>
    </row>
    <row r="105" spans="12:16" x14ac:dyDescent="0.25">
      <c r="L105" t="s">
        <v>64</v>
      </c>
      <c r="M105" t="str">
        <f t="shared" si="2"/>
        <v>RétroP TTC</v>
      </c>
      <c r="P105" t="s">
        <v>68</v>
      </c>
    </row>
    <row r="106" spans="12:16" x14ac:dyDescent="0.25">
      <c r="L106" t="s">
        <v>174</v>
      </c>
      <c r="M106" t="str">
        <f t="shared" si="2"/>
        <v>Com TTC</v>
      </c>
      <c r="P106" t="s">
        <v>67</v>
      </c>
    </row>
    <row r="107" spans="12:16" x14ac:dyDescent="0.25">
      <c r="M107" t="str">
        <f t="shared" si="2"/>
        <v/>
      </c>
      <c r="P107" t="s">
        <v>184</v>
      </c>
    </row>
    <row r="108" spans="12:16" x14ac:dyDescent="0.25">
      <c r="M108" t="str">
        <f t="shared" si="2"/>
        <v/>
      </c>
      <c r="P108" t="s">
        <v>184</v>
      </c>
    </row>
    <row r="109" spans="12:16" x14ac:dyDescent="0.25">
      <c r="M109" t="str">
        <f t="shared" si="2"/>
        <v/>
      </c>
      <c r="P109" t="s">
        <v>184</v>
      </c>
    </row>
    <row r="110" spans="12:16" x14ac:dyDescent="0.25">
      <c r="L110" t="s">
        <v>169</v>
      </c>
      <c r="M110" t="str">
        <f t="shared" si="2"/>
        <v>Com HT</v>
      </c>
      <c r="P110" t="s">
        <v>65</v>
      </c>
    </row>
    <row r="111" spans="12:16" x14ac:dyDescent="0.25">
      <c r="L111" t="s">
        <v>171</v>
      </c>
      <c r="M111" t="str">
        <f t="shared" si="2"/>
        <v>RétroP HT</v>
      </c>
      <c r="P111" t="s">
        <v>66</v>
      </c>
    </row>
    <row r="112" spans="12:16" x14ac:dyDescent="0.25">
      <c r="M112" t="str">
        <f t="shared" si="2"/>
        <v/>
      </c>
      <c r="P112" t="s">
        <v>184</v>
      </c>
    </row>
    <row r="113" spans="12:16" x14ac:dyDescent="0.25">
      <c r="M113" t="str">
        <f t="shared" si="2"/>
        <v/>
      </c>
      <c r="P113" t="s">
        <v>184</v>
      </c>
    </row>
    <row r="114" spans="12:16" x14ac:dyDescent="0.25">
      <c r="L114" t="s">
        <v>169</v>
      </c>
      <c r="M114" t="str">
        <f t="shared" si="2"/>
        <v>Com HT</v>
      </c>
      <c r="P114" t="s">
        <v>65</v>
      </c>
    </row>
    <row r="115" spans="12:16" x14ac:dyDescent="0.25">
      <c r="L115" t="s">
        <v>171</v>
      </c>
      <c r="M115" t="str">
        <f t="shared" si="2"/>
        <v>RétroP HT</v>
      </c>
      <c r="P115" t="s">
        <v>66</v>
      </c>
    </row>
    <row r="116" spans="12:16" x14ac:dyDescent="0.25">
      <c r="L116" t="s">
        <v>177</v>
      </c>
      <c r="M116" t="str">
        <f t="shared" si="2"/>
        <v>RétroA HT</v>
      </c>
      <c r="P116" t="s">
        <v>185</v>
      </c>
    </row>
    <row r="117" spans="12:16" x14ac:dyDescent="0.25">
      <c r="M117" t="str">
        <f t="shared" si="2"/>
        <v/>
      </c>
      <c r="P117" t="s">
        <v>184</v>
      </c>
    </row>
    <row r="118" spans="12:16" x14ac:dyDescent="0.25">
      <c r="M118" t="str">
        <f t="shared" si="2"/>
        <v/>
      </c>
      <c r="P118" t="s">
        <v>184</v>
      </c>
    </row>
    <row r="119" spans="12:16" x14ac:dyDescent="0.25">
      <c r="L119" t="s">
        <v>64</v>
      </c>
      <c r="M119" t="str">
        <f t="shared" si="2"/>
        <v>RétroP TTC</v>
      </c>
      <c r="P119" t="s">
        <v>68</v>
      </c>
    </row>
    <row r="120" spans="12:16" x14ac:dyDescent="0.25">
      <c r="L120" t="s">
        <v>179</v>
      </c>
      <c r="M120" t="str">
        <f t="shared" si="2"/>
        <v>RétroA TTC</v>
      </c>
      <c r="P120" t="s">
        <v>183</v>
      </c>
    </row>
    <row r="121" spans="12:16" x14ac:dyDescent="0.25">
      <c r="L121" t="s">
        <v>174</v>
      </c>
      <c r="M121" t="str">
        <f t="shared" si="2"/>
        <v>Com TTC</v>
      </c>
      <c r="P121" t="s">
        <v>67</v>
      </c>
    </row>
    <row r="122" spans="12:16" x14ac:dyDescent="0.25">
      <c r="M122" t="str">
        <f t="shared" si="2"/>
        <v/>
      </c>
      <c r="P122" t="s">
        <v>184</v>
      </c>
    </row>
    <row r="123" spans="12:16" x14ac:dyDescent="0.25">
      <c r="M123" t="str">
        <f t="shared" si="2"/>
        <v/>
      </c>
      <c r="P123" t="s">
        <v>184</v>
      </c>
    </row>
    <row r="124" spans="12:16" x14ac:dyDescent="0.25">
      <c r="M124" t="str">
        <f t="shared" si="2"/>
        <v/>
      </c>
      <c r="P124" t="s">
        <v>184</v>
      </c>
    </row>
    <row r="125" spans="12:16" x14ac:dyDescent="0.25">
      <c r="L125" t="s">
        <v>169</v>
      </c>
      <c r="M125" t="str">
        <f t="shared" si="2"/>
        <v>Com HT</v>
      </c>
      <c r="P125" t="s">
        <v>65</v>
      </c>
    </row>
    <row r="126" spans="12:16" x14ac:dyDescent="0.25">
      <c r="L126" t="s">
        <v>171</v>
      </c>
      <c r="M126" t="str">
        <f t="shared" si="2"/>
        <v>RétroP HT</v>
      </c>
      <c r="P126" t="s">
        <v>66</v>
      </c>
    </row>
    <row r="127" spans="12:16" x14ac:dyDescent="0.25">
      <c r="L127" t="s">
        <v>177</v>
      </c>
      <c r="M127" t="str">
        <f t="shared" si="2"/>
        <v>RétroA HT</v>
      </c>
      <c r="P127" t="s">
        <v>185</v>
      </c>
    </row>
    <row r="128" spans="12:16" x14ac:dyDescent="0.25">
      <c r="M128" t="str">
        <f t="shared" si="2"/>
        <v/>
      </c>
      <c r="P128" t="s">
        <v>184</v>
      </c>
    </row>
    <row r="129" spans="12:16" x14ac:dyDescent="0.25">
      <c r="M129" t="str">
        <f t="shared" si="2"/>
        <v/>
      </c>
      <c r="P129" t="s">
        <v>184</v>
      </c>
    </row>
    <row r="130" spans="12:16" x14ac:dyDescent="0.25">
      <c r="L130" t="s">
        <v>171</v>
      </c>
      <c r="M130" t="str">
        <f t="shared" ref="M130:M193" si="3">TRIM(L130)</f>
        <v>RétroP HT</v>
      </c>
      <c r="P130" t="s">
        <v>66</v>
      </c>
    </row>
    <row r="131" spans="12:16" x14ac:dyDescent="0.25">
      <c r="M131" t="str">
        <f t="shared" si="3"/>
        <v/>
      </c>
      <c r="P131" t="s">
        <v>184</v>
      </c>
    </row>
    <row r="132" spans="12:16" x14ac:dyDescent="0.25">
      <c r="L132" t="s">
        <v>64</v>
      </c>
      <c r="M132" t="str">
        <f t="shared" si="3"/>
        <v>RétroP TTC</v>
      </c>
      <c r="P132" t="s">
        <v>68</v>
      </c>
    </row>
    <row r="133" spans="12:16" x14ac:dyDescent="0.25">
      <c r="M133" t="str">
        <f t="shared" si="3"/>
        <v/>
      </c>
      <c r="P133" t="s">
        <v>184</v>
      </c>
    </row>
    <row r="134" spans="12:16" x14ac:dyDescent="0.25">
      <c r="L134" t="s">
        <v>169</v>
      </c>
      <c r="M134" t="str">
        <f t="shared" si="3"/>
        <v>Com HT</v>
      </c>
      <c r="P134" t="s">
        <v>65</v>
      </c>
    </row>
    <row r="135" spans="12:16" x14ac:dyDescent="0.25">
      <c r="L135" t="s">
        <v>171</v>
      </c>
      <c r="M135" t="str">
        <f t="shared" si="3"/>
        <v>RétroP HT</v>
      </c>
      <c r="P135" t="s">
        <v>66</v>
      </c>
    </row>
    <row r="136" spans="12:16" x14ac:dyDescent="0.25">
      <c r="M136" t="str">
        <f t="shared" si="3"/>
        <v/>
      </c>
      <c r="P136" t="s">
        <v>184</v>
      </c>
    </row>
    <row r="137" spans="12:16" x14ac:dyDescent="0.25">
      <c r="L137" t="s">
        <v>64</v>
      </c>
      <c r="M137" t="str">
        <f t="shared" si="3"/>
        <v>RétroP TTC</v>
      </c>
      <c r="P137" t="s">
        <v>68</v>
      </c>
    </row>
    <row r="138" spans="12:16" x14ac:dyDescent="0.25">
      <c r="L138" t="s">
        <v>174</v>
      </c>
      <c r="M138" t="str">
        <f t="shared" si="3"/>
        <v>Com TTC</v>
      </c>
      <c r="P138" t="s">
        <v>67</v>
      </c>
    </row>
    <row r="139" spans="12:16" x14ac:dyDescent="0.25">
      <c r="M139" t="str">
        <f t="shared" si="3"/>
        <v/>
      </c>
      <c r="P139" t="s">
        <v>184</v>
      </c>
    </row>
    <row r="140" spans="12:16" x14ac:dyDescent="0.25">
      <c r="M140" t="str">
        <f t="shared" si="3"/>
        <v/>
      </c>
      <c r="P140" t="s">
        <v>184</v>
      </c>
    </row>
    <row r="141" spans="12:16" x14ac:dyDescent="0.25">
      <c r="L141" t="s">
        <v>171</v>
      </c>
      <c r="M141" t="str">
        <f t="shared" si="3"/>
        <v>RétroP HT</v>
      </c>
      <c r="P141" t="s">
        <v>66</v>
      </c>
    </row>
    <row r="142" spans="12:16" x14ac:dyDescent="0.25">
      <c r="M142" t="str">
        <f t="shared" si="3"/>
        <v/>
      </c>
      <c r="P142" t="s">
        <v>184</v>
      </c>
    </row>
    <row r="143" spans="12:16" x14ac:dyDescent="0.25">
      <c r="L143" t="s">
        <v>64</v>
      </c>
      <c r="M143" t="str">
        <f t="shared" si="3"/>
        <v>RétroP TTC</v>
      </c>
      <c r="P143" t="s">
        <v>68</v>
      </c>
    </row>
    <row r="144" spans="12:16" x14ac:dyDescent="0.25">
      <c r="M144" t="str">
        <f t="shared" si="3"/>
        <v/>
      </c>
      <c r="P144" t="s">
        <v>184</v>
      </c>
    </row>
    <row r="145" spans="12:16" x14ac:dyDescent="0.25">
      <c r="L145" t="s">
        <v>169</v>
      </c>
      <c r="M145" t="str">
        <f t="shared" si="3"/>
        <v>Com HT</v>
      </c>
      <c r="P145" t="s">
        <v>65</v>
      </c>
    </row>
    <row r="146" spans="12:16" x14ac:dyDescent="0.25">
      <c r="L146" t="s">
        <v>171</v>
      </c>
      <c r="M146" t="str">
        <f t="shared" si="3"/>
        <v>RétroP HT</v>
      </c>
      <c r="P146" t="s">
        <v>66</v>
      </c>
    </row>
    <row r="147" spans="12:16" x14ac:dyDescent="0.25">
      <c r="M147" t="str">
        <f t="shared" si="3"/>
        <v/>
      </c>
      <c r="P147" t="s">
        <v>184</v>
      </c>
    </row>
    <row r="148" spans="12:16" x14ac:dyDescent="0.25">
      <c r="L148" t="s">
        <v>64</v>
      </c>
      <c r="M148" t="str">
        <f t="shared" si="3"/>
        <v>RétroP TTC</v>
      </c>
      <c r="P148" t="s">
        <v>68</v>
      </c>
    </row>
    <row r="149" spans="12:16" x14ac:dyDescent="0.25">
      <c r="L149" t="s">
        <v>174</v>
      </c>
      <c r="M149" t="str">
        <f t="shared" si="3"/>
        <v>Com TTC</v>
      </c>
      <c r="P149" t="s">
        <v>67</v>
      </c>
    </row>
    <row r="150" spans="12:16" x14ac:dyDescent="0.25">
      <c r="M150" t="str">
        <f t="shared" si="3"/>
        <v/>
      </c>
      <c r="P150" t="s">
        <v>184</v>
      </c>
    </row>
    <row r="151" spans="12:16" x14ac:dyDescent="0.25">
      <c r="M151" t="str">
        <f t="shared" si="3"/>
        <v/>
      </c>
      <c r="P151" t="s">
        <v>184</v>
      </c>
    </row>
    <row r="152" spans="12:16" x14ac:dyDescent="0.25">
      <c r="L152" t="s">
        <v>169</v>
      </c>
      <c r="M152" t="str">
        <f t="shared" si="3"/>
        <v>Com HT</v>
      </c>
      <c r="P152" t="s">
        <v>65</v>
      </c>
    </row>
    <row r="153" spans="12:16" x14ac:dyDescent="0.25">
      <c r="M153" t="str">
        <f t="shared" si="3"/>
        <v/>
      </c>
      <c r="P153" t="s">
        <v>184</v>
      </c>
    </row>
    <row r="154" spans="12:16" x14ac:dyDescent="0.25">
      <c r="L154" t="s">
        <v>171</v>
      </c>
      <c r="M154" t="str">
        <f t="shared" si="3"/>
        <v>RétroP HT</v>
      </c>
      <c r="P154" t="s">
        <v>66</v>
      </c>
    </row>
    <row r="155" spans="12:16" x14ac:dyDescent="0.25">
      <c r="M155" t="str">
        <f t="shared" si="3"/>
        <v/>
      </c>
      <c r="P155" t="s">
        <v>184</v>
      </c>
    </row>
    <row r="156" spans="12:16" x14ac:dyDescent="0.25">
      <c r="L156" t="s">
        <v>64</v>
      </c>
      <c r="M156" t="str">
        <f t="shared" si="3"/>
        <v>RétroP TTC</v>
      </c>
      <c r="P156" t="s">
        <v>68</v>
      </c>
    </row>
    <row r="157" spans="12:16" x14ac:dyDescent="0.25">
      <c r="L157" t="s">
        <v>169</v>
      </c>
      <c r="M157" t="str">
        <f t="shared" si="3"/>
        <v>Com HT</v>
      </c>
      <c r="P157" t="s">
        <v>65</v>
      </c>
    </row>
    <row r="158" spans="12:16" x14ac:dyDescent="0.25">
      <c r="L158" t="s">
        <v>181</v>
      </c>
      <c r="M158" t="str">
        <f t="shared" si="3"/>
        <v>Com TTC</v>
      </c>
      <c r="P158" t="s">
        <v>67</v>
      </c>
    </row>
    <row r="159" spans="12:16" x14ac:dyDescent="0.25">
      <c r="L159" t="s">
        <v>174</v>
      </c>
      <c r="M159" t="str">
        <f t="shared" si="3"/>
        <v>Com TTC</v>
      </c>
      <c r="P159" t="s">
        <v>67</v>
      </c>
    </row>
    <row r="160" spans="12:16" x14ac:dyDescent="0.25">
      <c r="L160" t="s">
        <v>174</v>
      </c>
      <c r="M160" t="str">
        <f t="shared" si="3"/>
        <v>Com TTC</v>
      </c>
      <c r="P160" t="s">
        <v>67</v>
      </c>
    </row>
    <row r="161" spans="12:16" x14ac:dyDescent="0.25">
      <c r="M161" t="str">
        <f t="shared" si="3"/>
        <v/>
      </c>
      <c r="P161" t="s">
        <v>184</v>
      </c>
    </row>
    <row r="162" spans="12:16" x14ac:dyDescent="0.25">
      <c r="M162" t="str">
        <f t="shared" si="3"/>
        <v/>
      </c>
      <c r="P162" t="s">
        <v>184</v>
      </c>
    </row>
    <row r="163" spans="12:16" x14ac:dyDescent="0.25">
      <c r="M163" t="str">
        <f t="shared" si="3"/>
        <v/>
      </c>
      <c r="P163" t="s">
        <v>184</v>
      </c>
    </row>
    <row r="164" spans="12:16" x14ac:dyDescent="0.25">
      <c r="L164" t="s">
        <v>169</v>
      </c>
      <c r="M164" t="str">
        <f t="shared" si="3"/>
        <v>Com HT</v>
      </c>
      <c r="P164" t="s">
        <v>65</v>
      </c>
    </row>
    <row r="165" spans="12:16" x14ac:dyDescent="0.25">
      <c r="M165" t="str">
        <f t="shared" si="3"/>
        <v/>
      </c>
      <c r="P165" t="s">
        <v>184</v>
      </c>
    </row>
    <row r="166" spans="12:16" x14ac:dyDescent="0.25">
      <c r="L166" t="s">
        <v>171</v>
      </c>
      <c r="M166" t="str">
        <f t="shared" si="3"/>
        <v>RétroP HT</v>
      </c>
      <c r="P166" t="s">
        <v>66</v>
      </c>
    </row>
    <row r="167" spans="12:16" x14ac:dyDescent="0.25">
      <c r="L167" t="s">
        <v>177</v>
      </c>
      <c r="M167" t="str">
        <f t="shared" si="3"/>
        <v>RétroA HT</v>
      </c>
      <c r="P167" t="s">
        <v>185</v>
      </c>
    </row>
    <row r="168" spans="12:16" x14ac:dyDescent="0.25">
      <c r="M168" t="str">
        <f t="shared" si="3"/>
        <v/>
      </c>
      <c r="P168" t="s">
        <v>184</v>
      </c>
    </row>
    <row r="169" spans="12:16" x14ac:dyDescent="0.25">
      <c r="L169" t="s">
        <v>64</v>
      </c>
      <c r="M169" t="str">
        <f t="shared" si="3"/>
        <v>RétroP TTC</v>
      </c>
      <c r="P169" t="s">
        <v>68</v>
      </c>
    </row>
    <row r="170" spans="12:16" x14ac:dyDescent="0.25">
      <c r="L170" t="s">
        <v>179</v>
      </c>
      <c r="M170" t="str">
        <f t="shared" si="3"/>
        <v>RétroA TTC</v>
      </c>
      <c r="P170" t="s">
        <v>183</v>
      </c>
    </row>
    <row r="171" spans="12:16" x14ac:dyDescent="0.25">
      <c r="L171" t="s">
        <v>169</v>
      </c>
      <c r="M171" t="str">
        <f t="shared" si="3"/>
        <v>Com HT</v>
      </c>
      <c r="P171" t="s">
        <v>65</v>
      </c>
    </row>
    <row r="172" spans="12:16" x14ac:dyDescent="0.25">
      <c r="L172" t="s">
        <v>181</v>
      </c>
      <c r="M172" t="str">
        <f t="shared" si="3"/>
        <v>Com TTC</v>
      </c>
      <c r="P172" t="s">
        <v>67</v>
      </c>
    </row>
    <row r="173" spans="12:16" x14ac:dyDescent="0.25">
      <c r="L173" t="s">
        <v>174</v>
      </c>
      <c r="M173" t="str">
        <f t="shared" si="3"/>
        <v>Com TTC</v>
      </c>
      <c r="P173" t="s">
        <v>67</v>
      </c>
    </row>
    <row r="174" spans="12:16" x14ac:dyDescent="0.25">
      <c r="L174" t="s">
        <v>174</v>
      </c>
      <c r="M174" t="str">
        <f t="shared" si="3"/>
        <v>Com TTC</v>
      </c>
      <c r="P174" t="s">
        <v>67</v>
      </c>
    </row>
    <row r="175" spans="12:16" x14ac:dyDescent="0.25">
      <c r="M175" t="str">
        <f t="shared" si="3"/>
        <v/>
      </c>
      <c r="P175" t="s">
        <v>184</v>
      </c>
    </row>
    <row r="176" spans="12:16" x14ac:dyDescent="0.25">
      <c r="M176" t="str">
        <f t="shared" si="3"/>
        <v/>
      </c>
      <c r="P176" t="s">
        <v>184</v>
      </c>
    </row>
    <row r="177" spans="12:16" x14ac:dyDescent="0.25">
      <c r="M177" t="str">
        <f t="shared" si="3"/>
        <v/>
      </c>
      <c r="P177" t="s">
        <v>184</v>
      </c>
    </row>
    <row r="178" spans="12:16" x14ac:dyDescent="0.25">
      <c r="L178" t="s">
        <v>169</v>
      </c>
      <c r="M178" t="str">
        <f t="shared" si="3"/>
        <v>Com HT</v>
      </c>
      <c r="P178" t="s">
        <v>65</v>
      </c>
    </row>
    <row r="179" spans="12:16" x14ac:dyDescent="0.25">
      <c r="M179" t="str">
        <f t="shared" si="3"/>
        <v/>
      </c>
      <c r="P179" t="s">
        <v>184</v>
      </c>
    </row>
    <row r="180" spans="12:16" x14ac:dyDescent="0.25">
      <c r="L180" t="s">
        <v>182</v>
      </c>
      <c r="M180" t="str">
        <f t="shared" si="3"/>
        <v>RétroP HT * TVA</v>
      </c>
      <c r="P180" t="s">
        <v>186</v>
      </c>
    </row>
    <row r="181" spans="12:16" x14ac:dyDescent="0.25">
      <c r="M181" t="str">
        <f t="shared" si="3"/>
        <v/>
      </c>
      <c r="P181" t="s">
        <v>184</v>
      </c>
    </row>
    <row r="182" spans="12:16" x14ac:dyDescent="0.25">
      <c r="L182" t="s">
        <v>64</v>
      </c>
      <c r="M182" t="str">
        <f t="shared" si="3"/>
        <v>RétroP TTC</v>
      </c>
      <c r="P182" t="s">
        <v>68</v>
      </c>
    </row>
    <row r="183" spans="12:16" x14ac:dyDescent="0.25">
      <c r="L183" t="s">
        <v>169</v>
      </c>
      <c r="M183" t="str">
        <f t="shared" si="3"/>
        <v>Com HT</v>
      </c>
      <c r="P183" t="s">
        <v>65</v>
      </c>
    </row>
    <row r="184" spans="12:16" x14ac:dyDescent="0.25">
      <c r="L184" t="s">
        <v>181</v>
      </c>
      <c r="M184" t="str">
        <f t="shared" si="3"/>
        <v>Com TTC</v>
      </c>
      <c r="P184" t="s">
        <v>67</v>
      </c>
    </row>
    <row r="185" spans="12:16" x14ac:dyDescent="0.25">
      <c r="L185" t="s">
        <v>174</v>
      </c>
      <c r="M185" t="str">
        <f t="shared" si="3"/>
        <v>Com TTC</v>
      </c>
      <c r="P185" t="s">
        <v>67</v>
      </c>
    </row>
    <row r="186" spans="12:16" x14ac:dyDescent="0.25">
      <c r="L186" t="s">
        <v>174</v>
      </c>
      <c r="M186" t="str">
        <f t="shared" si="3"/>
        <v>Com TTC</v>
      </c>
      <c r="P186" t="s">
        <v>67</v>
      </c>
    </row>
    <row r="187" spans="12:16" x14ac:dyDescent="0.25">
      <c r="M187" t="str">
        <f t="shared" si="3"/>
        <v/>
      </c>
      <c r="P187" t="s">
        <v>184</v>
      </c>
    </row>
    <row r="188" spans="12:16" x14ac:dyDescent="0.25">
      <c r="M188" t="str">
        <f t="shared" si="3"/>
        <v/>
      </c>
      <c r="P188" t="s">
        <v>184</v>
      </c>
    </row>
    <row r="189" spans="12:16" x14ac:dyDescent="0.25">
      <c r="M189" t="str">
        <f t="shared" si="3"/>
        <v/>
      </c>
      <c r="P189" t="s">
        <v>184</v>
      </c>
    </row>
    <row r="190" spans="12:16" x14ac:dyDescent="0.25">
      <c r="M190" t="str">
        <f t="shared" si="3"/>
        <v/>
      </c>
      <c r="P190" t="s">
        <v>184</v>
      </c>
    </row>
    <row r="191" spans="12:16" x14ac:dyDescent="0.25">
      <c r="M191" t="str">
        <f t="shared" si="3"/>
        <v/>
      </c>
      <c r="P191" t="s">
        <v>184</v>
      </c>
    </row>
    <row r="192" spans="12:16" x14ac:dyDescent="0.25">
      <c r="L192" t="s">
        <v>170</v>
      </c>
      <c r="M192" t="str">
        <f t="shared" si="3"/>
        <v>Com HT * TVA</v>
      </c>
      <c r="P192" t="s">
        <v>187</v>
      </c>
    </row>
    <row r="193" spans="12:16" x14ac:dyDescent="0.25">
      <c r="M193" t="str">
        <f t="shared" si="3"/>
        <v/>
      </c>
      <c r="P193" t="s">
        <v>184</v>
      </c>
    </row>
    <row r="194" spans="12:16" x14ac:dyDescent="0.25">
      <c r="L194" t="s">
        <v>172</v>
      </c>
      <c r="M194" t="str">
        <f t="shared" ref="M194:M257" si="4">TRIM(L194)</f>
        <v>RétroP HT * TVA</v>
      </c>
      <c r="P194" t="s">
        <v>186</v>
      </c>
    </row>
    <row r="195" spans="12:16" x14ac:dyDescent="0.25">
      <c r="M195" t="str">
        <f t="shared" si="4"/>
        <v/>
      </c>
      <c r="P195" t="s">
        <v>184</v>
      </c>
    </row>
    <row r="196" spans="12:16" x14ac:dyDescent="0.25">
      <c r="L196" t="s">
        <v>173</v>
      </c>
      <c r="M196" t="str">
        <f t="shared" si="4"/>
        <v>RétroP HT * TVA</v>
      </c>
      <c r="P196" t="s">
        <v>186</v>
      </c>
    </row>
    <row r="197" spans="12:16" x14ac:dyDescent="0.25">
      <c r="L197" t="s">
        <v>175</v>
      </c>
      <c r="M197" t="str">
        <f t="shared" si="4"/>
        <v>Com HT * TVA</v>
      </c>
      <c r="P197" t="s">
        <v>187</v>
      </c>
    </row>
    <row r="198" spans="12:16" x14ac:dyDescent="0.25">
      <c r="M198" t="str">
        <f t="shared" si="4"/>
        <v/>
      </c>
      <c r="P198" t="s">
        <v>184</v>
      </c>
    </row>
    <row r="199" spans="12:16" x14ac:dyDescent="0.25">
      <c r="M199" t="str">
        <f t="shared" si="4"/>
        <v/>
      </c>
      <c r="P199" t="s">
        <v>184</v>
      </c>
    </row>
    <row r="200" spans="12:16" x14ac:dyDescent="0.25">
      <c r="M200" t="str">
        <f t="shared" si="4"/>
        <v/>
      </c>
      <c r="P200" t="s">
        <v>184</v>
      </c>
    </row>
    <row r="201" spans="12:16" x14ac:dyDescent="0.25">
      <c r="L201" t="s">
        <v>170</v>
      </c>
      <c r="M201" t="str">
        <f t="shared" si="4"/>
        <v>Com HT * TVA</v>
      </c>
      <c r="P201" t="s">
        <v>187</v>
      </c>
    </row>
    <row r="202" spans="12:16" x14ac:dyDescent="0.25">
      <c r="L202" t="s">
        <v>172</v>
      </c>
      <c r="M202" t="str">
        <f t="shared" si="4"/>
        <v>RétroP HT * TVA</v>
      </c>
      <c r="P202" t="s">
        <v>186</v>
      </c>
    </row>
    <row r="203" spans="12:16" x14ac:dyDescent="0.25">
      <c r="M203" t="str">
        <f t="shared" si="4"/>
        <v/>
      </c>
      <c r="P203" t="s">
        <v>184</v>
      </c>
    </row>
    <row r="204" spans="12:16" x14ac:dyDescent="0.25">
      <c r="M204" t="str">
        <f t="shared" si="4"/>
        <v/>
      </c>
      <c r="P204" t="s">
        <v>184</v>
      </c>
    </row>
    <row r="205" spans="12:16" x14ac:dyDescent="0.25">
      <c r="L205" t="s">
        <v>170</v>
      </c>
      <c r="M205" t="str">
        <f t="shared" si="4"/>
        <v>Com HT * TVA</v>
      </c>
      <c r="P205" t="s">
        <v>187</v>
      </c>
    </row>
    <row r="206" spans="12:16" x14ac:dyDescent="0.25">
      <c r="L206" t="s">
        <v>172</v>
      </c>
      <c r="M206" t="str">
        <f t="shared" si="4"/>
        <v>RétroP HT * TVA</v>
      </c>
      <c r="P206" t="s">
        <v>186</v>
      </c>
    </row>
    <row r="207" spans="12:16" x14ac:dyDescent="0.25">
      <c r="L207" t="s">
        <v>178</v>
      </c>
      <c r="M207" t="str">
        <f t="shared" si="4"/>
        <v>RétroA HT * TVA</v>
      </c>
      <c r="P207" t="s">
        <v>188</v>
      </c>
    </row>
    <row r="208" spans="12:16" x14ac:dyDescent="0.25">
      <c r="M208" t="str">
        <f t="shared" si="4"/>
        <v/>
      </c>
      <c r="P208" t="s">
        <v>184</v>
      </c>
    </row>
    <row r="209" spans="12:16" x14ac:dyDescent="0.25">
      <c r="M209" t="str">
        <f t="shared" si="4"/>
        <v/>
      </c>
      <c r="P209" t="s">
        <v>184</v>
      </c>
    </row>
    <row r="210" spans="12:16" x14ac:dyDescent="0.25">
      <c r="L210" t="s">
        <v>173</v>
      </c>
      <c r="M210" t="str">
        <f t="shared" si="4"/>
        <v>RétroP HT * TVA</v>
      </c>
      <c r="P210" t="s">
        <v>186</v>
      </c>
    </row>
    <row r="211" spans="12:16" x14ac:dyDescent="0.25">
      <c r="L211" t="s">
        <v>180</v>
      </c>
      <c r="M211" t="str">
        <f t="shared" si="4"/>
        <v>RétroA HT * TVA</v>
      </c>
      <c r="P211" t="s">
        <v>188</v>
      </c>
    </row>
    <row r="212" spans="12:16" x14ac:dyDescent="0.25">
      <c r="L212" t="s">
        <v>175</v>
      </c>
      <c r="M212" t="str">
        <f t="shared" si="4"/>
        <v>Com HT * TVA</v>
      </c>
      <c r="P212" t="s">
        <v>187</v>
      </c>
    </row>
    <row r="213" spans="12:16" x14ac:dyDescent="0.25">
      <c r="M213" t="str">
        <f t="shared" si="4"/>
        <v/>
      </c>
      <c r="P213" t="s">
        <v>184</v>
      </c>
    </row>
    <row r="214" spans="12:16" x14ac:dyDescent="0.25">
      <c r="M214" t="str">
        <f t="shared" si="4"/>
        <v/>
      </c>
      <c r="P214" t="s">
        <v>184</v>
      </c>
    </row>
    <row r="215" spans="12:16" x14ac:dyDescent="0.25">
      <c r="M215" t="str">
        <f t="shared" si="4"/>
        <v/>
      </c>
      <c r="P215" t="s">
        <v>184</v>
      </c>
    </row>
    <row r="216" spans="12:16" x14ac:dyDescent="0.25">
      <c r="L216" t="s">
        <v>170</v>
      </c>
      <c r="M216" t="str">
        <f t="shared" si="4"/>
        <v>Com HT * TVA</v>
      </c>
      <c r="P216" t="s">
        <v>187</v>
      </c>
    </row>
    <row r="217" spans="12:16" x14ac:dyDescent="0.25">
      <c r="L217" t="s">
        <v>172</v>
      </c>
      <c r="M217" t="str">
        <f t="shared" si="4"/>
        <v>RétroP HT * TVA</v>
      </c>
      <c r="P217" t="s">
        <v>186</v>
      </c>
    </row>
    <row r="218" spans="12:16" x14ac:dyDescent="0.25">
      <c r="L218" t="s">
        <v>178</v>
      </c>
      <c r="M218" t="str">
        <f t="shared" si="4"/>
        <v>RétroA HT * TVA</v>
      </c>
      <c r="P218" t="s">
        <v>188</v>
      </c>
    </row>
    <row r="219" spans="12:16" x14ac:dyDescent="0.25">
      <c r="M219" t="str">
        <f t="shared" si="4"/>
        <v/>
      </c>
      <c r="P219" t="s">
        <v>184</v>
      </c>
    </row>
    <row r="220" spans="12:16" x14ac:dyDescent="0.25">
      <c r="M220" t="str">
        <f t="shared" si="4"/>
        <v/>
      </c>
      <c r="P220" t="s">
        <v>184</v>
      </c>
    </row>
    <row r="221" spans="12:16" x14ac:dyDescent="0.25">
      <c r="L221" t="s">
        <v>172</v>
      </c>
      <c r="M221" t="str">
        <f t="shared" si="4"/>
        <v>RétroP HT * TVA</v>
      </c>
      <c r="P221" t="s">
        <v>186</v>
      </c>
    </row>
    <row r="222" spans="12:16" x14ac:dyDescent="0.25">
      <c r="M222" t="str">
        <f t="shared" si="4"/>
        <v/>
      </c>
      <c r="P222" t="s">
        <v>184</v>
      </c>
    </row>
    <row r="223" spans="12:16" x14ac:dyDescent="0.25">
      <c r="L223" t="s">
        <v>173</v>
      </c>
      <c r="M223" t="str">
        <f t="shared" si="4"/>
        <v>RétroP HT * TVA</v>
      </c>
      <c r="P223" t="s">
        <v>186</v>
      </c>
    </row>
    <row r="224" spans="12:16" x14ac:dyDescent="0.25">
      <c r="M224" t="str">
        <f t="shared" si="4"/>
        <v/>
      </c>
      <c r="P224" t="s">
        <v>184</v>
      </c>
    </row>
    <row r="225" spans="12:16" x14ac:dyDescent="0.25">
      <c r="L225" t="s">
        <v>170</v>
      </c>
      <c r="M225" t="str">
        <f t="shared" si="4"/>
        <v>Com HT * TVA</v>
      </c>
      <c r="P225" t="s">
        <v>187</v>
      </c>
    </row>
    <row r="226" spans="12:16" x14ac:dyDescent="0.25">
      <c r="L226" t="s">
        <v>172</v>
      </c>
      <c r="M226" t="str">
        <f t="shared" si="4"/>
        <v>RétroP HT * TVA</v>
      </c>
      <c r="P226" t="s">
        <v>186</v>
      </c>
    </row>
    <row r="227" spans="12:16" x14ac:dyDescent="0.25">
      <c r="M227" t="str">
        <f t="shared" si="4"/>
        <v/>
      </c>
      <c r="P227" t="s">
        <v>184</v>
      </c>
    </row>
    <row r="228" spans="12:16" x14ac:dyDescent="0.25">
      <c r="L228" t="s">
        <v>173</v>
      </c>
      <c r="M228" t="str">
        <f t="shared" si="4"/>
        <v>RétroP HT * TVA</v>
      </c>
      <c r="P228" t="s">
        <v>186</v>
      </c>
    </row>
    <row r="229" spans="12:16" x14ac:dyDescent="0.25">
      <c r="L229" t="s">
        <v>175</v>
      </c>
      <c r="M229" t="str">
        <f t="shared" si="4"/>
        <v>Com HT * TVA</v>
      </c>
      <c r="P229" t="s">
        <v>187</v>
      </c>
    </row>
    <row r="230" spans="12:16" x14ac:dyDescent="0.25">
      <c r="M230" t="str">
        <f t="shared" si="4"/>
        <v/>
      </c>
      <c r="P230" t="s">
        <v>184</v>
      </c>
    </row>
    <row r="231" spans="12:16" x14ac:dyDescent="0.25">
      <c r="M231" t="str">
        <f t="shared" si="4"/>
        <v/>
      </c>
      <c r="P231" t="s">
        <v>184</v>
      </c>
    </row>
    <row r="232" spans="12:16" x14ac:dyDescent="0.25">
      <c r="L232" t="s">
        <v>172</v>
      </c>
      <c r="M232" t="str">
        <f t="shared" si="4"/>
        <v>RétroP HT * TVA</v>
      </c>
      <c r="P232" t="s">
        <v>186</v>
      </c>
    </row>
    <row r="233" spans="12:16" x14ac:dyDescent="0.25">
      <c r="M233" t="str">
        <f t="shared" si="4"/>
        <v/>
      </c>
      <c r="P233" t="s">
        <v>184</v>
      </c>
    </row>
    <row r="234" spans="12:16" x14ac:dyDescent="0.25">
      <c r="L234" t="s">
        <v>173</v>
      </c>
      <c r="M234" t="str">
        <f t="shared" si="4"/>
        <v>RétroP HT * TVA</v>
      </c>
      <c r="P234" t="s">
        <v>186</v>
      </c>
    </row>
    <row r="235" spans="12:16" x14ac:dyDescent="0.25">
      <c r="M235" t="str">
        <f t="shared" si="4"/>
        <v/>
      </c>
      <c r="P235" t="s">
        <v>184</v>
      </c>
    </row>
    <row r="236" spans="12:16" x14ac:dyDescent="0.25">
      <c r="L236" t="s">
        <v>170</v>
      </c>
      <c r="M236" t="str">
        <f t="shared" si="4"/>
        <v>Com HT * TVA</v>
      </c>
      <c r="P236" t="s">
        <v>187</v>
      </c>
    </row>
    <row r="237" spans="12:16" x14ac:dyDescent="0.25">
      <c r="L237" t="s">
        <v>172</v>
      </c>
      <c r="M237" t="str">
        <f t="shared" si="4"/>
        <v>RétroP HT * TVA</v>
      </c>
      <c r="P237" t="s">
        <v>186</v>
      </c>
    </row>
    <row r="238" spans="12:16" x14ac:dyDescent="0.25">
      <c r="M238" t="str">
        <f t="shared" si="4"/>
        <v/>
      </c>
      <c r="P238" t="s">
        <v>184</v>
      </c>
    </row>
    <row r="239" spans="12:16" x14ac:dyDescent="0.25">
      <c r="L239" t="s">
        <v>173</v>
      </c>
      <c r="M239" t="str">
        <f t="shared" si="4"/>
        <v>RétroP HT * TVA</v>
      </c>
      <c r="P239" t="s">
        <v>186</v>
      </c>
    </row>
    <row r="240" spans="12:16" x14ac:dyDescent="0.25">
      <c r="L240" t="s">
        <v>175</v>
      </c>
      <c r="M240" t="str">
        <f t="shared" si="4"/>
        <v>Com HT * TVA</v>
      </c>
      <c r="P240" t="s">
        <v>187</v>
      </c>
    </row>
    <row r="241" spans="12:16" x14ac:dyDescent="0.25">
      <c r="M241" t="str">
        <f t="shared" si="4"/>
        <v/>
      </c>
      <c r="P241" t="s">
        <v>184</v>
      </c>
    </row>
    <row r="242" spans="12:16" x14ac:dyDescent="0.25">
      <c r="M242" t="str">
        <f t="shared" si="4"/>
        <v/>
      </c>
      <c r="P242" t="s">
        <v>184</v>
      </c>
    </row>
    <row r="243" spans="12:16" x14ac:dyDescent="0.25">
      <c r="L243" t="s">
        <v>170</v>
      </c>
      <c r="M243" t="str">
        <f t="shared" si="4"/>
        <v>Com HT * TVA</v>
      </c>
      <c r="P243" t="s">
        <v>187</v>
      </c>
    </row>
    <row r="244" spans="12:16" x14ac:dyDescent="0.25">
      <c r="M244" t="str">
        <f t="shared" si="4"/>
        <v/>
      </c>
      <c r="P244" t="s">
        <v>184</v>
      </c>
    </row>
    <row r="245" spans="12:16" x14ac:dyDescent="0.25">
      <c r="L245" t="s">
        <v>172</v>
      </c>
      <c r="M245" t="str">
        <f t="shared" si="4"/>
        <v>RétroP HT * TVA</v>
      </c>
      <c r="P245" t="s">
        <v>186</v>
      </c>
    </row>
    <row r="246" spans="12:16" x14ac:dyDescent="0.25">
      <c r="M246" t="str">
        <f t="shared" si="4"/>
        <v/>
      </c>
      <c r="P246" t="s">
        <v>184</v>
      </c>
    </row>
    <row r="247" spans="12:16" x14ac:dyDescent="0.25">
      <c r="L247" t="s">
        <v>173</v>
      </c>
      <c r="M247" t="str">
        <f t="shared" si="4"/>
        <v>RétroP HT * TVA</v>
      </c>
      <c r="P247" t="s">
        <v>186</v>
      </c>
    </row>
    <row r="248" spans="12:16" x14ac:dyDescent="0.25">
      <c r="L248" t="s">
        <v>170</v>
      </c>
      <c r="M248" t="str">
        <f t="shared" si="4"/>
        <v>Com HT * TVA</v>
      </c>
      <c r="P248" t="s">
        <v>187</v>
      </c>
    </row>
    <row r="249" spans="12:16" x14ac:dyDescent="0.25">
      <c r="M249" t="str">
        <f t="shared" si="4"/>
        <v/>
      </c>
      <c r="P249" t="s">
        <v>184</v>
      </c>
    </row>
    <row r="250" spans="12:16" x14ac:dyDescent="0.25">
      <c r="L250" t="s">
        <v>175</v>
      </c>
      <c r="M250" t="str">
        <f t="shared" si="4"/>
        <v>Com HT * TVA</v>
      </c>
      <c r="P250" t="s">
        <v>187</v>
      </c>
    </row>
    <row r="251" spans="12:16" x14ac:dyDescent="0.25">
      <c r="L251" t="s">
        <v>175</v>
      </c>
      <c r="M251" t="str">
        <f t="shared" si="4"/>
        <v>Com HT * TVA</v>
      </c>
      <c r="P251" t="s">
        <v>187</v>
      </c>
    </row>
    <row r="252" spans="12:16" x14ac:dyDescent="0.25">
      <c r="M252" t="str">
        <f t="shared" si="4"/>
        <v/>
      </c>
      <c r="P252" t="s">
        <v>184</v>
      </c>
    </row>
    <row r="253" spans="12:16" x14ac:dyDescent="0.25">
      <c r="M253" t="str">
        <f t="shared" si="4"/>
        <v/>
      </c>
      <c r="P253" t="s">
        <v>184</v>
      </c>
    </row>
    <row r="254" spans="12:16" x14ac:dyDescent="0.25">
      <c r="M254" t="str">
        <f t="shared" si="4"/>
        <v/>
      </c>
      <c r="P254" t="s">
        <v>184</v>
      </c>
    </row>
    <row r="255" spans="12:16" x14ac:dyDescent="0.25">
      <c r="L255" t="s">
        <v>170</v>
      </c>
      <c r="M255" t="str">
        <f t="shared" si="4"/>
        <v>Com HT * TVA</v>
      </c>
      <c r="P255" t="s">
        <v>187</v>
      </c>
    </row>
    <row r="256" spans="12:16" x14ac:dyDescent="0.25">
      <c r="M256" t="str">
        <f t="shared" si="4"/>
        <v/>
      </c>
      <c r="P256" t="s">
        <v>184</v>
      </c>
    </row>
    <row r="257" spans="12:16" x14ac:dyDescent="0.25">
      <c r="L257" t="s">
        <v>172</v>
      </c>
      <c r="M257" t="str">
        <f t="shared" si="4"/>
        <v>RétroP HT * TVA</v>
      </c>
      <c r="P257" t="s">
        <v>186</v>
      </c>
    </row>
    <row r="258" spans="12:16" x14ac:dyDescent="0.25">
      <c r="L258" t="s">
        <v>178</v>
      </c>
      <c r="M258" t="str">
        <f t="shared" ref="M258:M321" si="5">TRIM(L258)</f>
        <v>RétroA HT * TVA</v>
      </c>
      <c r="P258" t="s">
        <v>188</v>
      </c>
    </row>
    <row r="259" spans="12:16" x14ac:dyDescent="0.25">
      <c r="M259" t="str">
        <f t="shared" si="5"/>
        <v/>
      </c>
      <c r="P259" t="s">
        <v>184</v>
      </c>
    </row>
    <row r="260" spans="12:16" x14ac:dyDescent="0.25">
      <c r="L260" t="s">
        <v>173</v>
      </c>
      <c r="M260" t="str">
        <f t="shared" si="5"/>
        <v>RétroP HT * TVA</v>
      </c>
      <c r="P260" t="s">
        <v>186</v>
      </c>
    </row>
    <row r="261" spans="12:16" x14ac:dyDescent="0.25">
      <c r="L261" t="s">
        <v>180</v>
      </c>
      <c r="M261" t="str">
        <f t="shared" si="5"/>
        <v>RétroA HT * TVA</v>
      </c>
      <c r="P261" t="s">
        <v>188</v>
      </c>
    </row>
    <row r="262" spans="12:16" x14ac:dyDescent="0.25">
      <c r="L262" t="s">
        <v>170</v>
      </c>
      <c r="M262" t="str">
        <f t="shared" si="5"/>
        <v>Com HT * TVA</v>
      </c>
      <c r="P262" t="s">
        <v>187</v>
      </c>
    </row>
    <row r="263" spans="12:16" x14ac:dyDescent="0.25">
      <c r="M263" t="str">
        <f t="shared" si="5"/>
        <v/>
      </c>
      <c r="P263" t="s">
        <v>184</v>
      </c>
    </row>
    <row r="264" spans="12:16" x14ac:dyDescent="0.25">
      <c r="L264" t="s">
        <v>175</v>
      </c>
      <c r="M264" t="str">
        <f t="shared" si="5"/>
        <v>Com HT * TVA</v>
      </c>
      <c r="P264" t="s">
        <v>187</v>
      </c>
    </row>
    <row r="265" spans="12:16" x14ac:dyDescent="0.25">
      <c r="L265" t="s">
        <v>175</v>
      </c>
      <c r="M265" t="str">
        <f t="shared" si="5"/>
        <v>Com HT * TVA</v>
      </c>
      <c r="P265" t="s">
        <v>187</v>
      </c>
    </row>
    <row r="266" spans="12:16" x14ac:dyDescent="0.25">
      <c r="M266" t="str">
        <f t="shared" si="5"/>
        <v/>
      </c>
      <c r="P266" t="s">
        <v>184</v>
      </c>
    </row>
    <row r="267" spans="12:16" x14ac:dyDescent="0.25">
      <c r="M267" t="str">
        <f t="shared" si="5"/>
        <v/>
      </c>
      <c r="P267" t="s">
        <v>184</v>
      </c>
    </row>
    <row r="268" spans="12:16" x14ac:dyDescent="0.25">
      <c r="M268" t="str">
        <f t="shared" si="5"/>
        <v/>
      </c>
      <c r="P268" t="s">
        <v>184</v>
      </c>
    </row>
    <row r="269" spans="12:16" x14ac:dyDescent="0.25">
      <c r="L269" t="s">
        <v>170</v>
      </c>
      <c r="M269" t="str">
        <f t="shared" si="5"/>
        <v>Com HT * TVA</v>
      </c>
      <c r="P269" t="s">
        <v>187</v>
      </c>
    </row>
    <row r="270" spans="12:16" x14ac:dyDescent="0.25">
      <c r="M270" t="str">
        <f t="shared" si="5"/>
        <v/>
      </c>
      <c r="P270" t="s">
        <v>184</v>
      </c>
    </row>
    <row r="271" spans="12:16" x14ac:dyDescent="0.25">
      <c r="L271" t="s">
        <v>172</v>
      </c>
      <c r="M271" t="str">
        <f t="shared" si="5"/>
        <v>RétroP HT * TVA</v>
      </c>
      <c r="P271" t="s">
        <v>186</v>
      </c>
    </row>
    <row r="272" spans="12:16" x14ac:dyDescent="0.25">
      <c r="M272" t="str">
        <f t="shared" si="5"/>
        <v/>
      </c>
      <c r="P272" t="s">
        <v>184</v>
      </c>
    </row>
    <row r="273" spans="12:16" x14ac:dyDescent="0.25">
      <c r="L273" t="s">
        <v>182</v>
      </c>
      <c r="M273" t="str">
        <f t="shared" si="5"/>
        <v>RétroP HT * TVA</v>
      </c>
      <c r="P273" t="s">
        <v>186</v>
      </c>
    </row>
    <row r="274" spans="12:16" x14ac:dyDescent="0.25">
      <c r="L274" t="s">
        <v>170</v>
      </c>
      <c r="M274" t="str">
        <f t="shared" si="5"/>
        <v>Com HT * TVA</v>
      </c>
      <c r="P274" t="s">
        <v>187</v>
      </c>
    </row>
    <row r="275" spans="12:16" x14ac:dyDescent="0.25">
      <c r="M275" t="str">
        <f t="shared" si="5"/>
        <v/>
      </c>
      <c r="P275" t="s">
        <v>184</v>
      </c>
    </row>
    <row r="276" spans="12:16" x14ac:dyDescent="0.25">
      <c r="L276" t="s">
        <v>175</v>
      </c>
      <c r="M276" t="str">
        <f t="shared" si="5"/>
        <v>Com HT * TVA</v>
      </c>
      <c r="P276" t="s">
        <v>187</v>
      </c>
    </row>
    <row r="277" spans="12:16" x14ac:dyDescent="0.25">
      <c r="L277" t="s">
        <v>175</v>
      </c>
      <c r="M277" t="str">
        <f t="shared" si="5"/>
        <v>Com HT * TVA</v>
      </c>
      <c r="P277" t="s">
        <v>187</v>
      </c>
    </row>
    <row r="278" spans="12:16" x14ac:dyDescent="0.25">
      <c r="M278" t="str">
        <f t="shared" si="5"/>
        <v/>
      </c>
      <c r="P278" t="s">
        <v>184</v>
      </c>
    </row>
    <row r="279" spans="12:16" x14ac:dyDescent="0.25">
      <c r="M279" t="str">
        <f t="shared" si="5"/>
        <v/>
      </c>
      <c r="P279" t="s">
        <v>184</v>
      </c>
    </row>
    <row r="280" spans="12:16" x14ac:dyDescent="0.25">
      <c r="M280" t="str">
        <f t="shared" si="5"/>
        <v/>
      </c>
      <c r="P280" t="s">
        <v>184</v>
      </c>
    </row>
    <row r="281" spans="12:16" x14ac:dyDescent="0.25">
      <c r="M281" t="str">
        <f t="shared" si="5"/>
        <v/>
      </c>
      <c r="P281" t="s">
        <v>184</v>
      </c>
    </row>
    <row r="282" spans="12:16" x14ac:dyDescent="0.25">
      <c r="M282" t="str">
        <f t="shared" si="5"/>
        <v/>
      </c>
      <c r="P282" t="s">
        <v>184</v>
      </c>
    </row>
    <row r="283" spans="12:16" x14ac:dyDescent="0.25">
      <c r="M283" t="str">
        <f t="shared" si="5"/>
        <v/>
      </c>
      <c r="P283" t="s">
        <v>184</v>
      </c>
    </row>
    <row r="284" spans="12:16" x14ac:dyDescent="0.25">
      <c r="M284" t="str">
        <f t="shared" si="5"/>
        <v/>
      </c>
      <c r="P284" t="s">
        <v>184</v>
      </c>
    </row>
    <row r="285" spans="12:16" x14ac:dyDescent="0.25">
      <c r="M285" t="str">
        <f t="shared" si="5"/>
        <v/>
      </c>
      <c r="P285" t="s">
        <v>184</v>
      </c>
    </row>
    <row r="286" spans="12:16" x14ac:dyDescent="0.25">
      <c r="M286" t="str">
        <f t="shared" si="5"/>
        <v/>
      </c>
      <c r="P286" t="s">
        <v>184</v>
      </c>
    </row>
    <row r="287" spans="12:16" x14ac:dyDescent="0.25">
      <c r="L287" t="s">
        <v>172</v>
      </c>
      <c r="M287" t="str">
        <f t="shared" si="5"/>
        <v>RétroP HT * TVA</v>
      </c>
      <c r="P287" t="s">
        <v>186</v>
      </c>
    </row>
    <row r="288" spans="12:16" x14ac:dyDescent="0.25">
      <c r="L288" t="s">
        <v>170</v>
      </c>
      <c r="M288" t="str">
        <f t="shared" si="5"/>
        <v>Com HT * TVA</v>
      </c>
      <c r="P288" t="s">
        <v>187</v>
      </c>
    </row>
    <row r="289" spans="12:16" x14ac:dyDescent="0.25">
      <c r="M289" t="str">
        <f t="shared" si="5"/>
        <v/>
      </c>
      <c r="P289" t="s">
        <v>184</v>
      </c>
    </row>
    <row r="290" spans="12:16" x14ac:dyDescent="0.25">
      <c r="M290" t="str">
        <f t="shared" si="5"/>
        <v/>
      </c>
      <c r="P290" t="s">
        <v>184</v>
      </c>
    </row>
    <row r="291" spans="12:16" x14ac:dyDescent="0.25">
      <c r="M291" t="str">
        <f t="shared" si="5"/>
        <v/>
      </c>
      <c r="P291" t="s">
        <v>184</v>
      </c>
    </row>
    <row r="292" spans="12:16" x14ac:dyDescent="0.25">
      <c r="M292" t="str">
        <f t="shared" si="5"/>
        <v/>
      </c>
      <c r="P292" t="s">
        <v>184</v>
      </c>
    </row>
    <row r="293" spans="12:16" x14ac:dyDescent="0.25">
      <c r="M293" t="str">
        <f t="shared" si="5"/>
        <v/>
      </c>
      <c r="P293" t="s">
        <v>184</v>
      </c>
    </row>
    <row r="294" spans="12:16" x14ac:dyDescent="0.25">
      <c r="M294" t="str">
        <f t="shared" si="5"/>
        <v/>
      </c>
      <c r="P294" t="s">
        <v>184</v>
      </c>
    </row>
    <row r="295" spans="12:16" x14ac:dyDescent="0.25">
      <c r="M295" t="str">
        <f t="shared" si="5"/>
        <v/>
      </c>
      <c r="P295" t="s">
        <v>184</v>
      </c>
    </row>
    <row r="296" spans="12:16" x14ac:dyDescent="0.25">
      <c r="M296" t="str">
        <f t="shared" si="5"/>
        <v/>
      </c>
      <c r="P296" t="s">
        <v>184</v>
      </c>
    </row>
    <row r="297" spans="12:16" x14ac:dyDescent="0.25">
      <c r="M297" t="str">
        <f t="shared" si="5"/>
        <v/>
      </c>
      <c r="P297" t="s">
        <v>184</v>
      </c>
    </row>
    <row r="298" spans="12:16" x14ac:dyDescent="0.25">
      <c r="M298" t="str">
        <f t="shared" si="5"/>
        <v/>
      </c>
      <c r="P298" t="s">
        <v>184</v>
      </c>
    </row>
    <row r="299" spans="12:16" x14ac:dyDescent="0.25">
      <c r="M299" t="str">
        <f t="shared" si="5"/>
        <v/>
      </c>
      <c r="P299" t="s">
        <v>184</v>
      </c>
    </row>
    <row r="300" spans="12:16" x14ac:dyDescent="0.25">
      <c r="M300" t="str">
        <f t="shared" si="5"/>
        <v/>
      </c>
      <c r="P300" t="s">
        <v>184</v>
      </c>
    </row>
    <row r="301" spans="12:16" x14ac:dyDescent="0.25">
      <c r="L301" t="s">
        <v>172</v>
      </c>
      <c r="M301" t="str">
        <f t="shared" si="5"/>
        <v>RétroP HT * TVA</v>
      </c>
      <c r="P301" t="s">
        <v>186</v>
      </c>
    </row>
    <row r="302" spans="12:16" x14ac:dyDescent="0.25">
      <c r="L302" t="s">
        <v>178</v>
      </c>
      <c r="M302" t="str">
        <f t="shared" si="5"/>
        <v>RétroA HT * TVA</v>
      </c>
      <c r="P302" t="s">
        <v>188</v>
      </c>
    </row>
    <row r="303" spans="12:16" x14ac:dyDescent="0.25">
      <c r="L303" t="s">
        <v>170</v>
      </c>
      <c r="M303" t="str">
        <f t="shared" si="5"/>
        <v>Com HT * TVA</v>
      </c>
      <c r="P303" t="s">
        <v>187</v>
      </c>
    </row>
    <row r="304" spans="12:16" x14ac:dyDescent="0.25">
      <c r="M304" t="str">
        <f t="shared" si="5"/>
        <v/>
      </c>
      <c r="P304" t="s">
        <v>184</v>
      </c>
    </row>
    <row r="305" spans="12:16" x14ac:dyDescent="0.25">
      <c r="M305" t="str">
        <f t="shared" si="5"/>
        <v/>
      </c>
      <c r="P305" t="s">
        <v>184</v>
      </c>
    </row>
    <row r="306" spans="12:16" x14ac:dyDescent="0.25">
      <c r="M306" t="str">
        <f t="shared" si="5"/>
        <v/>
      </c>
      <c r="P306" t="s">
        <v>184</v>
      </c>
    </row>
    <row r="307" spans="12:16" x14ac:dyDescent="0.25">
      <c r="M307" t="str">
        <f t="shared" si="5"/>
        <v/>
      </c>
      <c r="P307" t="s">
        <v>184</v>
      </c>
    </row>
    <row r="308" spans="12:16" x14ac:dyDescent="0.25">
      <c r="M308" t="str">
        <f t="shared" si="5"/>
        <v/>
      </c>
      <c r="P308" t="s">
        <v>184</v>
      </c>
    </row>
    <row r="309" spans="12:16" x14ac:dyDescent="0.25">
      <c r="M309" t="str">
        <f t="shared" si="5"/>
        <v/>
      </c>
      <c r="P309" t="s">
        <v>184</v>
      </c>
    </row>
    <row r="310" spans="12:16" x14ac:dyDescent="0.25">
      <c r="M310" t="str">
        <f t="shared" si="5"/>
        <v/>
      </c>
      <c r="P310" t="s">
        <v>184</v>
      </c>
    </row>
    <row r="311" spans="12:16" x14ac:dyDescent="0.25">
      <c r="M311" t="str">
        <f t="shared" si="5"/>
        <v/>
      </c>
      <c r="P311" t="s">
        <v>184</v>
      </c>
    </row>
    <row r="312" spans="12:16" x14ac:dyDescent="0.25">
      <c r="M312" t="str">
        <f t="shared" si="5"/>
        <v/>
      </c>
      <c r="P312" t="s">
        <v>184</v>
      </c>
    </row>
    <row r="313" spans="12:16" x14ac:dyDescent="0.25">
      <c r="M313" t="str">
        <f t="shared" si="5"/>
        <v/>
      </c>
      <c r="P313" t="s">
        <v>184</v>
      </c>
    </row>
    <row r="314" spans="12:16" x14ac:dyDescent="0.25">
      <c r="L314" t="s">
        <v>172</v>
      </c>
      <c r="M314" t="str">
        <f t="shared" si="5"/>
        <v>RétroP HT * TVA</v>
      </c>
      <c r="P314" t="s">
        <v>186</v>
      </c>
    </row>
    <row r="315" spans="12:16" x14ac:dyDescent="0.25">
      <c r="M315" t="str">
        <f t="shared" si="5"/>
        <v/>
      </c>
      <c r="P315" t="s">
        <v>184</v>
      </c>
    </row>
    <row r="316" spans="12:16" x14ac:dyDescent="0.25">
      <c r="M316" t="str">
        <f t="shared" si="5"/>
        <v/>
      </c>
      <c r="P316" t="s">
        <v>184</v>
      </c>
    </row>
    <row r="317" spans="12:16" x14ac:dyDescent="0.25">
      <c r="M317" t="str">
        <f t="shared" si="5"/>
        <v/>
      </c>
      <c r="P317" t="s">
        <v>184</v>
      </c>
    </row>
    <row r="318" spans="12:16" x14ac:dyDescent="0.25">
      <c r="M318" t="str">
        <f t="shared" si="5"/>
        <v/>
      </c>
      <c r="P318" t="s">
        <v>184</v>
      </c>
    </row>
    <row r="319" spans="12:16" x14ac:dyDescent="0.25">
      <c r="L319" t="s">
        <v>172</v>
      </c>
      <c r="M319" t="str">
        <f t="shared" si="5"/>
        <v>RétroP HT * TVA</v>
      </c>
      <c r="P319" t="s">
        <v>186</v>
      </c>
    </row>
    <row r="320" spans="12:16" x14ac:dyDescent="0.25">
      <c r="L320" t="s">
        <v>170</v>
      </c>
      <c r="M320" t="str">
        <f t="shared" si="5"/>
        <v>Com HT * TVA</v>
      </c>
      <c r="P320" t="s">
        <v>187</v>
      </c>
    </row>
    <row r="321" spans="12:16" x14ac:dyDescent="0.25">
      <c r="M321" t="str">
        <f t="shared" si="5"/>
        <v/>
      </c>
      <c r="P321" t="s">
        <v>184</v>
      </c>
    </row>
    <row r="322" spans="12:16" x14ac:dyDescent="0.25">
      <c r="M322" t="str">
        <f t="shared" ref="M322:M385" si="6">TRIM(L322)</f>
        <v/>
      </c>
      <c r="P322" t="s">
        <v>184</v>
      </c>
    </row>
    <row r="323" spans="12:16" x14ac:dyDescent="0.25">
      <c r="M323" t="str">
        <f t="shared" si="6"/>
        <v/>
      </c>
      <c r="P323" t="s">
        <v>184</v>
      </c>
    </row>
    <row r="324" spans="12:16" x14ac:dyDescent="0.25">
      <c r="M324" t="str">
        <f t="shared" si="6"/>
        <v/>
      </c>
      <c r="P324" t="s">
        <v>184</v>
      </c>
    </row>
    <row r="325" spans="12:16" x14ac:dyDescent="0.25">
      <c r="L325" t="s">
        <v>172</v>
      </c>
      <c r="M325" t="str">
        <f t="shared" si="6"/>
        <v>RétroP HT * TVA</v>
      </c>
      <c r="P325" t="s">
        <v>186</v>
      </c>
    </row>
    <row r="326" spans="12:16" x14ac:dyDescent="0.25">
      <c r="M326" t="str">
        <f t="shared" si="6"/>
        <v/>
      </c>
      <c r="P326" t="s">
        <v>184</v>
      </c>
    </row>
    <row r="327" spans="12:16" x14ac:dyDescent="0.25">
      <c r="M327" t="str">
        <f t="shared" si="6"/>
        <v/>
      </c>
      <c r="P327" t="s">
        <v>184</v>
      </c>
    </row>
    <row r="328" spans="12:16" x14ac:dyDescent="0.25">
      <c r="M328" t="str">
        <f t="shared" si="6"/>
        <v/>
      </c>
      <c r="P328" t="s">
        <v>184</v>
      </c>
    </row>
    <row r="329" spans="12:16" x14ac:dyDescent="0.25">
      <c r="M329" t="str">
        <f t="shared" si="6"/>
        <v/>
      </c>
      <c r="P329" t="s">
        <v>184</v>
      </c>
    </row>
    <row r="330" spans="12:16" x14ac:dyDescent="0.25">
      <c r="L330" t="s">
        <v>172</v>
      </c>
      <c r="M330" t="str">
        <f t="shared" si="6"/>
        <v>RétroP HT * TVA</v>
      </c>
      <c r="P330" t="s">
        <v>186</v>
      </c>
    </row>
    <row r="331" spans="12:16" x14ac:dyDescent="0.25">
      <c r="L331" t="s">
        <v>170</v>
      </c>
      <c r="M331" t="str">
        <f t="shared" si="6"/>
        <v>Com HT * TVA</v>
      </c>
      <c r="P331" t="s">
        <v>187</v>
      </c>
    </row>
    <row r="332" spans="12:16" x14ac:dyDescent="0.25">
      <c r="M332" t="str">
        <f t="shared" si="6"/>
        <v/>
      </c>
      <c r="P332" t="s">
        <v>184</v>
      </c>
    </row>
    <row r="333" spans="12:16" x14ac:dyDescent="0.25">
      <c r="M333" t="str">
        <f t="shared" si="6"/>
        <v/>
      </c>
      <c r="P333" t="s">
        <v>184</v>
      </c>
    </row>
    <row r="334" spans="12:16" x14ac:dyDescent="0.25">
      <c r="M334" t="str">
        <f t="shared" si="6"/>
        <v/>
      </c>
      <c r="P334" t="s">
        <v>184</v>
      </c>
    </row>
    <row r="335" spans="12:16" x14ac:dyDescent="0.25">
      <c r="M335" t="str">
        <f t="shared" si="6"/>
        <v/>
      </c>
      <c r="P335" t="s">
        <v>184</v>
      </c>
    </row>
    <row r="336" spans="12:16" x14ac:dyDescent="0.25">
      <c r="M336" t="str">
        <f t="shared" si="6"/>
        <v/>
      </c>
      <c r="P336" t="s">
        <v>184</v>
      </c>
    </row>
    <row r="337" spans="12:16" x14ac:dyDescent="0.25">
      <c r="M337" t="str">
        <f t="shared" si="6"/>
        <v/>
      </c>
      <c r="P337" t="s">
        <v>184</v>
      </c>
    </row>
    <row r="338" spans="12:16" x14ac:dyDescent="0.25">
      <c r="L338" t="s">
        <v>172</v>
      </c>
      <c r="M338" t="str">
        <f t="shared" si="6"/>
        <v>RétroP HT * TVA</v>
      </c>
      <c r="P338" t="s">
        <v>186</v>
      </c>
    </row>
    <row r="339" spans="12:16" x14ac:dyDescent="0.25">
      <c r="M339" t="str">
        <f t="shared" si="6"/>
        <v/>
      </c>
      <c r="P339" t="s">
        <v>184</v>
      </c>
    </row>
    <row r="340" spans="12:16" x14ac:dyDescent="0.25">
      <c r="M340" t="str">
        <f t="shared" si="6"/>
        <v/>
      </c>
      <c r="P340" t="s">
        <v>184</v>
      </c>
    </row>
    <row r="341" spans="12:16" x14ac:dyDescent="0.25">
      <c r="L341" t="s">
        <v>170</v>
      </c>
      <c r="M341" t="str">
        <f t="shared" si="6"/>
        <v>Com HT * TVA</v>
      </c>
      <c r="P341" t="s">
        <v>187</v>
      </c>
    </row>
    <row r="342" spans="12:16" x14ac:dyDescent="0.25">
      <c r="L342" t="s">
        <v>170</v>
      </c>
      <c r="M342" t="str">
        <f t="shared" si="6"/>
        <v>Com HT * TVA</v>
      </c>
      <c r="P342" t="s">
        <v>187</v>
      </c>
    </row>
    <row r="343" spans="12:16" x14ac:dyDescent="0.25">
      <c r="M343" t="str">
        <f t="shared" si="6"/>
        <v/>
      </c>
      <c r="P343" t="s">
        <v>184</v>
      </c>
    </row>
    <row r="344" spans="12:16" x14ac:dyDescent="0.25">
      <c r="M344" t="str">
        <f t="shared" si="6"/>
        <v/>
      </c>
      <c r="P344" t="s">
        <v>184</v>
      </c>
    </row>
    <row r="345" spans="12:16" x14ac:dyDescent="0.25">
      <c r="M345" t="str">
        <f t="shared" si="6"/>
        <v/>
      </c>
      <c r="P345" t="s">
        <v>184</v>
      </c>
    </row>
    <row r="346" spans="12:16" x14ac:dyDescent="0.25">
      <c r="M346" t="str">
        <f t="shared" si="6"/>
        <v/>
      </c>
      <c r="P346" t="s">
        <v>184</v>
      </c>
    </row>
    <row r="347" spans="12:16" x14ac:dyDescent="0.25">
      <c r="M347" t="str">
        <f t="shared" si="6"/>
        <v/>
      </c>
      <c r="P347" t="s">
        <v>184</v>
      </c>
    </row>
    <row r="348" spans="12:16" x14ac:dyDescent="0.25">
      <c r="M348" t="str">
        <f t="shared" si="6"/>
        <v/>
      </c>
      <c r="P348" t="s">
        <v>184</v>
      </c>
    </row>
    <row r="349" spans="12:16" x14ac:dyDescent="0.25">
      <c r="M349" t="str">
        <f t="shared" si="6"/>
        <v/>
      </c>
      <c r="P349" t="s">
        <v>184</v>
      </c>
    </row>
    <row r="350" spans="12:16" x14ac:dyDescent="0.25">
      <c r="M350" t="str">
        <f t="shared" si="6"/>
        <v/>
      </c>
      <c r="P350" t="s">
        <v>184</v>
      </c>
    </row>
    <row r="351" spans="12:16" x14ac:dyDescent="0.25">
      <c r="L351" t="s">
        <v>172</v>
      </c>
      <c r="M351" t="str">
        <f t="shared" si="6"/>
        <v>RétroP HT * TVA</v>
      </c>
      <c r="P351" t="s">
        <v>186</v>
      </c>
    </row>
    <row r="352" spans="12:16" x14ac:dyDescent="0.25">
      <c r="L352" t="s">
        <v>178</v>
      </c>
      <c r="M352" t="str">
        <f t="shared" si="6"/>
        <v>RétroA HT * TVA</v>
      </c>
      <c r="P352" t="s">
        <v>188</v>
      </c>
    </row>
    <row r="353" spans="12:16" x14ac:dyDescent="0.25">
      <c r="M353" t="str">
        <f t="shared" si="6"/>
        <v/>
      </c>
      <c r="P353" t="s">
        <v>184</v>
      </c>
    </row>
    <row r="354" spans="12:16" x14ac:dyDescent="0.25">
      <c r="M354" t="str">
        <f t="shared" si="6"/>
        <v/>
      </c>
      <c r="P354" t="s">
        <v>184</v>
      </c>
    </row>
    <row r="355" spans="12:16" x14ac:dyDescent="0.25">
      <c r="L355" t="s">
        <v>170</v>
      </c>
      <c r="M355" t="str">
        <f t="shared" si="6"/>
        <v>Com HT * TVA</v>
      </c>
      <c r="P355" t="s">
        <v>187</v>
      </c>
    </row>
    <row r="356" spans="12:16" x14ac:dyDescent="0.25">
      <c r="L356" t="s">
        <v>170</v>
      </c>
      <c r="M356" t="str">
        <f t="shared" si="6"/>
        <v>Com HT * TVA</v>
      </c>
      <c r="P356" t="s">
        <v>187</v>
      </c>
    </row>
    <row r="357" spans="12:16" x14ac:dyDescent="0.25">
      <c r="M357" t="str">
        <f t="shared" si="6"/>
        <v/>
      </c>
      <c r="P357" t="s">
        <v>184</v>
      </c>
    </row>
    <row r="358" spans="12:16" x14ac:dyDescent="0.25">
      <c r="M358" t="str">
        <f t="shared" si="6"/>
        <v/>
      </c>
      <c r="P358" t="s">
        <v>184</v>
      </c>
    </row>
    <row r="359" spans="12:16" x14ac:dyDescent="0.25">
      <c r="M359" t="str">
        <f t="shared" si="6"/>
        <v/>
      </c>
      <c r="P359" t="s">
        <v>184</v>
      </c>
    </row>
    <row r="360" spans="12:16" x14ac:dyDescent="0.25">
      <c r="M360" t="str">
        <f t="shared" si="6"/>
        <v/>
      </c>
      <c r="P360" t="s">
        <v>184</v>
      </c>
    </row>
    <row r="361" spans="12:16" x14ac:dyDescent="0.25">
      <c r="M361" t="str">
        <f t="shared" si="6"/>
        <v/>
      </c>
      <c r="P361" t="s">
        <v>184</v>
      </c>
    </row>
    <row r="362" spans="12:16" x14ac:dyDescent="0.25">
      <c r="M362" t="str">
        <f t="shared" si="6"/>
        <v/>
      </c>
      <c r="P362" t="s">
        <v>184</v>
      </c>
    </row>
    <row r="363" spans="12:16" x14ac:dyDescent="0.25">
      <c r="M363" t="str">
        <f t="shared" si="6"/>
        <v/>
      </c>
      <c r="P363" t="s">
        <v>184</v>
      </c>
    </row>
    <row r="364" spans="12:16" x14ac:dyDescent="0.25">
      <c r="L364" t="s">
        <v>172</v>
      </c>
      <c r="M364" t="str">
        <f t="shared" si="6"/>
        <v>RétroP HT * TVA</v>
      </c>
      <c r="P364" t="s">
        <v>186</v>
      </c>
    </row>
    <row r="365" spans="12:16" x14ac:dyDescent="0.25">
      <c r="M365" t="str">
        <f t="shared" si="6"/>
        <v/>
      </c>
      <c r="P365" t="s">
        <v>184</v>
      </c>
    </row>
    <row r="366" spans="12:16" x14ac:dyDescent="0.25">
      <c r="M366" t="str">
        <f t="shared" si="6"/>
        <v/>
      </c>
      <c r="P366" t="s">
        <v>184</v>
      </c>
    </row>
    <row r="367" spans="12:16" x14ac:dyDescent="0.25">
      <c r="L367" t="s">
        <v>170</v>
      </c>
      <c r="M367" t="str">
        <f t="shared" si="6"/>
        <v>Com HT * TVA</v>
      </c>
      <c r="P367" t="s">
        <v>187</v>
      </c>
    </row>
    <row r="368" spans="12:16" x14ac:dyDescent="0.25">
      <c r="L368" t="s">
        <v>170</v>
      </c>
      <c r="M368" t="str">
        <f t="shared" si="6"/>
        <v>Com HT * TVA</v>
      </c>
      <c r="P368" t="s">
        <v>187</v>
      </c>
    </row>
    <row r="369" spans="13:16" x14ac:dyDescent="0.25">
      <c r="M369" t="str">
        <f t="shared" si="6"/>
        <v/>
      </c>
      <c r="P369" t="s">
        <v>184</v>
      </c>
    </row>
    <row r="370" spans="13:16" x14ac:dyDescent="0.25">
      <c r="M370" t="str">
        <f t="shared" si="6"/>
        <v/>
      </c>
      <c r="P370" t="s">
        <v>184</v>
      </c>
    </row>
    <row r="371" spans="13:16" x14ac:dyDescent="0.25">
      <c r="M371" t="str">
        <f t="shared" si="6"/>
        <v/>
      </c>
      <c r="P371" t="s">
        <v>184</v>
      </c>
    </row>
    <row r="372" spans="13:16" x14ac:dyDescent="0.25">
      <c r="M372" t="str">
        <f t="shared" si="6"/>
        <v/>
      </c>
      <c r="P372" t="s">
        <v>184</v>
      </c>
    </row>
    <row r="373" spans="13:16" x14ac:dyDescent="0.25">
      <c r="M373" t="str">
        <f t="shared" si="6"/>
        <v/>
      </c>
      <c r="P373" t="s">
        <v>184</v>
      </c>
    </row>
    <row r="374" spans="13:16" x14ac:dyDescent="0.25">
      <c r="M374" t="str">
        <f t="shared" si="6"/>
        <v/>
      </c>
      <c r="P374" t="s">
        <v>184</v>
      </c>
    </row>
    <row r="375" spans="13:16" x14ac:dyDescent="0.25">
      <c r="M375" t="str">
        <f t="shared" si="6"/>
        <v/>
      </c>
      <c r="P375" t="s">
        <v>184</v>
      </c>
    </row>
    <row r="376" spans="13:16" x14ac:dyDescent="0.25">
      <c r="M376" t="str">
        <f t="shared" si="6"/>
        <v/>
      </c>
      <c r="P376" t="s">
        <v>184</v>
      </c>
    </row>
    <row r="377" spans="13:16" x14ac:dyDescent="0.25">
      <c r="M377" t="str">
        <f t="shared" si="6"/>
        <v/>
      </c>
      <c r="P377" t="s">
        <v>184</v>
      </c>
    </row>
    <row r="378" spans="13:16" x14ac:dyDescent="0.25">
      <c r="M378" t="str">
        <f t="shared" si="6"/>
        <v/>
      </c>
      <c r="P378" t="s">
        <v>184</v>
      </c>
    </row>
    <row r="379" spans="13:16" x14ac:dyDescent="0.25">
      <c r="M379" t="str">
        <f t="shared" si="6"/>
        <v/>
      </c>
      <c r="P379" t="s">
        <v>184</v>
      </c>
    </row>
    <row r="380" spans="13:16" x14ac:dyDescent="0.25">
      <c r="M380" t="str">
        <f t="shared" si="6"/>
        <v/>
      </c>
      <c r="P380" t="s">
        <v>184</v>
      </c>
    </row>
    <row r="381" spans="13:16" x14ac:dyDescent="0.25">
      <c r="M381" t="str">
        <f t="shared" si="6"/>
        <v/>
      </c>
      <c r="P381" t="s">
        <v>184</v>
      </c>
    </row>
    <row r="382" spans="13:16" x14ac:dyDescent="0.25">
      <c r="M382" t="str">
        <f t="shared" si="6"/>
        <v/>
      </c>
      <c r="P382" t="s">
        <v>184</v>
      </c>
    </row>
    <row r="383" spans="13:16" x14ac:dyDescent="0.25">
      <c r="M383" t="str">
        <f t="shared" si="6"/>
        <v/>
      </c>
      <c r="P383" t="s">
        <v>184</v>
      </c>
    </row>
    <row r="384" spans="13:16" x14ac:dyDescent="0.25">
      <c r="M384" t="str">
        <f t="shared" si="6"/>
        <v/>
      </c>
      <c r="P384" t="s">
        <v>184</v>
      </c>
    </row>
    <row r="385" spans="13:16" x14ac:dyDescent="0.25">
      <c r="M385" t="str">
        <f t="shared" si="6"/>
        <v/>
      </c>
      <c r="P385" t="s">
        <v>184</v>
      </c>
    </row>
    <row r="386" spans="13:16" x14ac:dyDescent="0.25">
      <c r="M386" t="str">
        <f t="shared" ref="M386:M449" si="7">TRIM(L386)</f>
        <v/>
      </c>
      <c r="P386" t="s">
        <v>184</v>
      </c>
    </row>
    <row r="387" spans="13:16" x14ac:dyDescent="0.25">
      <c r="M387" t="str">
        <f t="shared" si="7"/>
        <v/>
      </c>
      <c r="P387" t="s">
        <v>184</v>
      </c>
    </row>
    <row r="388" spans="13:16" x14ac:dyDescent="0.25">
      <c r="M388" t="str">
        <f t="shared" si="7"/>
        <v/>
      </c>
      <c r="P388" t="s">
        <v>184</v>
      </c>
    </row>
    <row r="389" spans="13:16" x14ac:dyDescent="0.25">
      <c r="M389" t="str">
        <f t="shared" si="7"/>
        <v/>
      </c>
      <c r="P389" t="s">
        <v>184</v>
      </c>
    </row>
    <row r="390" spans="13:16" x14ac:dyDescent="0.25">
      <c r="M390" t="str">
        <f t="shared" si="7"/>
        <v/>
      </c>
      <c r="P390" t="s">
        <v>184</v>
      </c>
    </row>
    <row r="391" spans="13:16" x14ac:dyDescent="0.25">
      <c r="M391" t="str">
        <f t="shared" si="7"/>
        <v/>
      </c>
      <c r="P391" t="s">
        <v>184</v>
      </c>
    </row>
    <row r="392" spans="13:16" x14ac:dyDescent="0.25">
      <c r="M392" t="str">
        <f t="shared" si="7"/>
        <v/>
      </c>
      <c r="P392" t="s">
        <v>184</v>
      </c>
    </row>
    <row r="393" spans="13:16" x14ac:dyDescent="0.25">
      <c r="M393" t="str">
        <f t="shared" si="7"/>
        <v/>
      </c>
      <c r="P393" t="s">
        <v>184</v>
      </c>
    </row>
    <row r="394" spans="13:16" x14ac:dyDescent="0.25">
      <c r="M394" t="str">
        <f t="shared" si="7"/>
        <v/>
      </c>
      <c r="P394" t="s">
        <v>184</v>
      </c>
    </row>
    <row r="395" spans="13:16" x14ac:dyDescent="0.25">
      <c r="M395" t="str">
        <f t="shared" si="7"/>
        <v/>
      </c>
      <c r="P395" t="s">
        <v>184</v>
      </c>
    </row>
    <row r="396" spans="13:16" x14ac:dyDescent="0.25">
      <c r="M396" t="str">
        <f t="shared" si="7"/>
        <v/>
      </c>
      <c r="P396" t="s">
        <v>184</v>
      </c>
    </row>
    <row r="397" spans="13:16" x14ac:dyDescent="0.25">
      <c r="M397" t="str">
        <f t="shared" si="7"/>
        <v/>
      </c>
      <c r="P397" t="s">
        <v>184</v>
      </c>
    </row>
    <row r="398" spans="13:16" x14ac:dyDescent="0.25">
      <c r="M398" t="str">
        <f t="shared" si="7"/>
        <v/>
      </c>
      <c r="P398" t="s">
        <v>184</v>
      </c>
    </row>
    <row r="399" spans="13:16" x14ac:dyDescent="0.25">
      <c r="M399" t="str">
        <f t="shared" si="7"/>
        <v/>
      </c>
      <c r="P399" t="s">
        <v>184</v>
      </c>
    </row>
    <row r="400" spans="13:16" x14ac:dyDescent="0.25">
      <c r="M400" t="str">
        <f t="shared" si="7"/>
        <v/>
      </c>
      <c r="P400" t="s">
        <v>184</v>
      </c>
    </row>
    <row r="401" spans="13:16" x14ac:dyDescent="0.25">
      <c r="M401" t="str">
        <f t="shared" si="7"/>
        <v/>
      </c>
      <c r="P401" t="s">
        <v>184</v>
      </c>
    </row>
    <row r="402" spans="13:16" x14ac:dyDescent="0.25">
      <c r="M402" t="str">
        <f t="shared" si="7"/>
        <v/>
      </c>
      <c r="P402" t="s">
        <v>184</v>
      </c>
    </row>
    <row r="403" spans="13:16" x14ac:dyDescent="0.25">
      <c r="M403" t="str">
        <f t="shared" si="7"/>
        <v/>
      </c>
      <c r="P403" t="s">
        <v>184</v>
      </c>
    </row>
    <row r="404" spans="13:16" x14ac:dyDescent="0.25">
      <c r="M404" t="str">
        <f t="shared" si="7"/>
        <v/>
      </c>
      <c r="P404" t="s">
        <v>184</v>
      </c>
    </row>
    <row r="405" spans="13:16" x14ac:dyDescent="0.25">
      <c r="M405" t="str">
        <f t="shared" si="7"/>
        <v/>
      </c>
      <c r="P405" t="s">
        <v>184</v>
      </c>
    </row>
    <row r="406" spans="13:16" x14ac:dyDescent="0.25">
      <c r="M406" t="str">
        <f t="shared" si="7"/>
        <v/>
      </c>
      <c r="P406" t="s">
        <v>184</v>
      </c>
    </row>
    <row r="407" spans="13:16" x14ac:dyDescent="0.25">
      <c r="M407" t="str">
        <f t="shared" si="7"/>
        <v/>
      </c>
      <c r="P407" t="s">
        <v>184</v>
      </c>
    </row>
    <row r="408" spans="13:16" x14ac:dyDescent="0.25">
      <c r="M408" t="str">
        <f t="shared" si="7"/>
        <v/>
      </c>
      <c r="P408" t="s">
        <v>184</v>
      </c>
    </row>
    <row r="409" spans="13:16" x14ac:dyDescent="0.25">
      <c r="M409" t="str">
        <f t="shared" si="7"/>
        <v/>
      </c>
      <c r="P409" t="s">
        <v>184</v>
      </c>
    </row>
    <row r="410" spans="13:16" x14ac:dyDescent="0.25">
      <c r="M410" t="str">
        <f t="shared" si="7"/>
        <v/>
      </c>
      <c r="P410" t="s">
        <v>184</v>
      </c>
    </row>
    <row r="411" spans="13:16" x14ac:dyDescent="0.25">
      <c r="M411" t="str">
        <f t="shared" si="7"/>
        <v/>
      </c>
      <c r="P411" t="s">
        <v>184</v>
      </c>
    </row>
    <row r="412" spans="13:16" x14ac:dyDescent="0.25">
      <c r="M412" t="str">
        <f t="shared" si="7"/>
        <v/>
      </c>
      <c r="P412" t="s">
        <v>184</v>
      </c>
    </row>
    <row r="413" spans="13:16" x14ac:dyDescent="0.25">
      <c r="M413" t="str">
        <f t="shared" si="7"/>
        <v/>
      </c>
      <c r="P413" t="s">
        <v>184</v>
      </c>
    </row>
    <row r="414" spans="13:16" x14ac:dyDescent="0.25">
      <c r="M414" t="str">
        <f t="shared" si="7"/>
        <v/>
      </c>
      <c r="P414" t="s">
        <v>184</v>
      </c>
    </row>
    <row r="415" spans="13:16" x14ac:dyDescent="0.25">
      <c r="M415" t="str">
        <f t="shared" si="7"/>
        <v/>
      </c>
      <c r="P415" t="s">
        <v>184</v>
      </c>
    </row>
    <row r="416" spans="13:16" x14ac:dyDescent="0.25">
      <c r="M416" t="str">
        <f t="shared" si="7"/>
        <v/>
      </c>
      <c r="P416" t="s">
        <v>184</v>
      </c>
    </row>
    <row r="417" spans="13:16" x14ac:dyDescent="0.25">
      <c r="M417" t="str">
        <f t="shared" si="7"/>
        <v/>
      </c>
      <c r="P417" t="s">
        <v>184</v>
      </c>
    </row>
    <row r="418" spans="13:16" x14ac:dyDescent="0.25">
      <c r="M418" t="str">
        <f t="shared" si="7"/>
        <v/>
      </c>
      <c r="P418" t="s">
        <v>184</v>
      </c>
    </row>
    <row r="419" spans="13:16" x14ac:dyDescent="0.25">
      <c r="M419" t="str">
        <f t="shared" si="7"/>
        <v/>
      </c>
      <c r="P419" t="s">
        <v>184</v>
      </c>
    </row>
    <row r="420" spans="13:16" x14ac:dyDescent="0.25">
      <c r="M420" t="str">
        <f t="shared" si="7"/>
        <v/>
      </c>
      <c r="P420" t="s">
        <v>184</v>
      </c>
    </row>
    <row r="421" spans="13:16" x14ac:dyDescent="0.25">
      <c r="M421" t="str">
        <f t="shared" si="7"/>
        <v/>
      </c>
      <c r="P421" t="s">
        <v>184</v>
      </c>
    </row>
    <row r="422" spans="13:16" x14ac:dyDescent="0.25">
      <c r="M422" t="str">
        <f t="shared" si="7"/>
        <v/>
      </c>
      <c r="P422" t="s">
        <v>184</v>
      </c>
    </row>
    <row r="423" spans="13:16" x14ac:dyDescent="0.25">
      <c r="M423" t="str">
        <f t="shared" si="7"/>
        <v/>
      </c>
      <c r="P423" t="s">
        <v>184</v>
      </c>
    </row>
    <row r="424" spans="13:16" x14ac:dyDescent="0.25">
      <c r="M424" t="str">
        <f t="shared" si="7"/>
        <v/>
      </c>
      <c r="P424" t="s">
        <v>184</v>
      </c>
    </row>
    <row r="425" spans="13:16" x14ac:dyDescent="0.25">
      <c r="M425" t="str">
        <f t="shared" si="7"/>
        <v/>
      </c>
      <c r="P425" t="s">
        <v>184</v>
      </c>
    </row>
    <row r="426" spans="13:16" x14ac:dyDescent="0.25">
      <c r="M426" t="str">
        <f t="shared" si="7"/>
        <v/>
      </c>
      <c r="P426" t="s">
        <v>184</v>
      </c>
    </row>
    <row r="427" spans="13:16" x14ac:dyDescent="0.25">
      <c r="M427" t="str">
        <f t="shared" si="7"/>
        <v/>
      </c>
      <c r="P427" t="s">
        <v>184</v>
      </c>
    </row>
    <row r="428" spans="13:16" x14ac:dyDescent="0.25">
      <c r="M428" t="str">
        <f t="shared" si="7"/>
        <v/>
      </c>
      <c r="P428" t="s">
        <v>184</v>
      </c>
    </row>
    <row r="429" spans="13:16" x14ac:dyDescent="0.25">
      <c r="M429" t="str">
        <f t="shared" si="7"/>
        <v/>
      </c>
      <c r="P429" t="s">
        <v>184</v>
      </c>
    </row>
    <row r="430" spans="13:16" x14ac:dyDescent="0.25">
      <c r="M430" t="str">
        <f t="shared" si="7"/>
        <v/>
      </c>
      <c r="P430" t="s">
        <v>184</v>
      </c>
    </row>
    <row r="431" spans="13:16" x14ac:dyDescent="0.25">
      <c r="M431" t="str">
        <f t="shared" si="7"/>
        <v/>
      </c>
      <c r="P431" t="s">
        <v>184</v>
      </c>
    </row>
    <row r="432" spans="13:16" x14ac:dyDescent="0.25">
      <c r="M432" t="str">
        <f t="shared" si="7"/>
        <v/>
      </c>
      <c r="P432" t="s">
        <v>184</v>
      </c>
    </row>
    <row r="433" spans="13:16" x14ac:dyDescent="0.25">
      <c r="M433" t="str">
        <f t="shared" si="7"/>
        <v/>
      </c>
      <c r="P433" t="s">
        <v>184</v>
      </c>
    </row>
    <row r="434" spans="13:16" x14ac:dyDescent="0.25">
      <c r="M434" t="str">
        <f t="shared" si="7"/>
        <v/>
      </c>
      <c r="P434" t="s">
        <v>184</v>
      </c>
    </row>
    <row r="435" spans="13:16" x14ac:dyDescent="0.25">
      <c r="M435" t="str">
        <f t="shared" si="7"/>
        <v/>
      </c>
      <c r="P435" t="s">
        <v>184</v>
      </c>
    </row>
    <row r="436" spans="13:16" x14ac:dyDescent="0.25">
      <c r="M436" t="str">
        <f t="shared" si="7"/>
        <v/>
      </c>
      <c r="P436" t="s">
        <v>184</v>
      </c>
    </row>
    <row r="437" spans="13:16" x14ac:dyDescent="0.25">
      <c r="M437" t="str">
        <f t="shared" si="7"/>
        <v/>
      </c>
      <c r="P437" t="s">
        <v>184</v>
      </c>
    </row>
    <row r="438" spans="13:16" x14ac:dyDescent="0.25">
      <c r="M438" t="str">
        <f t="shared" si="7"/>
        <v/>
      </c>
      <c r="P438" t="s">
        <v>184</v>
      </c>
    </row>
    <row r="439" spans="13:16" x14ac:dyDescent="0.25">
      <c r="M439" t="str">
        <f t="shared" si="7"/>
        <v/>
      </c>
      <c r="P439" t="s">
        <v>184</v>
      </c>
    </row>
    <row r="440" spans="13:16" x14ac:dyDescent="0.25">
      <c r="M440" t="str">
        <f t="shared" si="7"/>
        <v/>
      </c>
      <c r="P440" t="s">
        <v>184</v>
      </c>
    </row>
    <row r="441" spans="13:16" x14ac:dyDescent="0.25">
      <c r="M441" t="str">
        <f t="shared" si="7"/>
        <v/>
      </c>
      <c r="P441" t="s">
        <v>184</v>
      </c>
    </row>
    <row r="442" spans="13:16" x14ac:dyDescent="0.25">
      <c r="M442" t="str">
        <f t="shared" si="7"/>
        <v/>
      </c>
      <c r="P442" t="s">
        <v>184</v>
      </c>
    </row>
    <row r="443" spans="13:16" x14ac:dyDescent="0.25">
      <c r="M443" t="str">
        <f t="shared" si="7"/>
        <v/>
      </c>
      <c r="P443" t="s">
        <v>184</v>
      </c>
    </row>
    <row r="444" spans="13:16" x14ac:dyDescent="0.25">
      <c r="M444" t="str">
        <f t="shared" si="7"/>
        <v/>
      </c>
      <c r="P444" t="s">
        <v>184</v>
      </c>
    </row>
    <row r="445" spans="13:16" x14ac:dyDescent="0.25">
      <c r="M445" t="str">
        <f t="shared" si="7"/>
        <v/>
      </c>
      <c r="P445" t="s">
        <v>184</v>
      </c>
    </row>
    <row r="446" spans="13:16" x14ac:dyDescent="0.25">
      <c r="M446" t="str">
        <f t="shared" si="7"/>
        <v/>
      </c>
      <c r="P446" t="s">
        <v>184</v>
      </c>
    </row>
    <row r="447" spans="13:16" x14ac:dyDescent="0.25">
      <c r="M447" t="str">
        <f t="shared" si="7"/>
        <v/>
      </c>
      <c r="P447" t="s">
        <v>184</v>
      </c>
    </row>
    <row r="448" spans="13:16" x14ac:dyDescent="0.25">
      <c r="M448" t="str">
        <f t="shared" si="7"/>
        <v/>
      </c>
      <c r="P448" t="s">
        <v>184</v>
      </c>
    </row>
    <row r="449" spans="13:16" x14ac:dyDescent="0.25">
      <c r="M449" t="str">
        <f t="shared" si="7"/>
        <v/>
      </c>
      <c r="P449" t="s">
        <v>184</v>
      </c>
    </row>
    <row r="450" spans="13:16" x14ac:dyDescent="0.25">
      <c r="M450" t="str">
        <f t="shared" ref="M450:M513" si="8">TRIM(L450)</f>
        <v/>
      </c>
      <c r="P450" t="s">
        <v>184</v>
      </c>
    </row>
    <row r="451" spans="13:16" x14ac:dyDescent="0.25">
      <c r="M451" t="str">
        <f t="shared" si="8"/>
        <v/>
      </c>
      <c r="P451" t="s">
        <v>184</v>
      </c>
    </row>
    <row r="452" spans="13:16" x14ac:dyDescent="0.25">
      <c r="M452" t="str">
        <f t="shared" si="8"/>
        <v/>
      </c>
      <c r="P452" t="s">
        <v>184</v>
      </c>
    </row>
    <row r="453" spans="13:16" x14ac:dyDescent="0.25">
      <c r="M453" t="str">
        <f t="shared" si="8"/>
        <v/>
      </c>
      <c r="P453" t="s">
        <v>184</v>
      </c>
    </row>
    <row r="454" spans="13:16" x14ac:dyDescent="0.25">
      <c r="M454" t="str">
        <f t="shared" si="8"/>
        <v/>
      </c>
      <c r="P454" t="s">
        <v>184</v>
      </c>
    </row>
    <row r="455" spans="13:16" x14ac:dyDescent="0.25">
      <c r="M455" t="str">
        <f t="shared" si="8"/>
        <v/>
      </c>
      <c r="P455" t="s">
        <v>184</v>
      </c>
    </row>
    <row r="456" spans="13:16" x14ac:dyDescent="0.25">
      <c r="M456" t="str">
        <f t="shared" si="8"/>
        <v/>
      </c>
      <c r="P456" t="s">
        <v>184</v>
      </c>
    </row>
    <row r="457" spans="13:16" x14ac:dyDescent="0.25">
      <c r="M457" t="str">
        <f t="shared" si="8"/>
        <v/>
      </c>
      <c r="P457" t="s">
        <v>184</v>
      </c>
    </row>
    <row r="458" spans="13:16" x14ac:dyDescent="0.25">
      <c r="M458" t="str">
        <f t="shared" si="8"/>
        <v/>
      </c>
      <c r="P458" t="s">
        <v>184</v>
      </c>
    </row>
    <row r="459" spans="13:16" x14ac:dyDescent="0.25">
      <c r="M459" t="str">
        <f t="shared" si="8"/>
        <v/>
      </c>
      <c r="P459" t="s">
        <v>184</v>
      </c>
    </row>
    <row r="460" spans="13:16" x14ac:dyDescent="0.25">
      <c r="M460" t="str">
        <f t="shared" si="8"/>
        <v/>
      </c>
      <c r="P460" t="s">
        <v>184</v>
      </c>
    </row>
    <row r="461" spans="13:16" x14ac:dyDescent="0.25">
      <c r="M461" t="str">
        <f t="shared" si="8"/>
        <v/>
      </c>
      <c r="P461" t="s">
        <v>184</v>
      </c>
    </row>
    <row r="462" spans="13:16" x14ac:dyDescent="0.25">
      <c r="M462" t="str">
        <f t="shared" si="8"/>
        <v/>
      </c>
      <c r="P462" t="s">
        <v>184</v>
      </c>
    </row>
    <row r="463" spans="13:16" x14ac:dyDescent="0.25">
      <c r="M463" t="str">
        <f t="shared" si="8"/>
        <v/>
      </c>
      <c r="P463" t="s">
        <v>184</v>
      </c>
    </row>
    <row r="464" spans="13:16" x14ac:dyDescent="0.25">
      <c r="M464" t="str">
        <f t="shared" si="8"/>
        <v/>
      </c>
      <c r="P464" t="s">
        <v>184</v>
      </c>
    </row>
    <row r="465" spans="13:16" x14ac:dyDescent="0.25">
      <c r="M465" t="str">
        <f t="shared" si="8"/>
        <v/>
      </c>
      <c r="P465" t="s">
        <v>184</v>
      </c>
    </row>
    <row r="466" spans="13:16" x14ac:dyDescent="0.25">
      <c r="M466" t="str">
        <f t="shared" si="8"/>
        <v/>
      </c>
      <c r="P466" t="s">
        <v>184</v>
      </c>
    </row>
    <row r="467" spans="13:16" x14ac:dyDescent="0.25">
      <c r="M467" t="str">
        <f t="shared" si="8"/>
        <v/>
      </c>
      <c r="P467" t="s">
        <v>184</v>
      </c>
    </row>
    <row r="468" spans="13:16" x14ac:dyDescent="0.25">
      <c r="M468" t="str">
        <f t="shared" si="8"/>
        <v/>
      </c>
      <c r="P468" t="s">
        <v>184</v>
      </c>
    </row>
    <row r="469" spans="13:16" x14ac:dyDescent="0.25">
      <c r="M469" t="str">
        <f t="shared" si="8"/>
        <v/>
      </c>
      <c r="P469" t="s">
        <v>184</v>
      </c>
    </row>
    <row r="470" spans="13:16" x14ac:dyDescent="0.25">
      <c r="M470" t="str">
        <f t="shared" si="8"/>
        <v/>
      </c>
      <c r="P470" t="s">
        <v>184</v>
      </c>
    </row>
    <row r="471" spans="13:16" x14ac:dyDescent="0.25">
      <c r="M471" t="str">
        <f t="shared" si="8"/>
        <v/>
      </c>
      <c r="P471" t="s">
        <v>184</v>
      </c>
    </row>
    <row r="472" spans="13:16" x14ac:dyDescent="0.25">
      <c r="M472" t="str">
        <f t="shared" si="8"/>
        <v/>
      </c>
      <c r="P472" t="s">
        <v>184</v>
      </c>
    </row>
    <row r="473" spans="13:16" x14ac:dyDescent="0.25">
      <c r="M473" t="str">
        <f t="shared" si="8"/>
        <v/>
      </c>
      <c r="P473" t="s">
        <v>184</v>
      </c>
    </row>
    <row r="474" spans="13:16" x14ac:dyDescent="0.25">
      <c r="M474" t="str">
        <f t="shared" si="8"/>
        <v/>
      </c>
      <c r="P474" t="s">
        <v>184</v>
      </c>
    </row>
    <row r="475" spans="13:16" x14ac:dyDescent="0.25">
      <c r="M475" t="str">
        <f t="shared" si="8"/>
        <v/>
      </c>
      <c r="P475" t="s">
        <v>184</v>
      </c>
    </row>
    <row r="476" spans="13:16" x14ac:dyDescent="0.25">
      <c r="M476" t="str">
        <f t="shared" si="8"/>
        <v/>
      </c>
      <c r="P476" t="s">
        <v>184</v>
      </c>
    </row>
    <row r="477" spans="13:16" x14ac:dyDescent="0.25">
      <c r="M477" t="str">
        <f t="shared" si="8"/>
        <v/>
      </c>
      <c r="P477" t="s">
        <v>184</v>
      </c>
    </row>
    <row r="478" spans="13:16" x14ac:dyDescent="0.25">
      <c r="M478" t="str">
        <f t="shared" si="8"/>
        <v/>
      </c>
      <c r="P478" t="s">
        <v>184</v>
      </c>
    </row>
    <row r="479" spans="13:16" x14ac:dyDescent="0.25">
      <c r="M479" t="str">
        <f t="shared" si="8"/>
        <v/>
      </c>
      <c r="P479" t="s">
        <v>184</v>
      </c>
    </row>
    <row r="480" spans="13:16" x14ac:dyDescent="0.25">
      <c r="M480" t="str">
        <f t="shared" si="8"/>
        <v/>
      </c>
      <c r="P480" t="s">
        <v>184</v>
      </c>
    </row>
    <row r="481" spans="13:16" x14ac:dyDescent="0.25">
      <c r="M481" t="str">
        <f t="shared" si="8"/>
        <v/>
      </c>
      <c r="P481" t="s">
        <v>184</v>
      </c>
    </row>
    <row r="482" spans="13:16" x14ac:dyDescent="0.25">
      <c r="M482" t="str">
        <f t="shared" si="8"/>
        <v/>
      </c>
      <c r="P482" t="s">
        <v>184</v>
      </c>
    </row>
    <row r="483" spans="13:16" x14ac:dyDescent="0.25">
      <c r="M483" t="str">
        <f t="shared" si="8"/>
        <v/>
      </c>
      <c r="P483" t="s">
        <v>184</v>
      </c>
    </row>
    <row r="484" spans="13:16" x14ac:dyDescent="0.25">
      <c r="M484" t="str">
        <f t="shared" si="8"/>
        <v/>
      </c>
      <c r="P484" t="s">
        <v>184</v>
      </c>
    </row>
    <row r="485" spans="13:16" x14ac:dyDescent="0.25">
      <c r="M485" t="str">
        <f t="shared" si="8"/>
        <v/>
      </c>
      <c r="P485" t="s">
        <v>184</v>
      </c>
    </row>
    <row r="486" spans="13:16" x14ac:dyDescent="0.25">
      <c r="M486" t="str">
        <f t="shared" si="8"/>
        <v/>
      </c>
      <c r="P486" t="s">
        <v>184</v>
      </c>
    </row>
    <row r="487" spans="13:16" x14ac:dyDescent="0.25">
      <c r="M487" t="str">
        <f t="shared" si="8"/>
        <v/>
      </c>
      <c r="P487" t="s">
        <v>184</v>
      </c>
    </row>
    <row r="488" spans="13:16" x14ac:dyDescent="0.25">
      <c r="M488" t="str">
        <f t="shared" si="8"/>
        <v/>
      </c>
      <c r="P488" t="s">
        <v>184</v>
      </c>
    </row>
    <row r="489" spans="13:16" x14ac:dyDescent="0.25">
      <c r="M489" t="str">
        <f t="shared" si="8"/>
        <v/>
      </c>
      <c r="P489" t="s">
        <v>184</v>
      </c>
    </row>
    <row r="490" spans="13:16" x14ac:dyDescent="0.25">
      <c r="M490" t="str">
        <f t="shared" si="8"/>
        <v/>
      </c>
      <c r="P490" t="s">
        <v>184</v>
      </c>
    </row>
    <row r="491" spans="13:16" x14ac:dyDescent="0.25">
      <c r="M491" t="str">
        <f t="shared" si="8"/>
        <v/>
      </c>
      <c r="P491" t="s">
        <v>184</v>
      </c>
    </row>
    <row r="492" spans="13:16" x14ac:dyDescent="0.25">
      <c r="M492" t="str">
        <f t="shared" si="8"/>
        <v/>
      </c>
      <c r="P492" t="s">
        <v>184</v>
      </c>
    </row>
    <row r="493" spans="13:16" x14ac:dyDescent="0.25">
      <c r="M493" t="str">
        <f t="shared" si="8"/>
        <v/>
      </c>
      <c r="P493" t="s">
        <v>184</v>
      </c>
    </row>
    <row r="494" spans="13:16" x14ac:dyDescent="0.25">
      <c r="M494" t="str">
        <f t="shared" si="8"/>
        <v/>
      </c>
      <c r="P494" t="s">
        <v>184</v>
      </c>
    </row>
    <row r="495" spans="13:16" x14ac:dyDescent="0.25">
      <c r="M495" t="str">
        <f t="shared" si="8"/>
        <v/>
      </c>
      <c r="P495" t="s">
        <v>184</v>
      </c>
    </row>
    <row r="496" spans="13:16" x14ac:dyDescent="0.25">
      <c r="M496" t="str">
        <f t="shared" si="8"/>
        <v/>
      </c>
      <c r="P496" t="s">
        <v>184</v>
      </c>
    </row>
    <row r="497" spans="13:16" x14ac:dyDescent="0.25">
      <c r="M497" t="str">
        <f t="shared" si="8"/>
        <v/>
      </c>
      <c r="P497" t="s">
        <v>184</v>
      </c>
    </row>
    <row r="498" spans="13:16" x14ac:dyDescent="0.25">
      <c r="M498" t="str">
        <f t="shared" si="8"/>
        <v/>
      </c>
      <c r="P498" t="s">
        <v>184</v>
      </c>
    </row>
    <row r="499" spans="13:16" x14ac:dyDescent="0.25">
      <c r="M499" t="str">
        <f t="shared" si="8"/>
        <v/>
      </c>
      <c r="P499" t="s">
        <v>184</v>
      </c>
    </row>
    <row r="500" spans="13:16" x14ac:dyDescent="0.25">
      <c r="M500" t="str">
        <f t="shared" si="8"/>
        <v/>
      </c>
      <c r="P500" t="s">
        <v>184</v>
      </c>
    </row>
    <row r="501" spans="13:16" x14ac:dyDescent="0.25">
      <c r="M501" t="str">
        <f t="shared" si="8"/>
        <v/>
      </c>
      <c r="P501" t="s">
        <v>184</v>
      </c>
    </row>
    <row r="502" spans="13:16" x14ac:dyDescent="0.25">
      <c r="M502" t="str">
        <f t="shared" si="8"/>
        <v/>
      </c>
      <c r="P502" t="s">
        <v>184</v>
      </c>
    </row>
    <row r="503" spans="13:16" x14ac:dyDescent="0.25">
      <c r="M503" t="str">
        <f t="shared" si="8"/>
        <v/>
      </c>
      <c r="P503" t="s">
        <v>184</v>
      </c>
    </row>
    <row r="504" spans="13:16" x14ac:dyDescent="0.25">
      <c r="M504" t="str">
        <f t="shared" si="8"/>
        <v/>
      </c>
      <c r="P504" t="s">
        <v>184</v>
      </c>
    </row>
    <row r="505" spans="13:16" x14ac:dyDescent="0.25">
      <c r="M505" t="str">
        <f t="shared" si="8"/>
        <v/>
      </c>
      <c r="P505" t="s">
        <v>184</v>
      </c>
    </row>
    <row r="506" spans="13:16" x14ac:dyDescent="0.25">
      <c r="M506" t="str">
        <f t="shared" si="8"/>
        <v/>
      </c>
      <c r="P506" t="s">
        <v>184</v>
      </c>
    </row>
    <row r="507" spans="13:16" x14ac:dyDescent="0.25">
      <c r="M507" t="str">
        <f t="shared" si="8"/>
        <v/>
      </c>
      <c r="P507" t="s">
        <v>184</v>
      </c>
    </row>
    <row r="508" spans="13:16" x14ac:dyDescent="0.25">
      <c r="M508" t="str">
        <f t="shared" si="8"/>
        <v/>
      </c>
      <c r="P508" t="s">
        <v>184</v>
      </c>
    </row>
    <row r="509" spans="13:16" x14ac:dyDescent="0.25">
      <c r="M509" t="str">
        <f t="shared" si="8"/>
        <v/>
      </c>
      <c r="P509" t="s">
        <v>184</v>
      </c>
    </row>
    <row r="510" spans="13:16" x14ac:dyDescent="0.25">
      <c r="M510" t="str">
        <f t="shared" si="8"/>
        <v/>
      </c>
      <c r="P510" t="s">
        <v>184</v>
      </c>
    </row>
    <row r="511" spans="13:16" x14ac:dyDescent="0.25">
      <c r="M511" t="str">
        <f t="shared" si="8"/>
        <v/>
      </c>
      <c r="P511" t="s">
        <v>184</v>
      </c>
    </row>
    <row r="512" spans="13:16" x14ac:dyDescent="0.25">
      <c r="M512" t="str">
        <f t="shared" si="8"/>
        <v/>
      </c>
      <c r="P512" t="s">
        <v>184</v>
      </c>
    </row>
    <row r="513" spans="13:16" x14ac:dyDescent="0.25">
      <c r="M513" t="str">
        <f t="shared" si="8"/>
        <v/>
      </c>
      <c r="P513" t="s">
        <v>184</v>
      </c>
    </row>
    <row r="514" spans="13:16" x14ac:dyDescent="0.25">
      <c r="M514" t="str">
        <f t="shared" ref="M514:M546" si="9">TRIM(L514)</f>
        <v/>
      </c>
      <c r="P514" t="s">
        <v>184</v>
      </c>
    </row>
    <row r="515" spans="13:16" x14ac:dyDescent="0.25">
      <c r="M515" t="str">
        <f t="shared" si="9"/>
        <v/>
      </c>
      <c r="P515" t="s">
        <v>184</v>
      </c>
    </row>
    <row r="516" spans="13:16" x14ac:dyDescent="0.25">
      <c r="M516" t="str">
        <f t="shared" si="9"/>
        <v/>
      </c>
      <c r="P516" t="s">
        <v>184</v>
      </c>
    </row>
    <row r="517" spans="13:16" x14ac:dyDescent="0.25">
      <c r="M517" t="str">
        <f t="shared" si="9"/>
        <v/>
      </c>
      <c r="P517" t="s">
        <v>184</v>
      </c>
    </row>
    <row r="518" spans="13:16" x14ac:dyDescent="0.25">
      <c r="M518" t="str">
        <f t="shared" si="9"/>
        <v/>
      </c>
      <c r="P518" t="s">
        <v>184</v>
      </c>
    </row>
    <row r="519" spans="13:16" x14ac:dyDescent="0.25">
      <c r="M519" t="str">
        <f t="shared" si="9"/>
        <v/>
      </c>
      <c r="P519" t="s">
        <v>184</v>
      </c>
    </row>
    <row r="520" spans="13:16" x14ac:dyDescent="0.25">
      <c r="M520" t="str">
        <f t="shared" si="9"/>
        <v/>
      </c>
      <c r="P520" t="s">
        <v>184</v>
      </c>
    </row>
    <row r="521" spans="13:16" x14ac:dyDescent="0.25">
      <c r="M521" t="str">
        <f t="shared" si="9"/>
        <v/>
      </c>
      <c r="P521" t="s">
        <v>184</v>
      </c>
    </row>
    <row r="522" spans="13:16" x14ac:dyDescent="0.25">
      <c r="M522" t="str">
        <f t="shared" si="9"/>
        <v/>
      </c>
      <c r="P522" t="s">
        <v>184</v>
      </c>
    </row>
    <row r="523" spans="13:16" x14ac:dyDescent="0.25">
      <c r="M523" t="str">
        <f t="shared" si="9"/>
        <v/>
      </c>
      <c r="P523" t="s">
        <v>184</v>
      </c>
    </row>
    <row r="524" spans="13:16" x14ac:dyDescent="0.25">
      <c r="M524" t="str">
        <f t="shared" si="9"/>
        <v/>
      </c>
      <c r="P524" t="s">
        <v>184</v>
      </c>
    </row>
    <row r="525" spans="13:16" x14ac:dyDescent="0.25">
      <c r="M525" t="str">
        <f t="shared" si="9"/>
        <v/>
      </c>
      <c r="P525" t="s">
        <v>184</v>
      </c>
    </row>
    <row r="526" spans="13:16" x14ac:dyDescent="0.25">
      <c r="M526" t="str">
        <f t="shared" si="9"/>
        <v/>
      </c>
      <c r="P526" t="s">
        <v>184</v>
      </c>
    </row>
    <row r="527" spans="13:16" x14ac:dyDescent="0.25">
      <c r="M527" t="str">
        <f t="shared" si="9"/>
        <v/>
      </c>
      <c r="P527" t="s">
        <v>184</v>
      </c>
    </row>
    <row r="528" spans="13:16" x14ac:dyDescent="0.25">
      <c r="M528" t="str">
        <f t="shared" si="9"/>
        <v/>
      </c>
      <c r="P528" t="s">
        <v>184</v>
      </c>
    </row>
    <row r="529" spans="13:16" x14ac:dyDescent="0.25">
      <c r="M529" t="str">
        <f t="shared" si="9"/>
        <v/>
      </c>
      <c r="P529" t="s">
        <v>184</v>
      </c>
    </row>
    <row r="530" spans="13:16" x14ac:dyDescent="0.25">
      <c r="M530" t="str">
        <f t="shared" si="9"/>
        <v/>
      </c>
      <c r="P530" t="s">
        <v>184</v>
      </c>
    </row>
    <row r="531" spans="13:16" x14ac:dyDescent="0.25">
      <c r="M531" t="str">
        <f t="shared" si="9"/>
        <v/>
      </c>
      <c r="P531" t="s">
        <v>184</v>
      </c>
    </row>
    <row r="532" spans="13:16" x14ac:dyDescent="0.25">
      <c r="M532" t="str">
        <f t="shared" si="9"/>
        <v/>
      </c>
      <c r="P532" t="s">
        <v>184</v>
      </c>
    </row>
    <row r="533" spans="13:16" x14ac:dyDescent="0.25">
      <c r="M533" t="str">
        <f t="shared" si="9"/>
        <v/>
      </c>
      <c r="P533" t="s">
        <v>184</v>
      </c>
    </row>
    <row r="534" spans="13:16" x14ac:dyDescent="0.25">
      <c r="M534" t="str">
        <f t="shared" si="9"/>
        <v/>
      </c>
      <c r="P534" t="s">
        <v>184</v>
      </c>
    </row>
    <row r="535" spans="13:16" x14ac:dyDescent="0.25">
      <c r="M535" t="str">
        <f t="shared" si="9"/>
        <v/>
      </c>
      <c r="P535" t="s">
        <v>184</v>
      </c>
    </row>
    <row r="536" spans="13:16" x14ac:dyDescent="0.25">
      <c r="M536" t="str">
        <f t="shared" si="9"/>
        <v/>
      </c>
      <c r="P536" t="s">
        <v>184</v>
      </c>
    </row>
    <row r="537" spans="13:16" x14ac:dyDescent="0.25">
      <c r="M537" t="str">
        <f t="shared" si="9"/>
        <v/>
      </c>
      <c r="P537" t="s">
        <v>184</v>
      </c>
    </row>
    <row r="538" spans="13:16" x14ac:dyDescent="0.25">
      <c r="M538" t="str">
        <f t="shared" si="9"/>
        <v/>
      </c>
      <c r="P538" t="s">
        <v>184</v>
      </c>
    </row>
    <row r="539" spans="13:16" x14ac:dyDescent="0.25">
      <c r="M539" t="str">
        <f t="shared" si="9"/>
        <v/>
      </c>
      <c r="P539" t="s">
        <v>184</v>
      </c>
    </row>
    <row r="540" spans="13:16" x14ac:dyDescent="0.25">
      <c r="M540" t="str">
        <f t="shared" si="9"/>
        <v/>
      </c>
      <c r="P540" t="s">
        <v>184</v>
      </c>
    </row>
    <row r="541" spans="13:16" x14ac:dyDescent="0.25">
      <c r="M541" t="str">
        <f t="shared" si="9"/>
        <v/>
      </c>
      <c r="P541" t="s">
        <v>184</v>
      </c>
    </row>
    <row r="542" spans="13:16" x14ac:dyDescent="0.25">
      <c r="M542" t="str">
        <f t="shared" si="9"/>
        <v/>
      </c>
      <c r="P542" t="s">
        <v>184</v>
      </c>
    </row>
    <row r="543" spans="13:16" x14ac:dyDescent="0.25">
      <c r="M543" t="str">
        <f t="shared" si="9"/>
        <v/>
      </c>
      <c r="P543" t="s">
        <v>184</v>
      </c>
    </row>
    <row r="544" spans="13:16" x14ac:dyDescent="0.25">
      <c r="M544" t="str">
        <f t="shared" si="9"/>
        <v/>
      </c>
      <c r="P544" t="s">
        <v>184</v>
      </c>
    </row>
    <row r="545" spans="13:16" x14ac:dyDescent="0.25">
      <c r="M545" t="str">
        <f t="shared" si="9"/>
        <v/>
      </c>
      <c r="P545" t="s">
        <v>184</v>
      </c>
    </row>
    <row r="546" spans="13:16" x14ac:dyDescent="0.25">
      <c r="M546" t="str">
        <f t="shared" si="9"/>
        <v/>
      </c>
      <c r="P546" t="s">
        <v>184</v>
      </c>
    </row>
  </sheetData>
  <sortState xmlns:xlrd2="http://schemas.microsoft.com/office/spreadsheetml/2017/richdata2" ref="AB2:AB14">
    <sortCondition ref="AB14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AEA8-1FAA-4420-BE88-766BBBE87DE3}">
  <dimension ref="A1:G14"/>
  <sheetViews>
    <sheetView topLeftCell="C1" zoomScale="160" zoomScaleNormal="160" workbookViewId="0">
      <selection activeCell="G10" sqref="E8:G10"/>
    </sheetView>
  </sheetViews>
  <sheetFormatPr defaultRowHeight="15" x14ac:dyDescent="0.25"/>
  <cols>
    <col min="1" max="1" width="11.28515625" bestFit="1" customWidth="1"/>
    <col min="2" max="2" width="50" customWidth="1"/>
    <col min="3" max="3" width="48" bestFit="1" customWidth="1"/>
    <col min="5" max="5" width="32" bestFit="1" customWidth="1"/>
    <col min="6" max="6" width="38.28515625" bestFit="1" customWidth="1"/>
    <col min="7" max="7" width="48" bestFit="1" customWidth="1"/>
  </cols>
  <sheetData>
    <row r="1" spans="1:7" x14ac:dyDescent="0.25">
      <c r="A1" t="s">
        <v>70</v>
      </c>
      <c r="B1" t="s">
        <v>148</v>
      </c>
      <c r="C1" t="s">
        <v>147</v>
      </c>
      <c r="E1" t="s">
        <v>73</v>
      </c>
      <c r="F1" t="s">
        <v>148</v>
      </c>
      <c r="G1" t="s">
        <v>147</v>
      </c>
    </row>
    <row r="2" spans="1:7" x14ac:dyDescent="0.25">
      <c r="A2" t="s">
        <v>65</v>
      </c>
      <c r="B2" t="s">
        <v>149</v>
      </c>
      <c r="C2" t="s">
        <v>144</v>
      </c>
      <c r="E2" t="s">
        <v>65</v>
      </c>
      <c r="F2" t="s">
        <v>149</v>
      </c>
      <c r="G2" t="s">
        <v>143</v>
      </c>
    </row>
    <row r="3" spans="1:7" x14ac:dyDescent="0.25">
      <c r="A3" t="s">
        <v>67</v>
      </c>
      <c r="B3" t="s">
        <v>150</v>
      </c>
      <c r="C3" t="s">
        <v>146</v>
      </c>
      <c r="E3" t="s">
        <v>187</v>
      </c>
      <c r="F3" t="s">
        <v>153</v>
      </c>
      <c r="G3" t="s">
        <v>145</v>
      </c>
    </row>
    <row r="4" spans="1:7" x14ac:dyDescent="0.25">
      <c r="A4" t="s">
        <v>53</v>
      </c>
      <c r="B4" t="s">
        <v>62</v>
      </c>
      <c r="C4" t="s">
        <v>62</v>
      </c>
      <c r="E4" t="s">
        <v>67</v>
      </c>
      <c r="F4" t="s">
        <v>150</v>
      </c>
      <c r="G4" t="s">
        <v>146</v>
      </c>
    </row>
    <row r="5" spans="1:7" x14ac:dyDescent="0.25">
      <c r="A5" t="s">
        <v>66</v>
      </c>
      <c r="B5" t="s">
        <v>149</v>
      </c>
      <c r="C5" t="s">
        <v>143</v>
      </c>
      <c r="E5" t="s">
        <v>53</v>
      </c>
      <c r="F5" t="s">
        <v>62</v>
      </c>
      <c r="G5" t="s">
        <v>62</v>
      </c>
    </row>
    <row r="6" spans="1:7" hidden="1" x14ac:dyDescent="0.25">
      <c r="A6" t="s">
        <v>68</v>
      </c>
      <c r="B6" t="s">
        <v>152</v>
      </c>
      <c r="C6" t="s">
        <v>151</v>
      </c>
      <c r="E6" t="s">
        <v>124</v>
      </c>
    </row>
    <row r="7" spans="1:7" hidden="1" x14ac:dyDescent="0.25">
      <c r="A7" t="s">
        <v>59</v>
      </c>
      <c r="B7" t="s">
        <v>153</v>
      </c>
      <c r="C7" t="s">
        <v>145</v>
      </c>
      <c r="E7" t="s">
        <v>52</v>
      </c>
    </row>
    <row r="8" spans="1:7" x14ac:dyDescent="0.25">
      <c r="E8" t="s">
        <v>185</v>
      </c>
    </row>
    <row r="9" spans="1:7" x14ac:dyDescent="0.25">
      <c r="E9" t="s">
        <v>188</v>
      </c>
    </row>
    <row r="10" spans="1:7" x14ac:dyDescent="0.25">
      <c r="E10" t="s">
        <v>183</v>
      </c>
    </row>
    <row r="11" spans="1:7" x14ac:dyDescent="0.25">
      <c r="E11" t="s">
        <v>66</v>
      </c>
      <c r="F11" t="s">
        <v>149</v>
      </c>
      <c r="G11" t="s">
        <v>143</v>
      </c>
    </row>
    <row r="12" spans="1:7" x14ac:dyDescent="0.25">
      <c r="E12" t="s">
        <v>186</v>
      </c>
      <c r="F12" t="s">
        <v>153</v>
      </c>
      <c r="G12" t="s">
        <v>145</v>
      </c>
    </row>
    <row r="13" spans="1:7" x14ac:dyDescent="0.25">
      <c r="E13" t="s">
        <v>68</v>
      </c>
      <c r="F13" t="s">
        <v>152</v>
      </c>
      <c r="G13" t="s">
        <v>151</v>
      </c>
    </row>
    <row r="14" spans="1:7" x14ac:dyDescent="0.25">
      <c r="E14" t="s">
        <v>58</v>
      </c>
    </row>
  </sheetData>
  <sortState xmlns:xlrd2="http://schemas.microsoft.com/office/spreadsheetml/2017/richdata2" ref="A1:B6">
    <sortCondition ref="A1:A6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BD4E-D7B6-4410-84C1-8501FA7D2D4D}">
  <sheetPr>
    <tabColor rgb="FF7030A0"/>
  </sheetPr>
  <dimension ref="A1:BL159"/>
  <sheetViews>
    <sheetView tabSelected="1" zoomScaleNormal="100" workbookViewId="0">
      <pane xSplit="4" ySplit="3" topLeftCell="AU4" activePane="bottomRight" state="frozen"/>
      <selection pane="topRight" activeCell="E1" sqref="E1"/>
      <selection pane="bottomLeft" activeCell="A4" sqref="A4"/>
      <selection pane="bottomRight" activeCell="BD14" sqref="BD14"/>
    </sheetView>
  </sheetViews>
  <sheetFormatPr defaultColWidth="11.42578125" defaultRowHeight="15" x14ac:dyDescent="0.25"/>
  <cols>
    <col min="2" max="2" width="65.42578125" customWidth="1"/>
    <col min="3" max="3" width="18.5703125" customWidth="1"/>
    <col min="4" max="4" width="50.7109375" customWidth="1"/>
    <col min="5" max="5" width="8.85546875" customWidth="1"/>
    <col min="6" max="6" width="8.42578125" customWidth="1"/>
    <col min="7" max="7" width="2.5703125" customWidth="1"/>
    <col min="8" max="8" width="10.140625" bestFit="1" customWidth="1"/>
    <col min="9" max="9" width="8" bestFit="1" customWidth="1"/>
    <col min="10" max="10" width="2.5703125" customWidth="1"/>
    <col min="11" max="12" width="8.28515625" bestFit="1" customWidth="1"/>
    <col min="13" max="13" width="2.5703125" customWidth="1"/>
    <col min="14" max="15" width="7.5703125" customWidth="1"/>
    <col min="16" max="16" width="2.5703125" customWidth="1"/>
    <col min="17" max="18" width="8.28515625" bestFit="1" customWidth="1"/>
    <col min="19" max="19" width="2.5703125" customWidth="1"/>
    <col min="20" max="20" width="8" bestFit="1" customWidth="1"/>
    <col min="21" max="21" width="10.7109375" bestFit="1" customWidth="1"/>
    <col min="22" max="22" width="2.5703125" customWidth="1"/>
    <col min="23" max="23" width="10.7109375" customWidth="1"/>
    <col min="24" max="24" width="11.7109375" customWidth="1"/>
    <col min="25" max="25" width="2.5703125" customWidth="1"/>
    <col min="26" max="26" width="10.140625" bestFit="1" customWidth="1"/>
    <col min="27" max="27" width="10.7109375" bestFit="1" customWidth="1"/>
    <col min="28" max="28" width="2.5703125" customWidth="1"/>
    <col min="29" max="30" width="7.5703125" customWidth="1"/>
    <col min="31" max="31" width="2.5703125" customWidth="1"/>
    <col min="32" max="32" width="7.5703125" customWidth="1"/>
    <col min="33" max="33" width="10.7109375" bestFit="1" customWidth="1"/>
    <col min="34" max="34" width="2.5703125" customWidth="1"/>
    <col min="35" max="35" width="7.5703125" customWidth="1"/>
    <col min="36" max="36" width="8.28515625" bestFit="1" customWidth="1"/>
    <col min="37" max="37" width="2.5703125" customWidth="1"/>
    <col min="38" max="39" width="7.5703125" customWidth="1"/>
    <col min="40" max="40" width="2.5703125" customWidth="1"/>
    <col min="41" max="42" width="7.5703125" customWidth="1"/>
    <col min="43" max="43" width="2.5703125" customWidth="1"/>
    <col min="44" max="45" width="7.5703125" customWidth="1"/>
    <col min="46" max="46" width="2.5703125" customWidth="1"/>
    <col min="47" max="47" width="10.140625" bestFit="1" customWidth="1"/>
    <col min="48" max="48" width="7.5703125" customWidth="1"/>
    <col min="49" max="49" width="2.5703125" customWidth="1"/>
    <col min="50" max="51" width="7.5703125" customWidth="1"/>
    <col min="52" max="52" width="2.5703125" customWidth="1"/>
    <col min="53" max="54" width="7.5703125" customWidth="1"/>
    <col min="55" max="55" width="2.5703125" customWidth="1"/>
    <col min="56" max="57" width="7.5703125" customWidth="1"/>
    <col min="58" max="58" width="2.5703125" customWidth="1"/>
    <col min="59" max="60" width="7.5703125" customWidth="1"/>
    <col min="61" max="61" width="2.5703125" customWidth="1"/>
    <col min="62" max="63" width="9.140625" bestFit="1" customWidth="1"/>
    <col min="64" max="64" width="8.140625" customWidth="1"/>
  </cols>
  <sheetData>
    <row r="1" spans="1:64" s="6" customFormat="1" ht="42.95" customHeight="1" x14ac:dyDescent="0.25">
      <c r="A1" s="62" t="s">
        <v>71</v>
      </c>
      <c r="B1" s="62" t="s">
        <v>72</v>
      </c>
      <c r="C1" s="47" t="s">
        <v>0</v>
      </c>
      <c r="D1" s="5" t="s">
        <v>73</v>
      </c>
      <c r="E1" s="4" t="s">
        <v>74</v>
      </c>
      <c r="F1" s="4"/>
      <c r="H1" s="4" t="s">
        <v>75</v>
      </c>
      <c r="I1" s="4"/>
      <c r="K1" s="4" t="s">
        <v>76</v>
      </c>
      <c r="L1" s="4"/>
      <c r="M1" s="7"/>
      <c r="N1" s="4" t="s">
        <v>77</v>
      </c>
      <c r="O1" s="4"/>
      <c r="Q1" s="4" t="s">
        <v>78</v>
      </c>
      <c r="R1" s="4"/>
      <c r="T1" s="4" t="s">
        <v>79</v>
      </c>
      <c r="U1" s="4"/>
      <c r="W1" s="4" t="s">
        <v>80</v>
      </c>
      <c r="X1" s="4"/>
      <c r="Y1" s="7"/>
      <c r="Z1" s="4" t="s">
        <v>81</v>
      </c>
      <c r="AA1" s="4"/>
      <c r="AC1" s="4" t="s">
        <v>82</v>
      </c>
      <c r="AD1" s="4"/>
      <c r="AE1" s="7"/>
      <c r="AF1" s="4" t="s">
        <v>83</v>
      </c>
      <c r="AG1" s="4"/>
      <c r="AI1" s="4" t="s">
        <v>84</v>
      </c>
      <c r="AJ1" s="4"/>
      <c r="AK1" s="7"/>
      <c r="AL1" s="4" t="s">
        <v>85</v>
      </c>
      <c r="AM1" s="4"/>
      <c r="AO1" s="4" t="s">
        <v>86</v>
      </c>
      <c r="AP1" s="4"/>
      <c r="AQ1" s="7"/>
      <c r="AR1" s="4" t="s">
        <v>87</v>
      </c>
      <c r="AS1" s="4"/>
      <c r="AU1" s="4" t="s">
        <v>88</v>
      </c>
      <c r="AV1" s="4"/>
      <c r="AX1" s="80" t="s">
        <v>89</v>
      </c>
      <c r="AY1" s="80"/>
      <c r="BA1" s="4" t="s">
        <v>90</v>
      </c>
      <c r="BB1" s="4"/>
      <c r="BD1" s="80" t="s">
        <v>91</v>
      </c>
      <c r="BE1" s="80"/>
      <c r="BG1" s="92" t="s">
        <v>92</v>
      </c>
      <c r="BH1" s="92"/>
      <c r="BJ1" s="8" t="s">
        <v>93</v>
      </c>
      <c r="BK1" s="8"/>
    </row>
    <row r="2" spans="1:64" x14ac:dyDescent="0.25">
      <c r="A2" s="62" t="s">
        <v>71</v>
      </c>
      <c r="B2" s="62" t="s">
        <v>72</v>
      </c>
      <c r="C2" s="47" t="s">
        <v>0</v>
      </c>
      <c r="D2" s="9" t="s">
        <v>94</v>
      </c>
      <c r="E2" s="10">
        <v>53100000</v>
      </c>
      <c r="F2" s="10"/>
      <c r="H2" s="10">
        <v>53100000</v>
      </c>
      <c r="I2" s="10"/>
      <c r="K2" s="10">
        <v>51000010</v>
      </c>
      <c r="L2" s="10"/>
      <c r="M2" s="11"/>
      <c r="N2" s="10">
        <v>51200000</v>
      </c>
      <c r="O2" s="10"/>
      <c r="Q2" s="10">
        <v>41100000</v>
      </c>
      <c r="R2" s="10"/>
      <c r="T2" s="10">
        <v>41100000</v>
      </c>
      <c r="U2" s="10"/>
      <c r="W2" s="10">
        <v>41210100</v>
      </c>
      <c r="X2" s="10"/>
      <c r="Y2" s="11"/>
      <c r="Z2" s="10">
        <v>41210100</v>
      </c>
      <c r="AA2" s="10"/>
      <c r="AC2" s="10">
        <v>41210200</v>
      </c>
      <c r="AD2" s="10"/>
      <c r="AE2" s="11"/>
      <c r="AF2" s="10">
        <v>41210200</v>
      </c>
      <c r="AG2" s="10"/>
      <c r="AI2" s="10">
        <v>41210300</v>
      </c>
      <c r="AJ2" s="10"/>
      <c r="AK2" s="11"/>
      <c r="AL2" s="10">
        <v>41210300</v>
      </c>
      <c r="AM2" s="10"/>
      <c r="AO2" s="10">
        <v>41210400</v>
      </c>
      <c r="AP2" s="10"/>
      <c r="AQ2" s="11"/>
      <c r="AR2" s="10">
        <v>41210400</v>
      </c>
      <c r="AS2" s="10"/>
      <c r="AU2" s="10">
        <v>70650200</v>
      </c>
      <c r="AV2" s="10"/>
      <c r="AX2" s="81">
        <v>44570000</v>
      </c>
      <c r="AY2" s="81"/>
      <c r="BA2" s="10">
        <v>60820200</v>
      </c>
      <c r="BB2" s="10"/>
      <c r="BD2" s="81">
        <v>44566000</v>
      </c>
      <c r="BE2" s="81"/>
      <c r="BG2" s="93">
        <v>44551000</v>
      </c>
      <c r="BH2" s="93"/>
    </row>
    <row r="3" spans="1:64" x14ac:dyDescent="0.25">
      <c r="A3" s="62" t="s">
        <v>71</v>
      </c>
      <c r="B3" s="62" t="s">
        <v>72</v>
      </c>
      <c r="C3" s="47" t="s">
        <v>0</v>
      </c>
      <c r="D3" s="9" t="s">
        <v>95</v>
      </c>
      <c r="E3" s="11" t="s">
        <v>96</v>
      </c>
      <c r="F3" s="11" t="s">
        <v>97</v>
      </c>
      <c r="H3" s="11" t="s">
        <v>96</v>
      </c>
      <c r="I3" s="11" t="s">
        <v>97</v>
      </c>
      <c r="K3" s="11" t="s">
        <v>96</v>
      </c>
      <c r="L3" s="11" t="s">
        <v>97</v>
      </c>
      <c r="N3" s="11" t="s">
        <v>96</v>
      </c>
      <c r="O3" s="11" t="s">
        <v>97</v>
      </c>
      <c r="Q3" s="11" t="s">
        <v>96</v>
      </c>
      <c r="R3" s="11" t="s">
        <v>97</v>
      </c>
      <c r="T3" s="11" t="s">
        <v>96</v>
      </c>
      <c r="U3" s="11" t="s">
        <v>97</v>
      </c>
      <c r="W3" s="11" t="s">
        <v>96</v>
      </c>
      <c r="X3" s="11" t="s">
        <v>97</v>
      </c>
      <c r="Z3" s="11" t="s">
        <v>96</v>
      </c>
      <c r="AA3" s="11" t="s">
        <v>97</v>
      </c>
      <c r="AC3" s="11" t="s">
        <v>96</v>
      </c>
      <c r="AD3" s="11" t="s">
        <v>97</v>
      </c>
      <c r="AF3" s="11" t="s">
        <v>96</v>
      </c>
      <c r="AG3" s="11" t="s">
        <v>97</v>
      </c>
      <c r="AI3" s="11" t="s">
        <v>96</v>
      </c>
      <c r="AJ3" s="11" t="s">
        <v>97</v>
      </c>
      <c r="AL3" s="11" t="s">
        <v>96</v>
      </c>
      <c r="AM3" s="11" t="s">
        <v>97</v>
      </c>
      <c r="AO3" s="11" t="s">
        <v>96</v>
      </c>
      <c r="AP3" s="11" t="s">
        <v>97</v>
      </c>
      <c r="AR3" s="11" t="s">
        <v>96</v>
      </c>
      <c r="AS3" s="11" t="s">
        <v>97</v>
      </c>
      <c r="AU3" s="11" t="s">
        <v>96</v>
      </c>
      <c r="AV3" s="11" t="s">
        <v>97</v>
      </c>
      <c r="AX3" s="82" t="s">
        <v>96</v>
      </c>
      <c r="AY3" s="82" t="s">
        <v>97</v>
      </c>
      <c r="BA3" s="11" t="s">
        <v>96</v>
      </c>
      <c r="BB3" s="11" t="s">
        <v>97</v>
      </c>
      <c r="BD3" s="82" t="s">
        <v>96</v>
      </c>
      <c r="BE3" s="82" t="s">
        <v>97</v>
      </c>
      <c r="BG3" s="94" t="s">
        <v>96</v>
      </c>
      <c r="BH3" s="94" t="s">
        <v>97</v>
      </c>
      <c r="BJ3" s="11" t="s">
        <v>96</v>
      </c>
      <c r="BK3" s="11" t="s">
        <v>97</v>
      </c>
    </row>
    <row r="4" spans="1:64" x14ac:dyDescent="0.25">
      <c r="A4" s="12" t="s">
        <v>98</v>
      </c>
      <c r="B4" s="13" t="s">
        <v>19</v>
      </c>
      <c r="C4" s="13" t="s">
        <v>17</v>
      </c>
      <c r="D4" s="13" t="s">
        <v>52</v>
      </c>
      <c r="E4" s="14">
        <v>106</v>
      </c>
      <c r="F4" s="15"/>
      <c r="G4" s="14"/>
      <c r="H4" s="14"/>
      <c r="I4" s="15"/>
      <c r="J4" s="14"/>
      <c r="K4" s="14"/>
      <c r="L4" s="15"/>
      <c r="M4" s="14"/>
      <c r="N4" s="14"/>
      <c r="O4" s="15"/>
      <c r="P4" s="14"/>
      <c r="Q4" s="14"/>
      <c r="R4" s="15">
        <v>106</v>
      </c>
      <c r="S4" s="14"/>
      <c r="T4" s="14"/>
      <c r="U4" s="15"/>
      <c r="V4" s="14"/>
      <c r="W4" s="14"/>
      <c r="X4" s="15"/>
      <c r="Y4" s="14"/>
      <c r="Z4" s="14"/>
      <c r="AA4" s="15"/>
      <c r="AB4" s="14"/>
      <c r="AC4" s="14"/>
      <c r="AD4" s="15"/>
      <c r="AE4" s="14"/>
      <c r="AF4" s="14"/>
      <c r="AG4" s="15"/>
      <c r="AH4" s="14"/>
      <c r="AI4" s="14"/>
      <c r="AJ4" s="15"/>
      <c r="AK4" s="14"/>
      <c r="AL4" s="14"/>
      <c r="AM4" s="15"/>
      <c r="AN4" s="14"/>
      <c r="AO4" s="14"/>
      <c r="AP4" s="15"/>
      <c r="AQ4" s="14"/>
      <c r="AR4" s="14"/>
      <c r="AS4" s="15"/>
      <c r="AT4" s="14"/>
      <c r="AU4" s="14"/>
      <c r="AV4" s="15"/>
      <c r="AW4" s="14"/>
      <c r="AX4" s="83"/>
      <c r="AY4" s="84"/>
      <c r="AZ4" s="14"/>
      <c r="BA4" s="14"/>
      <c r="BB4" s="15"/>
      <c r="BC4" s="14"/>
      <c r="BD4" s="83"/>
      <c r="BE4" s="84"/>
      <c r="BF4" s="14"/>
      <c r="BG4" s="95"/>
      <c r="BH4" s="96"/>
      <c r="BI4" s="16"/>
      <c r="BJ4" s="17">
        <f>E4+H4+K4+N4+Q4+T4+W4+Z4+AC4+AF4+AI4+AL4+AO4+AR4+AU4+AX4+BA4+BD4+BG4</f>
        <v>106</v>
      </c>
      <c r="BK4" s="17">
        <f>F4+I4+L4+O4+R4+U4+X4+AA4+AD4+AG4+AJ4+AM4+AP4+AS4+AV4+AY4+BB4+BE4+BH4</f>
        <v>106</v>
      </c>
      <c r="BL4" t="b">
        <f t="shared" ref="BL4:BL13" si="0">BJ4=BK4</f>
        <v>1</v>
      </c>
    </row>
    <row r="5" spans="1:64" x14ac:dyDescent="0.25">
      <c r="A5" s="18"/>
      <c r="B5" s="19" t="s">
        <v>21</v>
      </c>
      <c r="C5" s="19" t="s">
        <v>20</v>
      </c>
      <c r="D5" s="19" t="s">
        <v>53</v>
      </c>
      <c r="E5" s="20"/>
      <c r="F5" s="21"/>
      <c r="G5" s="20"/>
      <c r="H5" s="20"/>
      <c r="I5" s="21"/>
      <c r="J5" s="20"/>
      <c r="K5" s="20"/>
      <c r="L5" s="21"/>
      <c r="M5" s="20"/>
      <c r="N5" s="20"/>
      <c r="O5" s="21"/>
      <c r="P5" s="20"/>
      <c r="Q5" s="20">
        <v>100</v>
      </c>
      <c r="R5" s="21"/>
      <c r="S5" s="20"/>
      <c r="T5" s="20"/>
      <c r="U5" s="21"/>
      <c r="V5" s="20"/>
      <c r="W5" s="20"/>
      <c r="X5" s="21">
        <v>100</v>
      </c>
      <c r="Y5" s="20"/>
      <c r="Z5" s="20"/>
      <c r="AA5" s="21"/>
      <c r="AB5" s="20"/>
      <c r="AC5" s="20"/>
      <c r="AD5" s="21"/>
      <c r="AE5" s="20"/>
      <c r="AF5" s="20"/>
      <c r="AG5" s="21"/>
      <c r="AH5" s="20"/>
      <c r="AI5" s="20"/>
      <c r="AJ5" s="21"/>
      <c r="AK5" s="20"/>
      <c r="AL5" s="20"/>
      <c r="AM5" s="21"/>
      <c r="AN5" s="20"/>
      <c r="AO5" s="20"/>
      <c r="AP5" s="21"/>
      <c r="AQ5" s="20"/>
      <c r="AR5" s="20"/>
      <c r="AS5" s="21"/>
      <c r="AT5" s="20"/>
      <c r="AU5" s="20"/>
      <c r="AV5" s="21"/>
      <c r="AW5" s="20"/>
      <c r="AX5" s="85"/>
      <c r="AY5" s="86"/>
      <c r="AZ5" s="20"/>
      <c r="BA5" s="20"/>
      <c r="BB5" s="21"/>
      <c r="BC5" s="20"/>
      <c r="BD5" s="85"/>
      <c r="BE5" s="86"/>
      <c r="BF5" s="20"/>
      <c r="BG5" s="97"/>
      <c r="BH5" s="98"/>
      <c r="BI5" s="16"/>
      <c r="BJ5" s="17">
        <f t="shared" ref="BJ5:BK13" si="1">E5+H5+K5+N5+Q5+T5+W5+Z5+AC5+AF5+AI5+AL5+AO5+AR5+AU5+AX5+BA5+BD5+BG5</f>
        <v>100</v>
      </c>
      <c r="BK5" s="17">
        <f t="shared" si="1"/>
        <v>100</v>
      </c>
      <c r="BL5" t="b">
        <f t="shared" si="0"/>
        <v>1</v>
      </c>
    </row>
    <row r="6" spans="1:64" s="71" customFormat="1" x14ac:dyDescent="0.25">
      <c r="A6" s="18"/>
      <c r="B6" s="65" t="s">
        <v>23</v>
      </c>
      <c r="C6" s="66" t="s">
        <v>141</v>
      </c>
      <c r="D6" s="65" t="s">
        <v>54</v>
      </c>
      <c r="E6" s="67"/>
      <c r="F6" s="68"/>
      <c r="G6" s="67"/>
      <c r="H6" s="67"/>
      <c r="I6" s="68"/>
      <c r="J6" s="67"/>
      <c r="K6" s="67"/>
      <c r="L6" s="68"/>
      <c r="M6" s="67"/>
      <c r="N6" s="67"/>
      <c r="O6" s="68"/>
      <c r="P6" s="67"/>
      <c r="Q6" s="67">
        <v>6</v>
      </c>
      <c r="R6" s="68"/>
      <c r="S6" s="67"/>
      <c r="T6" s="67"/>
      <c r="U6" s="68"/>
      <c r="V6" s="67"/>
      <c r="W6" s="67"/>
      <c r="X6" s="68"/>
      <c r="Y6" s="67"/>
      <c r="Z6" s="67"/>
      <c r="AA6" s="68"/>
      <c r="AB6" s="67"/>
      <c r="AC6" s="67"/>
      <c r="AD6" s="68"/>
      <c r="AE6" s="67"/>
      <c r="AF6" s="67"/>
      <c r="AG6" s="68"/>
      <c r="AH6" s="67"/>
      <c r="AI6" s="67"/>
      <c r="AJ6" s="68"/>
      <c r="AK6" s="67"/>
      <c r="AL6" s="67"/>
      <c r="AM6" s="68"/>
      <c r="AN6" s="67"/>
      <c r="AO6" s="67"/>
      <c r="AP6" s="68"/>
      <c r="AQ6" s="67"/>
      <c r="AR6" s="67"/>
      <c r="AS6" s="68"/>
      <c r="AT6" s="67"/>
      <c r="AU6" s="67"/>
      <c r="AV6" s="68">
        <v>5</v>
      </c>
      <c r="AW6" s="67"/>
      <c r="AX6" s="85"/>
      <c r="AY6" s="86">
        <f>+AV6*0.2</f>
        <v>1</v>
      </c>
      <c r="AZ6" s="67"/>
      <c r="BA6" s="67"/>
      <c r="BB6" s="68"/>
      <c r="BC6" s="67"/>
      <c r="BD6" s="85"/>
      <c r="BE6" s="86"/>
      <c r="BF6" s="67"/>
      <c r="BG6" s="97"/>
      <c r="BH6" s="98"/>
      <c r="BI6" s="69"/>
      <c r="BJ6" s="70">
        <f t="shared" si="1"/>
        <v>6</v>
      </c>
      <c r="BK6" s="70">
        <f t="shared" si="1"/>
        <v>6</v>
      </c>
      <c r="BL6" s="71" t="b">
        <f t="shared" si="0"/>
        <v>1</v>
      </c>
    </row>
    <row r="7" spans="1:64" x14ac:dyDescent="0.25">
      <c r="A7" s="18"/>
      <c r="B7" s="19" t="s">
        <v>26</v>
      </c>
      <c r="C7" s="19" t="s">
        <v>17</v>
      </c>
      <c r="D7" s="13" t="s">
        <v>52</v>
      </c>
      <c r="E7" s="20"/>
      <c r="F7" s="21"/>
      <c r="G7" s="20"/>
      <c r="H7" s="20"/>
      <c r="I7" s="21"/>
      <c r="J7" s="20"/>
      <c r="K7" s="20">
        <v>106</v>
      </c>
      <c r="L7" s="21"/>
      <c r="M7" s="20"/>
      <c r="N7" s="20"/>
      <c r="O7" s="21"/>
      <c r="P7" s="20"/>
      <c r="Q7" s="20"/>
      <c r="R7" s="21"/>
      <c r="S7" s="20"/>
      <c r="T7" s="20"/>
      <c r="U7" s="21"/>
      <c r="V7" s="20"/>
      <c r="W7" s="20"/>
      <c r="X7" s="21"/>
      <c r="Y7" s="20"/>
      <c r="Z7" s="20"/>
      <c r="AA7" s="21"/>
      <c r="AB7" s="20"/>
      <c r="AC7" s="20"/>
      <c r="AD7" s="21"/>
      <c r="AE7" s="20"/>
      <c r="AF7" s="20"/>
      <c r="AG7" s="21"/>
      <c r="AH7" s="20"/>
      <c r="AI7" s="20"/>
      <c r="AJ7" s="21">
        <v>106</v>
      </c>
      <c r="AK7" s="20"/>
      <c r="AL7" s="20"/>
      <c r="AM7" s="21"/>
      <c r="AN7" s="20"/>
      <c r="AO7" s="20"/>
      <c r="AP7" s="21"/>
      <c r="AQ7" s="20"/>
      <c r="AR7" s="20"/>
      <c r="AS7" s="21"/>
      <c r="AT7" s="20"/>
      <c r="AU7" s="20"/>
      <c r="AV7" s="21"/>
      <c r="AW7" s="20"/>
      <c r="AX7" s="85"/>
      <c r="AY7" s="86"/>
      <c r="AZ7" s="20"/>
      <c r="BA7" s="20"/>
      <c r="BB7" s="21"/>
      <c r="BC7" s="20"/>
      <c r="BD7" s="85"/>
      <c r="BE7" s="86"/>
      <c r="BF7" s="20"/>
      <c r="BG7" s="97"/>
      <c r="BH7" s="98"/>
      <c r="BI7" s="16"/>
      <c r="BJ7" s="17">
        <f t="shared" si="1"/>
        <v>106</v>
      </c>
      <c r="BK7" s="17">
        <f t="shared" si="1"/>
        <v>106</v>
      </c>
      <c r="BL7" t="b">
        <f t="shared" si="0"/>
        <v>1</v>
      </c>
    </row>
    <row r="8" spans="1:64" s="71" customFormat="1" x14ac:dyDescent="0.25">
      <c r="A8" s="18"/>
      <c r="B8" s="65" t="s">
        <v>28</v>
      </c>
      <c r="C8" s="66" t="s">
        <v>142</v>
      </c>
      <c r="D8" s="65" t="s">
        <v>55</v>
      </c>
      <c r="E8" s="67"/>
      <c r="F8" s="68"/>
      <c r="G8" s="67"/>
      <c r="H8" s="67"/>
      <c r="I8" s="68"/>
      <c r="J8" s="67"/>
      <c r="K8" s="67"/>
      <c r="L8" s="68"/>
      <c r="M8" s="67"/>
      <c r="N8" s="67"/>
      <c r="O8" s="68"/>
      <c r="P8" s="67"/>
      <c r="Q8" s="67"/>
      <c r="R8" s="68"/>
      <c r="S8" s="67"/>
      <c r="T8" s="67"/>
      <c r="U8" s="68"/>
      <c r="V8" s="67"/>
      <c r="W8" s="67"/>
      <c r="X8" s="68">
        <f>+BA8*1.2</f>
        <v>1.7999999999999998</v>
      </c>
      <c r="Y8" s="67"/>
      <c r="Z8" s="67"/>
      <c r="AA8" s="68"/>
      <c r="AB8" s="67"/>
      <c r="AC8" s="67"/>
      <c r="AD8" s="68"/>
      <c r="AE8" s="67"/>
      <c r="AF8" s="67"/>
      <c r="AG8" s="68"/>
      <c r="AH8" s="67"/>
      <c r="AI8" s="67"/>
      <c r="AJ8" s="68"/>
      <c r="AK8" s="67"/>
      <c r="AL8" s="67"/>
      <c r="AM8" s="68"/>
      <c r="AN8" s="67"/>
      <c r="AO8" s="67"/>
      <c r="AP8" s="68"/>
      <c r="AQ8" s="67"/>
      <c r="AR8" s="67"/>
      <c r="AS8" s="68"/>
      <c r="AT8" s="67"/>
      <c r="AU8" s="67"/>
      <c r="AV8" s="68"/>
      <c r="AW8" s="67"/>
      <c r="AX8" s="85"/>
      <c r="AY8" s="86"/>
      <c r="AZ8" s="67"/>
      <c r="BA8" s="67">
        <f>5*0.3</f>
        <v>1.5</v>
      </c>
      <c r="BB8" s="68"/>
      <c r="BC8" s="67"/>
      <c r="BD8" s="85">
        <f>+BA8*0.2</f>
        <v>0.30000000000000004</v>
      </c>
      <c r="BE8" s="86"/>
      <c r="BF8" s="67"/>
      <c r="BG8" s="97"/>
      <c r="BH8" s="98"/>
      <c r="BI8" s="69"/>
      <c r="BJ8" s="70">
        <f t="shared" si="1"/>
        <v>1.8</v>
      </c>
      <c r="BK8" s="70">
        <f t="shared" si="1"/>
        <v>1.7999999999999998</v>
      </c>
      <c r="BL8" s="71" t="b">
        <f t="shared" si="0"/>
        <v>1</v>
      </c>
    </row>
    <row r="9" spans="1:64" x14ac:dyDescent="0.25">
      <c r="A9" s="18"/>
      <c r="B9" s="22" t="s">
        <v>31</v>
      </c>
      <c r="C9" s="31" t="s">
        <v>140</v>
      </c>
      <c r="D9" s="19" t="s">
        <v>53</v>
      </c>
      <c r="E9" s="20"/>
      <c r="F9" s="21"/>
      <c r="G9" s="20"/>
      <c r="H9" s="20"/>
      <c r="I9" s="21"/>
      <c r="J9" s="20"/>
      <c r="K9" s="20"/>
      <c r="L9" s="21">
        <v>100</v>
      </c>
      <c r="M9" s="20"/>
      <c r="N9" s="20"/>
      <c r="O9" s="21"/>
      <c r="P9" s="20"/>
      <c r="Q9" s="20"/>
      <c r="R9" s="21"/>
      <c r="S9" s="20"/>
      <c r="T9" s="20"/>
      <c r="U9" s="21"/>
      <c r="V9" s="20"/>
      <c r="W9" s="20">
        <v>100</v>
      </c>
      <c r="X9" s="21"/>
      <c r="Y9" s="20"/>
      <c r="Z9" s="20"/>
      <c r="AA9" s="21"/>
      <c r="AB9" s="20"/>
      <c r="AC9" s="20"/>
      <c r="AD9" s="21"/>
      <c r="AE9" s="20"/>
      <c r="AF9" s="20"/>
      <c r="AG9" s="21"/>
      <c r="AH9" s="20"/>
      <c r="AI9" s="20"/>
      <c r="AJ9" s="21"/>
      <c r="AK9" s="20"/>
      <c r="AL9" s="20"/>
      <c r="AM9" s="21"/>
      <c r="AN9" s="20"/>
      <c r="AO9" s="20"/>
      <c r="AP9" s="21"/>
      <c r="AQ9" s="20"/>
      <c r="AR9" s="20"/>
      <c r="AS9" s="21"/>
      <c r="AT9" s="20"/>
      <c r="AU9" s="20"/>
      <c r="AV9" s="21"/>
      <c r="AW9" s="20"/>
      <c r="AX9" s="85"/>
      <c r="AY9" s="86"/>
      <c r="AZ9" s="20"/>
      <c r="BA9" s="20"/>
      <c r="BB9" s="21"/>
      <c r="BC9" s="20"/>
      <c r="BD9" s="85"/>
      <c r="BE9" s="86"/>
      <c r="BF9" s="20"/>
      <c r="BG9" s="97"/>
      <c r="BH9" s="98"/>
      <c r="BI9" s="16"/>
      <c r="BJ9" s="17">
        <f t="shared" si="1"/>
        <v>100</v>
      </c>
      <c r="BK9" s="17">
        <f t="shared" si="1"/>
        <v>100</v>
      </c>
      <c r="BL9" t="b">
        <f t="shared" si="0"/>
        <v>1</v>
      </c>
    </row>
    <row r="10" spans="1:64" s="57" customFormat="1" x14ac:dyDescent="0.25">
      <c r="A10" s="18"/>
      <c r="B10" s="52" t="s">
        <v>33</v>
      </c>
      <c r="C10" s="52" t="s">
        <v>138</v>
      </c>
      <c r="D10" s="52" t="s">
        <v>56</v>
      </c>
      <c r="E10" s="53"/>
      <c r="F10" s="54"/>
      <c r="G10" s="53"/>
      <c r="H10" s="53"/>
      <c r="I10" s="54"/>
      <c r="J10" s="53"/>
      <c r="K10" s="53"/>
      <c r="L10" s="54"/>
      <c r="M10" s="53"/>
      <c r="N10" s="53"/>
      <c r="O10" s="54">
        <v>1.8</v>
      </c>
      <c r="P10" s="53"/>
      <c r="Q10" s="53"/>
      <c r="R10" s="54"/>
      <c r="S10" s="53"/>
      <c r="T10" s="53"/>
      <c r="U10" s="54"/>
      <c r="V10" s="53"/>
      <c r="W10" s="53">
        <f>+O10</f>
        <v>1.8</v>
      </c>
      <c r="X10" s="54"/>
      <c r="Y10" s="53"/>
      <c r="Z10" s="53"/>
      <c r="AA10" s="54"/>
      <c r="AB10" s="53"/>
      <c r="AC10" s="53"/>
      <c r="AD10" s="54"/>
      <c r="AE10" s="53"/>
      <c r="AF10" s="53"/>
      <c r="AG10" s="54"/>
      <c r="AH10" s="53"/>
      <c r="AI10" s="53"/>
      <c r="AJ10" s="54"/>
      <c r="AK10" s="53"/>
      <c r="AL10" s="53"/>
      <c r="AM10" s="54"/>
      <c r="AN10" s="53"/>
      <c r="AO10" s="53"/>
      <c r="AP10" s="54"/>
      <c r="AQ10" s="53"/>
      <c r="AR10" s="53"/>
      <c r="AS10" s="54"/>
      <c r="AT10" s="53"/>
      <c r="AU10" s="53"/>
      <c r="AV10" s="54"/>
      <c r="AW10" s="53"/>
      <c r="AX10" s="85"/>
      <c r="AY10" s="86"/>
      <c r="AZ10" s="53"/>
      <c r="BA10" s="53"/>
      <c r="BB10" s="54"/>
      <c r="BC10" s="53"/>
      <c r="BD10" s="85"/>
      <c r="BE10" s="86">
        <v>0.3</v>
      </c>
      <c r="BF10" s="53"/>
      <c r="BG10" s="97">
        <v>0.3</v>
      </c>
      <c r="BH10" s="98"/>
      <c r="BI10" s="55"/>
      <c r="BJ10" s="56">
        <f t="shared" si="1"/>
        <v>2.1</v>
      </c>
      <c r="BK10" s="56">
        <f t="shared" si="1"/>
        <v>2.1</v>
      </c>
      <c r="BL10" s="57" t="b">
        <f t="shared" si="0"/>
        <v>1</v>
      </c>
    </row>
    <row r="11" spans="1:64" x14ac:dyDescent="0.25">
      <c r="A11" s="18"/>
      <c r="B11" s="19" t="s">
        <v>35</v>
      </c>
      <c r="C11" s="19" t="s">
        <v>136</v>
      </c>
      <c r="D11" s="19" t="s">
        <v>57</v>
      </c>
      <c r="E11" s="20"/>
      <c r="F11" s="21"/>
      <c r="G11" s="20"/>
      <c r="H11" s="20"/>
      <c r="I11" s="21"/>
      <c r="J11" s="20"/>
      <c r="K11" s="20"/>
      <c r="L11" s="21">
        <v>6</v>
      </c>
      <c r="M11" s="20"/>
      <c r="N11" s="20">
        <v>6</v>
      </c>
      <c r="O11" s="21"/>
      <c r="P11" s="20"/>
      <c r="Q11" s="20"/>
      <c r="R11" s="21"/>
      <c r="S11" s="20"/>
      <c r="T11" s="20"/>
      <c r="U11" s="21"/>
      <c r="V11" s="20"/>
      <c r="W11" s="20"/>
      <c r="X11" s="21"/>
      <c r="Y11" s="20"/>
      <c r="Z11" s="20"/>
      <c r="AA11" s="21"/>
      <c r="AB11" s="20"/>
      <c r="AC11" s="20"/>
      <c r="AD11" s="21"/>
      <c r="AE11" s="20"/>
      <c r="AF11" s="20"/>
      <c r="AG11" s="21"/>
      <c r="AH11" s="20"/>
      <c r="AI11" s="20"/>
      <c r="AJ11" s="21"/>
      <c r="AK11" s="20"/>
      <c r="AL11" s="20"/>
      <c r="AM11" s="21"/>
      <c r="AN11" s="20"/>
      <c r="AO11" s="20"/>
      <c r="AP11" s="21"/>
      <c r="AQ11" s="20"/>
      <c r="AR11" s="20"/>
      <c r="AS11" s="21"/>
      <c r="AT11" s="20"/>
      <c r="AU11" s="20"/>
      <c r="AV11" s="21"/>
      <c r="AW11" s="20"/>
      <c r="AX11" s="85">
        <v>1</v>
      </c>
      <c r="AY11" s="86"/>
      <c r="AZ11" s="20"/>
      <c r="BA11" s="20"/>
      <c r="BB11" s="21"/>
      <c r="BC11" s="20"/>
      <c r="BD11" s="85"/>
      <c r="BE11" s="86"/>
      <c r="BF11" s="20"/>
      <c r="BG11" s="97"/>
      <c r="BH11" s="98">
        <v>1</v>
      </c>
      <c r="BI11" s="16"/>
      <c r="BJ11" s="17">
        <f t="shared" si="1"/>
        <v>7</v>
      </c>
      <c r="BK11" s="17">
        <f t="shared" si="1"/>
        <v>7</v>
      </c>
      <c r="BL11" t="b">
        <f t="shared" si="0"/>
        <v>1</v>
      </c>
    </row>
    <row r="12" spans="1:64" s="77" customFormat="1" x14ac:dyDescent="0.25">
      <c r="A12" s="18"/>
      <c r="B12" s="72" t="s">
        <v>37</v>
      </c>
      <c r="C12" s="72" t="s">
        <v>137</v>
      </c>
      <c r="D12" s="72" t="s">
        <v>58</v>
      </c>
      <c r="E12" s="73"/>
      <c r="F12" s="74"/>
      <c r="G12" s="73"/>
      <c r="H12" s="73"/>
      <c r="I12" s="74"/>
      <c r="J12" s="73"/>
      <c r="K12" s="73"/>
      <c r="L12" s="74"/>
      <c r="M12" s="73"/>
      <c r="N12" s="73"/>
      <c r="O12" s="74">
        <v>0.7</v>
      </c>
      <c r="P12" s="73"/>
      <c r="Q12" s="73"/>
      <c r="R12" s="74"/>
      <c r="S12" s="73"/>
      <c r="T12" s="73"/>
      <c r="U12" s="74"/>
      <c r="V12" s="73"/>
      <c r="W12" s="73"/>
      <c r="X12" s="74"/>
      <c r="Y12" s="73"/>
      <c r="Z12" s="73"/>
      <c r="AA12" s="74"/>
      <c r="AB12" s="73"/>
      <c r="AC12" s="73"/>
      <c r="AD12" s="74"/>
      <c r="AE12" s="73"/>
      <c r="AF12" s="73"/>
      <c r="AG12" s="74"/>
      <c r="AH12" s="73"/>
      <c r="AI12" s="73"/>
      <c r="AJ12" s="74"/>
      <c r="AK12" s="73"/>
      <c r="AL12" s="73"/>
      <c r="AM12" s="74"/>
      <c r="AN12" s="73"/>
      <c r="AO12" s="73"/>
      <c r="AP12" s="74"/>
      <c r="AQ12" s="73"/>
      <c r="AR12" s="73"/>
      <c r="AS12" s="74"/>
      <c r="AT12" s="73"/>
      <c r="AU12" s="73"/>
      <c r="AV12" s="74"/>
      <c r="AW12" s="73"/>
      <c r="AX12" s="85"/>
      <c r="AY12" s="86"/>
      <c r="AZ12" s="73"/>
      <c r="BA12" s="73"/>
      <c r="BB12" s="74"/>
      <c r="BC12" s="73"/>
      <c r="BD12" s="85"/>
      <c r="BE12" s="86"/>
      <c r="BF12" s="73"/>
      <c r="BG12" s="97">
        <v>0.7</v>
      </c>
      <c r="BH12" s="98"/>
      <c r="BI12" s="75"/>
      <c r="BJ12" s="76">
        <f t="shared" si="1"/>
        <v>0.7</v>
      </c>
      <c r="BK12" s="76">
        <f t="shared" si="1"/>
        <v>0.7</v>
      </c>
      <c r="BL12" s="77" t="b">
        <f t="shared" si="0"/>
        <v>1</v>
      </c>
    </row>
    <row r="13" spans="1:64" x14ac:dyDescent="0.25">
      <c r="A13" s="18"/>
      <c r="B13" s="13"/>
      <c r="C13" s="13"/>
      <c r="D13" s="13"/>
      <c r="E13" s="23">
        <f>SUM(E4:E12)</f>
        <v>106</v>
      </c>
      <c r="F13" s="17">
        <f>SUM(F4:F12)</f>
        <v>0</v>
      </c>
      <c r="G13" s="24"/>
      <c r="H13" s="17">
        <f>SUM(H4:H12)</f>
        <v>0</v>
      </c>
      <c r="I13" s="17">
        <f>SUM(I4:I12)</f>
        <v>0</v>
      </c>
      <c r="J13" s="24"/>
      <c r="K13" s="17">
        <f>SUM(K4:K12)</f>
        <v>106</v>
      </c>
      <c r="L13" s="17">
        <f>SUM(L4:L12)</f>
        <v>106</v>
      </c>
      <c r="M13" s="24"/>
      <c r="N13" s="17">
        <f>SUM(N4:N12)</f>
        <v>6</v>
      </c>
      <c r="O13" s="17">
        <f>SUM(O4:O12)</f>
        <v>2.5</v>
      </c>
      <c r="P13" s="24"/>
      <c r="Q13" s="17">
        <f>SUM(Q4:Q12)</f>
        <v>106</v>
      </c>
      <c r="R13" s="17">
        <f>SUM(R4:R12)</f>
        <v>106</v>
      </c>
      <c r="S13" s="24"/>
      <c r="T13" s="17">
        <f>SUM(T4:T12)</f>
        <v>0</v>
      </c>
      <c r="U13" s="17">
        <f>SUM(U4:U12)</f>
        <v>0</v>
      </c>
      <c r="V13" s="24"/>
      <c r="W13" s="17">
        <f>SUM(W4:W12)</f>
        <v>101.8</v>
      </c>
      <c r="X13" s="17">
        <f>SUM(X4:X12)</f>
        <v>101.8</v>
      </c>
      <c r="Y13" s="24"/>
      <c r="Z13" s="17">
        <f>SUM(Z4:Z12)</f>
        <v>0</v>
      </c>
      <c r="AA13" s="17">
        <f>SUM(AA4:AA12)</f>
        <v>0</v>
      </c>
      <c r="AB13" s="24"/>
      <c r="AC13" s="17">
        <f>SUM(AC4:AC12)</f>
        <v>0</v>
      </c>
      <c r="AD13" s="17">
        <f>SUM(AD4:AD12)</f>
        <v>0</v>
      </c>
      <c r="AE13" s="24"/>
      <c r="AF13" s="17">
        <f>SUM(AF4:AF12)</f>
        <v>0</v>
      </c>
      <c r="AG13" s="17">
        <f>SUM(AG4:AG12)</f>
        <v>0</v>
      </c>
      <c r="AH13" s="24"/>
      <c r="AI13" s="17">
        <f>SUM(AI4:AI12)</f>
        <v>0</v>
      </c>
      <c r="AJ13" s="17">
        <f>SUM(AJ4:AJ12)</f>
        <v>106</v>
      </c>
      <c r="AK13" s="24"/>
      <c r="AL13" s="17">
        <f>SUM(AL4:AL12)</f>
        <v>0</v>
      </c>
      <c r="AM13" s="17">
        <f>SUM(AM4:AM12)</f>
        <v>0</v>
      </c>
      <c r="AN13" s="24"/>
      <c r="AO13" s="17">
        <f>SUM(AO4:AO12)</f>
        <v>0</v>
      </c>
      <c r="AP13" s="17">
        <f>SUM(AP4:AP12)</f>
        <v>0</v>
      </c>
      <c r="AQ13" s="24"/>
      <c r="AR13" s="17">
        <f>SUM(AR4:AR12)</f>
        <v>0</v>
      </c>
      <c r="AS13" s="17">
        <f>SUM(AS4:AS12)</f>
        <v>0</v>
      </c>
      <c r="AT13" s="24"/>
      <c r="AU13" s="17">
        <f>SUM(AU4:AU12)</f>
        <v>0</v>
      </c>
      <c r="AV13" s="17">
        <f>SUM(AV4:AV12)</f>
        <v>5</v>
      </c>
      <c r="AW13" s="24"/>
      <c r="AX13" s="87">
        <f>SUM(AX4:AX12)</f>
        <v>1</v>
      </c>
      <c r="AY13" s="87">
        <f>SUM(AY4:AY12)</f>
        <v>1</v>
      </c>
      <c r="AZ13" s="24"/>
      <c r="BA13" s="17">
        <f>SUM(BA4:BA12)</f>
        <v>1.5</v>
      </c>
      <c r="BB13" s="17">
        <f>SUM(BB4:BB12)</f>
        <v>0</v>
      </c>
      <c r="BC13" s="24"/>
      <c r="BD13" s="87">
        <f>SUM(BD4:BD12)</f>
        <v>0.30000000000000004</v>
      </c>
      <c r="BE13" s="87">
        <f>SUM(BE4:BE12)</f>
        <v>0.3</v>
      </c>
      <c r="BF13" s="24"/>
      <c r="BG13" s="99">
        <f>SUM(BG4:BG12)</f>
        <v>1</v>
      </c>
      <c r="BH13" s="99">
        <f>SUM(BH4:BH12)</f>
        <v>1</v>
      </c>
      <c r="BI13" s="16"/>
      <c r="BJ13" s="17">
        <f t="shared" si="1"/>
        <v>429.6</v>
      </c>
      <c r="BK13" s="17">
        <f t="shared" si="1"/>
        <v>429.6</v>
      </c>
      <c r="BL13" t="b">
        <f t="shared" si="0"/>
        <v>1</v>
      </c>
    </row>
    <row r="14" spans="1:64" x14ac:dyDescent="0.25">
      <c r="A14" s="25"/>
      <c r="B14" s="13"/>
      <c r="C14" s="13"/>
      <c r="D14" s="13"/>
      <c r="E14" s="23">
        <f>IF(E13&gt;F13,E13-F13,0)</f>
        <v>106</v>
      </c>
      <c r="F14" s="17">
        <f>IF(F13&gt;E13,F13-E13,0)</f>
        <v>0</v>
      </c>
      <c r="G14" s="24"/>
      <c r="H14" s="17">
        <f>IF(H13&gt;I13,H13-I13,0)</f>
        <v>0</v>
      </c>
      <c r="I14" s="17">
        <f>IF(I13&gt;H13,I13-H13,0)</f>
        <v>0</v>
      </c>
      <c r="J14" s="24"/>
      <c r="K14" s="17">
        <f>IF(K13&gt;L13,K13-L13,0)</f>
        <v>0</v>
      </c>
      <c r="L14" s="17">
        <f>IF(L13&gt;K13,L13-K13,0)</f>
        <v>0</v>
      </c>
      <c r="M14" s="24"/>
      <c r="N14" s="17">
        <f>IF(N13&gt;O13,N13-O13,0)</f>
        <v>3.5</v>
      </c>
      <c r="O14" s="17">
        <f>IF(O13&gt;N13,O13-N13,0)</f>
        <v>0</v>
      </c>
      <c r="P14" s="24"/>
      <c r="Q14" s="17">
        <f>IF(Q13&gt;R13,Q13-R13,0)</f>
        <v>0</v>
      </c>
      <c r="R14" s="17">
        <f>IF(R13&gt;Q13,R13-Q13,0)</f>
        <v>0</v>
      </c>
      <c r="S14" s="24"/>
      <c r="T14" s="17">
        <f>IF(T13&gt;U13,T13-U13,0)</f>
        <v>0</v>
      </c>
      <c r="U14" s="17">
        <f>IF(U13&gt;T13,U13-T13,0)</f>
        <v>0</v>
      </c>
      <c r="V14" s="24"/>
      <c r="W14" s="17">
        <f>IF(W13&gt;X13,W13-X13,0)</f>
        <v>0</v>
      </c>
      <c r="X14" s="17">
        <f>IF(X13&gt;W13,X13-W13,0)</f>
        <v>0</v>
      </c>
      <c r="Y14" s="24"/>
      <c r="Z14" s="17">
        <f>IF(Z13&gt;AA13,Z13-AA13,0)</f>
        <v>0</v>
      </c>
      <c r="AA14" s="17">
        <f>IF(AA13&gt;Z13,AA13-Z13,0)</f>
        <v>0</v>
      </c>
      <c r="AB14" s="24"/>
      <c r="AC14" s="17">
        <f>IF(AC13&gt;AD13,AC13-AD13,0)</f>
        <v>0</v>
      </c>
      <c r="AD14" s="17">
        <f>IF(AD13&gt;AC13,AD13-AC13,0)</f>
        <v>0</v>
      </c>
      <c r="AE14" s="24"/>
      <c r="AF14" s="17">
        <f>IF(AF13&gt;AG13,AF13-AG13,0)</f>
        <v>0</v>
      </c>
      <c r="AG14" s="17">
        <f>IF(AG13&gt;AF13,AG13-AF13,0)</f>
        <v>0</v>
      </c>
      <c r="AH14" s="24"/>
      <c r="AI14" s="17">
        <f>IF(AI13&gt;AJ13,AI13-AJ13,0)</f>
        <v>0</v>
      </c>
      <c r="AJ14" s="17">
        <f>IF(AJ13&gt;AI13,AJ13-AI13,0)</f>
        <v>106</v>
      </c>
      <c r="AK14" s="24"/>
      <c r="AL14" s="17">
        <f>IF(AL13&gt;AM13,AL13-AM13,0)</f>
        <v>0</v>
      </c>
      <c r="AM14" s="17">
        <f>IF(AM13&gt;AL13,AM13-AL13,0)</f>
        <v>0</v>
      </c>
      <c r="AN14" s="24"/>
      <c r="AO14" s="17">
        <f>IF(AO13&gt;AP13,AO13-AP13,0)</f>
        <v>0</v>
      </c>
      <c r="AP14" s="17">
        <f>IF(AP13&gt;AO13,AP13-AO13,0)</f>
        <v>0</v>
      </c>
      <c r="AQ14" s="24"/>
      <c r="AR14" s="17">
        <f>IF(AR13&gt;AS13,AR13-AS13,0)</f>
        <v>0</v>
      </c>
      <c r="AS14" s="17">
        <f>IF(AS13&gt;AR13,AS13-AR13,0)</f>
        <v>0</v>
      </c>
      <c r="AT14" s="24"/>
      <c r="AU14" s="17">
        <f>IF(AU13&gt;AV13,AU13-AV13,0)</f>
        <v>0</v>
      </c>
      <c r="AV14" s="17">
        <f>IF(AV13&gt;AU13,AV13-AU13,0)</f>
        <v>5</v>
      </c>
      <c r="AW14" s="24"/>
      <c r="AX14" s="87">
        <f>IF(AX13&gt;AY13,AX13-AY13,0)</f>
        <v>0</v>
      </c>
      <c r="AY14" s="87">
        <f>IF(AY13&gt;AX13,AY13-AX13,0)</f>
        <v>0</v>
      </c>
      <c r="AZ14" s="24"/>
      <c r="BA14" s="17">
        <f>IF(BA13&gt;BB13,BA13-BB13,0)</f>
        <v>1.5</v>
      </c>
      <c r="BB14" s="17">
        <f>IF(BB13&gt;BA13,BB13-BA13,0)</f>
        <v>0</v>
      </c>
      <c r="BC14" s="24"/>
      <c r="BD14" s="87">
        <f>IF(BD13&gt;BE13,BD13-BE13,0)</f>
        <v>0</v>
      </c>
      <c r="BE14" s="87">
        <f>IF(BE13&gt;BD13,BE13-BD13,0)</f>
        <v>0</v>
      </c>
      <c r="BF14" s="24"/>
      <c r="BG14" s="99">
        <f>IF(BG13&gt;BH13,BG13-BH13,0)</f>
        <v>0</v>
      </c>
      <c r="BH14" s="99">
        <f>IF(BH13&gt;BG13,BH13-BG13,0)</f>
        <v>0</v>
      </c>
      <c r="BI14" s="16"/>
      <c r="BJ14" s="26">
        <f>E14+H14+K14+N14+Q14+T14+W14+Z14+AC14+AF14+AI14+AL14+AO14+AR14+AX14+BD14+BG14</f>
        <v>109.5</v>
      </c>
      <c r="BK14" s="26">
        <f>F14+I14+L14+O14+R14+U14+X14+AA14+AD14+AG14+AJ14+AM14+AP14+AS14+AY14+BE14+BH14</f>
        <v>106</v>
      </c>
      <c r="BL14" t="s">
        <v>99</v>
      </c>
    </row>
    <row r="15" spans="1:64" x14ac:dyDescent="0.25">
      <c r="AX15" s="88"/>
      <c r="AY15" s="88"/>
      <c r="BD15" s="88"/>
      <c r="BE15" s="88"/>
      <c r="BG15" s="100"/>
      <c r="BH15" s="100"/>
      <c r="BJ15" s="26">
        <f>+BA14-BB14</f>
        <v>1.5</v>
      </c>
      <c r="BK15" s="26">
        <f>+AV14-AU14</f>
        <v>5</v>
      </c>
      <c r="BL15" t="s">
        <v>100</v>
      </c>
    </row>
    <row r="16" spans="1:64" x14ac:dyDescent="0.25">
      <c r="AX16" s="88"/>
      <c r="AY16" s="88"/>
      <c r="BD16" s="88"/>
      <c r="BE16" s="88"/>
      <c r="BG16" s="100"/>
      <c r="BH16" s="100"/>
      <c r="BJ16" s="26">
        <f>+BJ14+BJ15</f>
        <v>111</v>
      </c>
      <c r="BK16" s="26">
        <f>+BK14+BK15</f>
        <v>111</v>
      </c>
      <c r="BL16" t="b">
        <f>BJ16=BK16</f>
        <v>1</v>
      </c>
    </row>
    <row r="17" spans="1:64" x14ac:dyDescent="0.25">
      <c r="AX17" s="88"/>
      <c r="AY17" s="88"/>
      <c r="BD17" s="88"/>
      <c r="BE17" s="88"/>
      <c r="BG17" s="100"/>
      <c r="BH17" s="100"/>
    </row>
    <row r="18" spans="1:64" x14ac:dyDescent="0.25">
      <c r="AX18" s="88"/>
      <c r="AY18" s="88"/>
      <c r="BD18" s="88"/>
      <c r="BE18" s="88"/>
      <c r="BG18" s="100"/>
      <c r="BH18" s="100"/>
    </row>
    <row r="19" spans="1:64" x14ac:dyDescent="0.25">
      <c r="A19" s="27" t="s">
        <v>101</v>
      </c>
      <c r="B19" s="28" t="s">
        <v>19</v>
      </c>
      <c r="C19" s="28" t="s">
        <v>139</v>
      </c>
      <c r="D19" s="13" t="s">
        <v>52</v>
      </c>
      <c r="E19" s="15"/>
      <c r="F19" s="15">
        <v>106</v>
      </c>
      <c r="G19" s="14"/>
      <c r="H19" s="14"/>
      <c r="I19" s="15"/>
      <c r="J19" s="14"/>
      <c r="K19" s="14"/>
      <c r="L19" s="15"/>
      <c r="M19" s="14"/>
      <c r="N19" s="14"/>
      <c r="O19" s="15"/>
      <c r="P19" s="14"/>
      <c r="Q19" s="15">
        <v>106</v>
      </c>
      <c r="R19" s="15"/>
      <c r="S19" s="14"/>
      <c r="T19" s="14"/>
      <c r="U19" s="15"/>
      <c r="V19" s="14"/>
      <c r="W19" s="14"/>
      <c r="X19" s="15"/>
      <c r="Y19" s="14"/>
      <c r="Z19" s="14"/>
      <c r="AA19" s="15"/>
      <c r="AB19" s="14"/>
      <c r="AC19" s="14"/>
      <c r="AD19" s="15"/>
      <c r="AE19" s="14"/>
      <c r="AF19" s="14"/>
      <c r="AG19" s="15"/>
      <c r="AH19" s="14"/>
      <c r="AI19" s="14"/>
      <c r="AJ19" s="15"/>
      <c r="AK19" s="14"/>
      <c r="AL19" s="14"/>
      <c r="AM19" s="15"/>
      <c r="AN19" s="14"/>
      <c r="AO19" s="14"/>
      <c r="AP19" s="15"/>
      <c r="AQ19" s="14"/>
      <c r="AR19" s="14"/>
      <c r="AS19" s="15"/>
      <c r="AT19" s="14"/>
      <c r="AU19" s="14"/>
      <c r="AV19" s="15"/>
      <c r="AW19" s="14"/>
      <c r="AX19" s="83"/>
      <c r="AY19" s="84"/>
      <c r="AZ19" s="14"/>
      <c r="BA19" s="14"/>
      <c r="BB19" s="15"/>
      <c r="BC19" s="14"/>
      <c r="BD19" s="83"/>
      <c r="BE19" s="84"/>
      <c r="BF19" s="14"/>
      <c r="BG19" s="95"/>
      <c r="BH19" s="96"/>
      <c r="BI19" s="16"/>
      <c r="BJ19" s="17">
        <f>E19+H19+K19+N19+Q19+T19+W19+Z19+AC19+AF19+AI19+AL19+AO19+AR19+AU19+AX19+BA19+BD19+BG19</f>
        <v>106</v>
      </c>
      <c r="BK19" s="17">
        <f>F19+I19+L19+O19+R19+U19+X19+AA19+AD19+AG19+AJ19+AM19+AP19+AS19+AV19+AY19+BB19+BE19+BH19</f>
        <v>106</v>
      </c>
      <c r="BL19" t="b">
        <f t="shared" ref="BL19:BL23" si="2">BJ19=BK19</f>
        <v>1</v>
      </c>
    </row>
    <row r="20" spans="1:64" x14ac:dyDescent="0.25">
      <c r="A20" s="29"/>
      <c r="B20" s="30" t="s">
        <v>21</v>
      </c>
      <c r="C20" s="30" t="s">
        <v>140</v>
      </c>
      <c r="D20" s="30" t="s">
        <v>53</v>
      </c>
      <c r="E20" s="20"/>
      <c r="F20" s="21"/>
      <c r="G20" s="20"/>
      <c r="H20" s="20"/>
      <c r="I20" s="21"/>
      <c r="J20" s="20"/>
      <c r="K20" s="20"/>
      <c r="L20" s="21"/>
      <c r="M20" s="20"/>
      <c r="N20" s="20"/>
      <c r="O20" s="21"/>
      <c r="P20" s="20"/>
      <c r="Q20" s="20"/>
      <c r="R20" s="20">
        <v>100</v>
      </c>
      <c r="S20" s="20"/>
      <c r="T20" s="20"/>
      <c r="U20" s="21"/>
      <c r="V20" s="20"/>
      <c r="W20" s="21">
        <v>100</v>
      </c>
      <c r="X20" s="21"/>
      <c r="Y20" s="20"/>
      <c r="Z20" s="20"/>
      <c r="AA20" s="21"/>
      <c r="AB20" s="20"/>
      <c r="AC20" s="20"/>
      <c r="AD20" s="21"/>
      <c r="AE20" s="20"/>
      <c r="AF20" s="20"/>
      <c r="AG20" s="21"/>
      <c r="AH20" s="20"/>
      <c r="AI20" s="20"/>
      <c r="AJ20" s="21"/>
      <c r="AK20" s="20"/>
      <c r="AL20" s="20"/>
      <c r="AM20" s="21"/>
      <c r="AN20" s="20"/>
      <c r="AO20" s="20"/>
      <c r="AP20" s="21"/>
      <c r="AQ20" s="20"/>
      <c r="AR20" s="20"/>
      <c r="AS20" s="21"/>
      <c r="AT20" s="20"/>
      <c r="AU20" s="20"/>
      <c r="AV20" s="21"/>
      <c r="AW20" s="20"/>
      <c r="AX20" s="85"/>
      <c r="AY20" s="86"/>
      <c r="AZ20" s="20"/>
      <c r="BA20" s="20"/>
      <c r="BB20" s="21"/>
      <c r="BC20" s="20"/>
      <c r="BD20" s="85"/>
      <c r="BE20" s="86"/>
      <c r="BF20" s="20"/>
      <c r="BG20" s="97"/>
      <c r="BH20" s="98"/>
      <c r="BI20" s="16"/>
      <c r="BJ20" s="17">
        <f t="shared" ref="BJ20:BK23" si="3">E20+H20+K20+N20+Q20+T20+W20+Z20+AC20+AF20+AI20+AL20+AO20+AR20+AU20+AX20+BA20+BD20+BG20</f>
        <v>100</v>
      </c>
      <c r="BK20" s="17">
        <f t="shared" si="3"/>
        <v>100</v>
      </c>
      <c r="BL20" t="b">
        <f t="shared" si="2"/>
        <v>1</v>
      </c>
    </row>
    <row r="21" spans="1:64" x14ac:dyDescent="0.25">
      <c r="A21" s="29"/>
      <c r="B21" s="31" t="s">
        <v>23</v>
      </c>
      <c r="C21" s="31" t="s">
        <v>141</v>
      </c>
      <c r="D21" s="22" t="s">
        <v>54</v>
      </c>
      <c r="E21" s="20"/>
      <c r="F21" s="21"/>
      <c r="G21" s="20"/>
      <c r="H21" s="20"/>
      <c r="I21" s="21"/>
      <c r="J21" s="20"/>
      <c r="K21" s="20"/>
      <c r="L21" s="21"/>
      <c r="M21" s="20"/>
      <c r="N21" s="20"/>
      <c r="O21" s="21"/>
      <c r="P21" s="20"/>
      <c r="Q21" s="20"/>
      <c r="R21" s="20">
        <v>6</v>
      </c>
      <c r="S21" s="20"/>
      <c r="T21" s="20"/>
      <c r="U21" s="21"/>
      <c r="V21" s="20"/>
      <c r="W21" s="20"/>
      <c r="X21" s="21"/>
      <c r="Y21" s="20"/>
      <c r="Z21" s="20"/>
      <c r="AA21" s="21"/>
      <c r="AB21" s="20"/>
      <c r="AC21" s="20"/>
      <c r="AD21" s="21"/>
      <c r="AE21" s="20"/>
      <c r="AF21" s="20"/>
      <c r="AG21" s="21"/>
      <c r="AH21" s="20"/>
      <c r="AI21" s="20"/>
      <c r="AJ21" s="21"/>
      <c r="AK21" s="20"/>
      <c r="AL21" s="20"/>
      <c r="AM21" s="21"/>
      <c r="AN21" s="20"/>
      <c r="AO21" s="20"/>
      <c r="AP21" s="21"/>
      <c r="AQ21" s="20"/>
      <c r="AR21" s="20"/>
      <c r="AS21" s="21"/>
      <c r="AT21" s="20"/>
      <c r="AU21" s="20">
        <v>5</v>
      </c>
      <c r="AV21" s="21"/>
      <c r="AW21" s="20"/>
      <c r="AX21" s="85">
        <v>1</v>
      </c>
      <c r="AY21" s="86"/>
      <c r="AZ21" s="20"/>
      <c r="BA21" s="20"/>
      <c r="BB21" s="21"/>
      <c r="BC21" s="20"/>
      <c r="BD21" s="85"/>
      <c r="BE21" s="86"/>
      <c r="BF21" s="20"/>
      <c r="BG21" s="97"/>
      <c r="BH21" s="98"/>
      <c r="BI21" s="16"/>
      <c r="BJ21" s="17">
        <f t="shared" si="3"/>
        <v>6</v>
      </c>
      <c r="BK21" s="17">
        <f t="shared" si="3"/>
        <v>6</v>
      </c>
      <c r="BL21" t="b">
        <f t="shared" si="2"/>
        <v>1</v>
      </c>
    </row>
    <row r="22" spans="1:64" x14ac:dyDescent="0.25">
      <c r="A22" s="29"/>
      <c r="B22" s="31" t="s">
        <v>28</v>
      </c>
      <c r="C22" s="31" t="s">
        <v>142</v>
      </c>
      <c r="D22" s="22" t="s">
        <v>55</v>
      </c>
      <c r="E22" s="20"/>
      <c r="F22" s="21"/>
      <c r="G22" s="20"/>
      <c r="H22" s="20"/>
      <c r="I22" s="21"/>
      <c r="J22" s="20"/>
      <c r="K22" s="20"/>
      <c r="L22" s="21"/>
      <c r="M22" s="20"/>
      <c r="N22" s="20"/>
      <c r="O22" s="21"/>
      <c r="P22" s="20"/>
      <c r="Q22" s="20"/>
      <c r="R22" s="21"/>
      <c r="S22" s="20"/>
      <c r="T22" s="20"/>
      <c r="U22" s="21"/>
      <c r="V22" s="20"/>
      <c r="W22" s="21">
        <v>1.7999999999999998</v>
      </c>
      <c r="X22" s="21"/>
      <c r="Y22" s="20"/>
      <c r="Z22" s="20"/>
      <c r="AA22" s="21"/>
      <c r="AB22" s="20"/>
      <c r="AC22" s="20"/>
      <c r="AD22" s="21"/>
      <c r="AE22" s="20"/>
      <c r="AF22" s="20"/>
      <c r="AG22" s="21"/>
      <c r="AH22" s="20"/>
      <c r="AI22" s="20"/>
      <c r="AJ22" s="21"/>
      <c r="AK22" s="20"/>
      <c r="AL22" s="20"/>
      <c r="AM22" s="21"/>
      <c r="AN22" s="20"/>
      <c r="AO22" s="20"/>
      <c r="AP22" s="21"/>
      <c r="AQ22" s="20"/>
      <c r="AR22" s="20"/>
      <c r="AS22" s="21"/>
      <c r="AT22" s="20"/>
      <c r="AU22" s="20"/>
      <c r="AV22" s="21"/>
      <c r="AW22" s="20"/>
      <c r="AX22" s="85"/>
      <c r="AY22" s="86"/>
      <c r="AZ22" s="20"/>
      <c r="BA22" s="20"/>
      <c r="BB22" s="21">
        <v>1.5</v>
      </c>
      <c r="BC22" s="20"/>
      <c r="BD22" s="85"/>
      <c r="BE22" s="86">
        <v>0.30000000000000004</v>
      </c>
      <c r="BF22" s="20"/>
      <c r="BG22" s="97"/>
      <c r="BH22" s="98"/>
      <c r="BI22" s="16"/>
      <c r="BJ22" s="17">
        <f t="shared" si="3"/>
        <v>1.7999999999999998</v>
      </c>
      <c r="BK22" s="17">
        <f t="shared" si="3"/>
        <v>1.8</v>
      </c>
      <c r="BL22" t="b">
        <f t="shared" si="2"/>
        <v>1</v>
      </c>
    </row>
    <row r="23" spans="1:64" x14ac:dyDescent="0.25">
      <c r="A23" s="29"/>
      <c r="B23" s="13"/>
      <c r="C23" s="13"/>
      <c r="D23" s="13"/>
      <c r="E23" s="17">
        <f>SUM(E19:E22)</f>
        <v>0</v>
      </c>
      <c r="F23" s="17">
        <f>SUM(F19:F22)</f>
        <v>106</v>
      </c>
      <c r="G23" s="24"/>
      <c r="H23" s="17">
        <f>SUM(H19:H22)</f>
        <v>0</v>
      </c>
      <c r="I23" s="17">
        <f>SUM(I19:I22)</f>
        <v>0</v>
      </c>
      <c r="J23" s="24"/>
      <c r="K23" s="17">
        <f>SUM(K19:K22)</f>
        <v>0</v>
      </c>
      <c r="L23" s="17">
        <f>SUM(L19:L22)</f>
        <v>0</v>
      </c>
      <c r="M23" s="24"/>
      <c r="N23" s="17">
        <f>SUM(N19:N22)</f>
        <v>0</v>
      </c>
      <c r="O23" s="17">
        <f>SUM(O19:O22)</f>
        <v>0</v>
      </c>
      <c r="P23" s="24"/>
      <c r="Q23" s="17">
        <f>SUM(Q19:Q22)</f>
        <v>106</v>
      </c>
      <c r="R23" s="17">
        <f>SUM(R19:R22)</f>
        <v>106</v>
      </c>
      <c r="S23" s="24"/>
      <c r="T23" s="17">
        <f>SUM(T19:T22)</f>
        <v>0</v>
      </c>
      <c r="U23" s="17">
        <f>SUM(U19:U22)</f>
        <v>0</v>
      </c>
      <c r="V23" s="24"/>
      <c r="W23" s="17">
        <f>SUM(W19:W22)</f>
        <v>101.8</v>
      </c>
      <c r="X23" s="17">
        <f>SUM(X19:X22)</f>
        <v>0</v>
      </c>
      <c r="Y23" s="24"/>
      <c r="Z23" s="17">
        <f>SUM(Z19:Z22)</f>
        <v>0</v>
      </c>
      <c r="AA23" s="17">
        <f>SUM(AA19:AA22)</f>
        <v>0</v>
      </c>
      <c r="AB23" s="24"/>
      <c r="AC23" s="17">
        <f>SUM(AC19:AC22)</f>
        <v>0</v>
      </c>
      <c r="AD23" s="17">
        <f>SUM(AD19:AD22)</f>
        <v>0</v>
      </c>
      <c r="AE23" s="24"/>
      <c r="AF23" s="17">
        <f>SUM(AF19:AF22)</f>
        <v>0</v>
      </c>
      <c r="AG23" s="17">
        <f>SUM(AG19:AG22)</f>
        <v>0</v>
      </c>
      <c r="AH23" s="24"/>
      <c r="AI23" s="17">
        <f>SUM(AI19:AI22)</f>
        <v>0</v>
      </c>
      <c r="AJ23" s="17">
        <f>SUM(AJ19:AJ22)</f>
        <v>0</v>
      </c>
      <c r="AK23" s="24"/>
      <c r="AL23" s="17">
        <f>SUM(AL19:AL22)</f>
        <v>0</v>
      </c>
      <c r="AM23" s="17">
        <f>SUM(AM19:AM22)</f>
        <v>0</v>
      </c>
      <c r="AN23" s="24"/>
      <c r="AO23" s="17">
        <f>SUM(AO19:AO22)</f>
        <v>0</v>
      </c>
      <c r="AP23" s="17">
        <f>SUM(AP19:AP22)</f>
        <v>0</v>
      </c>
      <c r="AQ23" s="24"/>
      <c r="AR23" s="17">
        <f>SUM(AR19:AR22)</f>
        <v>0</v>
      </c>
      <c r="AS23" s="17">
        <f>SUM(AS19:AS22)</f>
        <v>0</v>
      </c>
      <c r="AT23" s="24"/>
      <c r="AU23" s="17">
        <f>SUM(AU19:AU22)</f>
        <v>5</v>
      </c>
      <c r="AV23" s="17">
        <f>SUM(AV19:AV22)</f>
        <v>0</v>
      </c>
      <c r="AW23" s="24"/>
      <c r="AX23" s="87">
        <f>SUM(AX19:AX22)</f>
        <v>1</v>
      </c>
      <c r="AY23" s="87">
        <f>SUM(AY19:AY22)</f>
        <v>0</v>
      </c>
      <c r="AZ23" s="24"/>
      <c r="BA23" s="17">
        <f>SUM(BA19:BA22)</f>
        <v>0</v>
      </c>
      <c r="BB23" s="17">
        <f>SUM(BB19:BB22)</f>
        <v>1.5</v>
      </c>
      <c r="BC23" s="24"/>
      <c r="BD23" s="87">
        <f>SUM(BD19:BD22)</f>
        <v>0</v>
      </c>
      <c r="BE23" s="87">
        <f>SUM(BE19:BE22)</f>
        <v>0.30000000000000004</v>
      </c>
      <c r="BF23" s="24"/>
      <c r="BG23" s="99">
        <f>SUM(BG19:BG22)</f>
        <v>0</v>
      </c>
      <c r="BH23" s="99">
        <f>SUM(BH19:BH22)</f>
        <v>0</v>
      </c>
      <c r="BI23" s="16"/>
      <c r="BJ23" s="17">
        <f t="shared" si="3"/>
        <v>213.8</v>
      </c>
      <c r="BK23" s="17">
        <f t="shared" si="3"/>
        <v>213.8</v>
      </c>
      <c r="BL23" t="b">
        <f t="shared" si="2"/>
        <v>1</v>
      </c>
    </row>
    <row r="24" spans="1:64" x14ac:dyDescent="0.25">
      <c r="A24" s="32"/>
      <c r="B24" s="13"/>
      <c r="C24" s="13"/>
      <c r="D24" s="13"/>
      <c r="E24" s="17">
        <f>IF(E23&gt;F23,E23-F23,0)</f>
        <v>0</v>
      </c>
      <c r="F24" s="17">
        <f>IF(F23&gt;E23,F23-E23,0)</f>
        <v>106</v>
      </c>
      <c r="G24" s="24"/>
      <c r="H24" s="17">
        <f>IF(H23&gt;I23,H23-I23,0)</f>
        <v>0</v>
      </c>
      <c r="I24" s="17">
        <f>IF(I23&gt;H23,I23-H23,0)</f>
        <v>0</v>
      </c>
      <c r="J24" s="24"/>
      <c r="K24" s="17">
        <f>IF(K23&gt;L23,K23-L23,0)</f>
        <v>0</v>
      </c>
      <c r="L24" s="17">
        <f>IF(L23&gt;K23,L23-K23,0)</f>
        <v>0</v>
      </c>
      <c r="M24" s="24"/>
      <c r="N24" s="17">
        <f>IF(N23&gt;O23,N23-O23,0)</f>
        <v>0</v>
      </c>
      <c r="O24" s="17">
        <f>IF(O23&gt;N23,O23-N23,0)</f>
        <v>0</v>
      </c>
      <c r="P24" s="24"/>
      <c r="Q24" s="17">
        <f>IF(Q23&gt;R23,Q23-R23,0)</f>
        <v>0</v>
      </c>
      <c r="R24" s="17">
        <f>IF(R23&gt;Q23,R23-Q23,0)</f>
        <v>0</v>
      </c>
      <c r="S24" s="24"/>
      <c r="T24" s="17">
        <f>IF(T23&gt;U23,T23-U23,0)</f>
        <v>0</v>
      </c>
      <c r="U24" s="17">
        <f>IF(U23&gt;T23,U23-T23,0)</f>
        <v>0</v>
      </c>
      <c r="V24" s="24"/>
      <c r="W24" s="17">
        <f>IF(W23&gt;X23,W23-X23,0)</f>
        <v>101.8</v>
      </c>
      <c r="X24" s="17">
        <f>IF(X23&gt;W23,X23-W23,0)</f>
        <v>0</v>
      </c>
      <c r="Y24" s="24"/>
      <c r="Z24" s="17">
        <f>IF(Z23&gt;AA23,Z23-AA23,0)</f>
        <v>0</v>
      </c>
      <c r="AA24" s="17">
        <f>IF(AA23&gt;Z23,AA23-Z23,0)</f>
        <v>0</v>
      </c>
      <c r="AB24" s="24"/>
      <c r="AC24" s="17">
        <f>IF(AC23&gt;AD23,AC23-AD23,0)</f>
        <v>0</v>
      </c>
      <c r="AD24" s="17">
        <f>IF(AD23&gt;AC23,AD23-AC23,0)</f>
        <v>0</v>
      </c>
      <c r="AE24" s="24"/>
      <c r="AF24" s="17">
        <f>IF(AF23&gt;AG23,AF23-AG23,0)</f>
        <v>0</v>
      </c>
      <c r="AG24" s="17">
        <f>IF(AG23&gt;AF23,AG23-AF23,0)</f>
        <v>0</v>
      </c>
      <c r="AH24" s="24"/>
      <c r="AI24" s="17">
        <f>IF(AI23&gt;AJ23,AI23-AJ23,0)</f>
        <v>0</v>
      </c>
      <c r="AJ24" s="17">
        <f>IF(AJ23&gt;AI23,AJ23-AI23,0)</f>
        <v>0</v>
      </c>
      <c r="AK24" s="24"/>
      <c r="AL24" s="17">
        <f>IF(AL23&gt;AM23,AL23-AM23,0)</f>
        <v>0</v>
      </c>
      <c r="AM24" s="17">
        <f>IF(AM23&gt;AL23,AM23-AL23,0)</f>
        <v>0</v>
      </c>
      <c r="AN24" s="24"/>
      <c r="AO24" s="17">
        <f>IF(AO23&gt;AP23,AO23-AP23,0)</f>
        <v>0</v>
      </c>
      <c r="AP24" s="17">
        <f>IF(AP23&gt;AO23,AP23-AO23,0)</f>
        <v>0</v>
      </c>
      <c r="AQ24" s="24"/>
      <c r="AR24" s="17">
        <f>IF(AR23&gt;AS23,AR23-AS23,0)</f>
        <v>0</v>
      </c>
      <c r="AS24" s="17">
        <f>IF(AS23&gt;AR23,AS23-AR23,0)</f>
        <v>0</v>
      </c>
      <c r="AT24" s="24"/>
      <c r="AU24" s="17">
        <f>IF(AU23&gt;AV23,AU23-AV23,0)</f>
        <v>5</v>
      </c>
      <c r="AV24" s="17">
        <f>IF(AV23&gt;AU23,AV23-AU23,0)</f>
        <v>0</v>
      </c>
      <c r="AW24" s="24"/>
      <c r="AX24" s="87">
        <f>IF(AX23&gt;AY23,AX23-AY23,0)</f>
        <v>1</v>
      </c>
      <c r="AY24" s="87">
        <f>IF(AY23&gt;AX23,AY23-AX23,0)</f>
        <v>0</v>
      </c>
      <c r="AZ24" s="24"/>
      <c r="BA24" s="17">
        <f>IF(BA23&gt;BB23,BA23-BB23,0)</f>
        <v>0</v>
      </c>
      <c r="BB24" s="17">
        <f>IF(BB23&gt;BA23,BB23-BA23,0)</f>
        <v>1.5</v>
      </c>
      <c r="BC24" s="24"/>
      <c r="BD24" s="87">
        <f>IF(BD23&gt;BE23,BD23-BE23,0)</f>
        <v>0</v>
      </c>
      <c r="BE24" s="87">
        <f>IF(BE23&gt;BD23,BE23-BD23,0)</f>
        <v>0.30000000000000004</v>
      </c>
      <c r="BF24" s="24"/>
      <c r="BG24" s="99">
        <f>IF(BG23&gt;BH23,BG23-BH23,0)</f>
        <v>0</v>
      </c>
      <c r="BH24" s="99">
        <f>IF(BH23&gt;BG23,BH23-BG23,0)</f>
        <v>0</v>
      </c>
      <c r="BI24" s="16"/>
      <c r="BJ24" s="26">
        <f>E24+H24+K24+N24+Q24+T24+W24+Z24+AC24+AF24+AI24+AL24+AO24+AR24+AX24+BD24+BG24</f>
        <v>102.8</v>
      </c>
      <c r="BK24" s="26">
        <f>F24+I24+L24+O24+R24+U24+X24+AA24+AD24+AG24+AJ24+AM24+AP24+AS24+AY24+BE24+BH24</f>
        <v>106.3</v>
      </c>
      <c r="BL24" t="s">
        <v>99</v>
      </c>
    </row>
    <row r="25" spans="1:64" x14ac:dyDescent="0.25">
      <c r="AX25" s="88"/>
      <c r="AY25" s="88"/>
      <c r="BD25" s="88"/>
      <c r="BE25" s="88"/>
      <c r="BG25" s="100"/>
      <c r="BH25" s="100"/>
      <c r="BJ25" s="26">
        <f>+BA24-BB24</f>
        <v>-1.5</v>
      </c>
      <c r="BK25" s="26">
        <f>+AV24-AU24</f>
        <v>-5</v>
      </c>
      <c r="BL25" t="s">
        <v>100</v>
      </c>
    </row>
    <row r="26" spans="1:64" x14ac:dyDescent="0.25">
      <c r="AX26" s="88"/>
      <c r="AY26" s="88"/>
      <c r="BD26" s="88"/>
      <c r="BE26" s="88"/>
      <c r="BG26" s="100"/>
      <c r="BH26" s="100"/>
      <c r="BJ26" s="26">
        <f>+BJ24+BJ25</f>
        <v>101.3</v>
      </c>
      <c r="BK26" s="26">
        <f>+BK24+BK25</f>
        <v>101.3</v>
      </c>
      <c r="BL26" t="b">
        <f>BJ26=BK26</f>
        <v>1</v>
      </c>
    </row>
    <row r="27" spans="1:64" x14ac:dyDescent="0.25">
      <c r="AX27" s="88"/>
      <c r="AY27" s="88"/>
      <c r="BD27" s="88"/>
      <c r="BE27" s="88"/>
      <c r="BG27" s="100"/>
      <c r="BH27" s="100"/>
    </row>
    <row r="28" spans="1:64" x14ac:dyDescent="0.25">
      <c r="AX28" s="88"/>
      <c r="AY28" s="88"/>
      <c r="BD28" s="88"/>
      <c r="BE28" s="88"/>
      <c r="BG28" s="100"/>
      <c r="BH28" s="100"/>
    </row>
    <row r="29" spans="1:64" x14ac:dyDescent="0.25">
      <c r="A29" s="33" t="s">
        <v>102</v>
      </c>
      <c r="B29" s="50" t="s">
        <v>103</v>
      </c>
      <c r="C29" s="34"/>
      <c r="D29" s="13" t="s">
        <v>52</v>
      </c>
      <c r="E29" s="14"/>
      <c r="F29" s="15"/>
      <c r="G29" s="14"/>
      <c r="H29" s="14"/>
      <c r="I29" s="15"/>
      <c r="J29" s="14"/>
      <c r="K29" s="14"/>
      <c r="L29" s="15"/>
      <c r="M29" s="14"/>
      <c r="N29" s="14"/>
      <c r="O29" s="15"/>
      <c r="P29" s="14"/>
      <c r="Q29" s="14"/>
      <c r="R29" s="15">
        <v>106</v>
      </c>
      <c r="S29" s="14"/>
      <c r="T29" s="14"/>
      <c r="U29" s="15"/>
      <c r="V29" s="14"/>
      <c r="W29" s="14"/>
      <c r="X29" s="15"/>
      <c r="Y29" s="14"/>
      <c r="Z29" s="14"/>
      <c r="AA29" s="15"/>
      <c r="AB29" s="14"/>
      <c r="AC29" s="14">
        <v>106</v>
      </c>
      <c r="AD29" s="15"/>
      <c r="AE29" s="14"/>
      <c r="AF29" s="14"/>
      <c r="AG29" s="15"/>
      <c r="AH29" s="14"/>
      <c r="AI29" s="14"/>
      <c r="AJ29" s="15"/>
      <c r="AK29" s="14"/>
      <c r="AL29" s="14"/>
      <c r="AM29" s="15"/>
      <c r="AN29" s="14"/>
      <c r="AO29" s="14"/>
      <c r="AP29" s="15"/>
      <c r="AQ29" s="14"/>
      <c r="AR29" s="14"/>
      <c r="AS29" s="15"/>
      <c r="AT29" s="14"/>
      <c r="AU29" s="14"/>
      <c r="AV29" s="15"/>
      <c r="AW29" s="14"/>
      <c r="AX29" s="83"/>
      <c r="AY29" s="84"/>
      <c r="AZ29" s="14"/>
      <c r="BA29" s="14"/>
      <c r="BB29" s="15"/>
      <c r="BC29" s="14"/>
      <c r="BD29" s="83"/>
      <c r="BE29" s="84"/>
      <c r="BF29" s="14"/>
      <c r="BG29" s="95"/>
      <c r="BH29" s="96"/>
      <c r="BI29" s="16"/>
      <c r="BJ29" s="17">
        <f t="shared" ref="BJ29:BK40" si="4">E29+H29+K29+N29+Q29+T29+W29+Z29+AC29+AF29+AI29+AL29+AO29+AR29+AU29+AX29+BA29+BD29+BG29</f>
        <v>106</v>
      </c>
      <c r="BK29" s="17">
        <f t="shared" si="4"/>
        <v>106</v>
      </c>
      <c r="BL29" t="b">
        <f t="shared" ref="BL29:BL40" si="5">BJ29=BK29</f>
        <v>1</v>
      </c>
    </row>
    <row r="30" spans="1:64" x14ac:dyDescent="0.25">
      <c r="A30" s="33"/>
      <c r="B30" s="30" t="s">
        <v>21</v>
      </c>
      <c r="C30" s="30" t="s">
        <v>140</v>
      </c>
      <c r="D30" s="19" t="s">
        <v>53</v>
      </c>
      <c r="E30" s="20"/>
      <c r="F30" s="21"/>
      <c r="G30" s="20"/>
      <c r="H30" s="20"/>
      <c r="I30" s="21"/>
      <c r="J30" s="20"/>
      <c r="K30" s="20"/>
      <c r="L30" s="21"/>
      <c r="M30" s="20"/>
      <c r="N30" s="20"/>
      <c r="O30" s="21"/>
      <c r="P30" s="20"/>
      <c r="Q30" s="20">
        <v>100</v>
      </c>
      <c r="R30" s="21"/>
      <c r="S30" s="20"/>
      <c r="T30" s="20"/>
      <c r="U30" s="21"/>
      <c r="V30" s="20"/>
      <c r="W30" s="20"/>
      <c r="X30" s="21">
        <v>100</v>
      </c>
      <c r="Y30" s="20"/>
      <c r="Z30" s="20"/>
      <c r="AA30" s="21"/>
      <c r="AB30" s="20"/>
      <c r="AC30" s="20"/>
      <c r="AD30" s="21"/>
      <c r="AE30" s="20"/>
      <c r="AF30" s="20"/>
      <c r="AG30" s="21"/>
      <c r="AH30" s="20"/>
      <c r="AI30" s="20"/>
      <c r="AJ30" s="21"/>
      <c r="AK30" s="20"/>
      <c r="AL30" s="20"/>
      <c r="AM30" s="21"/>
      <c r="AN30" s="20"/>
      <c r="AO30" s="20"/>
      <c r="AP30" s="21"/>
      <c r="AQ30" s="20"/>
      <c r="AR30" s="20"/>
      <c r="AS30" s="21"/>
      <c r="AT30" s="20"/>
      <c r="AU30" s="20"/>
      <c r="AV30" s="21"/>
      <c r="AW30" s="20"/>
      <c r="AX30" s="85"/>
      <c r="AY30" s="86"/>
      <c r="AZ30" s="20"/>
      <c r="BA30" s="20"/>
      <c r="BB30" s="21"/>
      <c r="BC30" s="20"/>
      <c r="BD30" s="85"/>
      <c r="BE30" s="86"/>
      <c r="BF30" s="20"/>
      <c r="BG30" s="97"/>
      <c r="BH30" s="98"/>
      <c r="BI30" s="16"/>
      <c r="BJ30" s="17">
        <f t="shared" si="4"/>
        <v>100</v>
      </c>
      <c r="BK30" s="17">
        <f t="shared" si="4"/>
        <v>100</v>
      </c>
      <c r="BL30" t="b">
        <f t="shared" si="5"/>
        <v>1</v>
      </c>
    </row>
    <row r="31" spans="1:64" x14ac:dyDescent="0.25">
      <c r="A31" s="33"/>
      <c r="B31" s="31" t="s">
        <v>23</v>
      </c>
      <c r="C31" s="31" t="s">
        <v>141</v>
      </c>
      <c r="D31" s="22" t="s">
        <v>54</v>
      </c>
      <c r="E31" s="20"/>
      <c r="F31" s="21"/>
      <c r="G31" s="20"/>
      <c r="H31" s="20"/>
      <c r="I31" s="21"/>
      <c r="J31" s="20"/>
      <c r="K31" s="20"/>
      <c r="L31" s="21"/>
      <c r="M31" s="20"/>
      <c r="N31" s="20"/>
      <c r="O31" s="21"/>
      <c r="P31" s="20"/>
      <c r="Q31" s="20">
        <v>6</v>
      </c>
      <c r="R31" s="21"/>
      <c r="S31" s="20"/>
      <c r="T31" s="20"/>
      <c r="U31" s="21"/>
      <c r="V31" s="20"/>
      <c r="W31" s="20"/>
      <c r="X31" s="21"/>
      <c r="Y31" s="20"/>
      <c r="Z31" s="20"/>
      <c r="AA31" s="21"/>
      <c r="AB31" s="20"/>
      <c r="AC31" s="20"/>
      <c r="AD31" s="21"/>
      <c r="AE31" s="20"/>
      <c r="AF31" s="20"/>
      <c r="AG31" s="21"/>
      <c r="AH31" s="20"/>
      <c r="AI31" s="20"/>
      <c r="AJ31" s="21"/>
      <c r="AK31" s="20"/>
      <c r="AL31" s="20"/>
      <c r="AM31" s="21"/>
      <c r="AN31" s="20"/>
      <c r="AO31" s="20"/>
      <c r="AP31" s="21"/>
      <c r="AQ31" s="20"/>
      <c r="AR31" s="20"/>
      <c r="AS31" s="21"/>
      <c r="AT31" s="20"/>
      <c r="AU31" s="20"/>
      <c r="AV31" s="21">
        <v>5</v>
      </c>
      <c r="AW31" s="20"/>
      <c r="AX31" s="85"/>
      <c r="AY31" s="86">
        <f>+AV31*0.2</f>
        <v>1</v>
      </c>
      <c r="AZ31" s="20"/>
      <c r="BA31" s="20"/>
      <c r="BB31" s="21"/>
      <c r="BC31" s="20"/>
      <c r="BD31" s="85"/>
      <c r="BE31" s="86"/>
      <c r="BF31" s="20"/>
      <c r="BG31" s="97"/>
      <c r="BH31" s="98"/>
      <c r="BI31" s="16"/>
      <c r="BJ31" s="17">
        <f t="shared" si="4"/>
        <v>6</v>
      </c>
      <c r="BK31" s="17">
        <f t="shared" si="4"/>
        <v>6</v>
      </c>
      <c r="BL31" t="b">
        <f t="shared" si="5"/>
        <v>1</v>
      </c>
    </row>
    <row r="32" spans="1:64" s="57" customFormat="1" x14ac:dyDescent="0.25">
      <c r="A32" s="58"/>
      <c r="B32" s="59" t="s">
        <v>104</v>
      </c>
      <c r="C32" s="59" t="s">
        <v>142</v>
      </c>
      <c r="D32" s="51" t="s">
        <v>55</v>
      </c>
      <c r="E32" s="53"/>
      <c r="F32" s="54"/>
      <c r="G32" s="53"/>
      <c r="H32" s="53"/>
      <c r="I32" s="54"/>
      <c r="J32" s="53"/>
      <c r="K32" s="53"/>
      <c r="L32" s="54"/>
      <c r="M32" s="53"/>
      <c r="N32" s="53"/>
      <c r="O32" s="54"/>
      <c r="P32" s="53"/>
      <c r="Q32" s="53"/>
      <c r="R32" s="54"/>
      <c r="S32" s="53"/>
      <c r="T32" s="53"/>
      <c r="U32" s="54"/>
      <c r="V32" s="53"/>
      <c r="W32" s="53"/>
      <c r="X32" s="54">
        <v>2.1</v>
      </c>
      <c r="Y32" s="53"/>
      <c r="Z32" s="53"/>
      <c r="AA32" s="54"/>
      <c r="AB32" s="53"/>
      <c r="AC32" s="53"/>
      <c r="AD32" s="54"/>
      <c r="AE32" s="53"/>
      <c r="AF32" s="53"/>
      <c r="AG32" s="54"/>
      <c r="AH32" s="53"/>
      <c r="AI32" s="53"/>
      <c r="AJ32" s="54"/>
      <c r="AK32" s="53"/>
      <c r="AL32" s="53"/>
      <c r="AM32" s="54"/>
      <c r="AN32" s="53"/>
      <c r="AO32" s="53"/>
      <c r="AP32" s="54"/>
      <c r="AQ32" s="53"/>
      <c r="AR32" s="53"/>
      <c r="AS32" s="54"/>
      <c r="AT32" s="53"/>
      <c r="AU32" s="53"/>
      <c r="AV32" s="54"/>
      <c r="AW32" s="53"/>
      <c r="AX32" s="85"/>
      <c r="AY32" s="86"/>
      <c r="AZ32" s="53"/>
      <c r="BA32" s="53">
        <v>1.75</v>
      </c>
      <c r="BB32" s="54"/>
      <c r="BC32" s="53"/>
      <c r="BD32" s="85">
        <f>+BA32*0.2</f>
        <v>0.35000000000000003</v>
      </c>
      <c r="BE32" s="86"/>
      <c r="BF32" s="53"/>
      <c r="BG32" s="97"/>
      <c r="BH32" s="98"/>
      <c r="BI32" s="55"/>
      <c r="BJ32" s="56">
        <f t="shared" si="4"/>
        <v>2.1</v>
      </c>
      <c r="BK32" s="56">
        <f t="shared" si="4"/>
        <v>2.1</v>
      </c>
      <c r="BL32" s="57" t="b">
        <f t="shared" si="5"/>
        <v>1</v>
      </c>
    </row>
    <row r="33" spans="1:64" x14ac:dyDescent="0.25">
      <c r="A33" s="33"/>
      <c r="B33" s="48" t="s">
        <v>105</v>
      </c>
      <c r="C33" s="31"/>
      <c r="D33" s="22" t="s">
        <v>106</v>
      </c>
      <c r="E33" s="20"/>
      <c r="F33" s="21"/>
      <c r="G33" s="20"/>
      <c r="H33" s="20"/>
      <c r="I33" s="21"/>
      <c r="J33" s="20"/>
      <c r="K33" s="20"/>
      <c r="L33" s="21"/>
      <c r="M33" s="20"/>
      <c r="N33" s="20"/>
      <c r="O33" s="21"/>
      <c r="P33" s="20"/>
      <c r="Q33" s="20"/>
      <c r="R33" s="21"/>
      <c r="S33" s="20"/>
      <c r="T33" s="20"/>
      <c r="U33" s="21"/>
      <c r="V33" s="20"/>
      <c r="W33" s="20"/>
      <c r="X33" s="21"/>
      <c r="Y33" s="20"/>
      <c r="Z33" s="20"/>
      <c r="AA33" s="21"/>
      <c r="AB33" s="20"/>
      <c r="AC33" s="20"/>
      <c r="AD33" s="21">
        <v>1.5</v>
      </c>
      <c r="AE33" s="20"/>
      <c r="AF33" s="20"/>
      <c r="AG33" s="21"/>
      <c r="AH33" s="20"/>
      <c r="AI33" s="20"/>
      <c r="AJ33" s="21"/>
      <c r="AK33" s="20"/>
      <c r="AL33" s="20"/>
      <c r="AM33" s="21"/>
      <c r="AN33" s="20"/>
      <c r="AO33" s="20"/>
      <c r="AP33" s="21"/>
      <c r="AQ33" s="20"/>
      <c r="AR33" s="20"/>
      <c r="AS33" s="21"/>
      <c r="AT33" s="20"/>
      <c r="AU33" s="20"/>
      <c r="AV33" s="21"/>
      <c r="AW33" s="20"/>
      <c r="AX33" s="85"/>
      <c r="AY33" s="86"/>
      <c r="AZ33" s="20"/>
      <c r="BA33" s="20">
        <v>1.25</v>
      </c>
      <c r="BB33" s="21"/>
      <c r="BC33" s="20"/>
      <c r="BD33" s="85">
        <f>+BA33*0.2</f>
        <v>0.25</v>
      </c>
      <c r="BE33" s="86"/>
      <c r="BF33" s="20"/>
      <c r="BG33" s="97"/>
      <c r="BH33" s="98"/>
      <c r="BI33" s="16"/>
      <c r="BJ33" s="17">
        <f t="shared" si="4"/>
        <v>1.5</v>
      </c>
      <c r="BK33" s="17">
        <f t="shared" si="4"/>
        <v>1.5</v>
      </c>
      <c r="BL33" t="b">
        <f t="shared" si="5"/>
        <v>1</v>
      </c>
    </row>
    <row r="34" spans="1:64" x14ac:dyDescent="0.25">
      <c r="A34" s="33"/>
      <c r="B34" s="49" t="s">
        <v>107</v>
      </c>
      <c r="C34" s="30"/>
      <c r="D34" s="13" t="s">
        <v>52</v>
      </c>
      <c r="E34" s="20"/>
      <c r="F34" s="21"/>
      <c r="G34" s="20"/>
      <c r="H34" s="20"/>
      <c r="I34" s="21"/>
      <c r="J34" s="20"/>
      <c r="K34" s="20">
        <v>106</v>
      </c>
      <c r="L34" s="21"/>
      <c r="M34" s="20"/>
      <c r="N34" s="20"/>
      <c r="O34" s="21"/>
      <c r="P34" s="20"/>
      <c r="Q34" s="20"/>
      <c r="R34" s="21"/>
      <c r="S34" s="20"/>
      <c r="T34" s="20"/>
      <c r="U34" s="21"/>
      <c r="V34" s="20"/>
      <c r="W34" s="20"/>
      <c r="X34" s="21"/>
      <c r="Y34" s="20"/>
      <c r="Z34" s="20"/>
      <c r="AA34" s="21"/>
      <c r="AB34" s="20"/>
      <c r="AC34" s="20"/>
      <c r="AD34" s="21">
        <v>106</v>
      </c>
      <c r="AE34" s="20"/>
      <c r="AF34" s="20"/>
      <c r="AG34" s="21"/>
      <c r="AH34" s="20"/>
      <c r="AI34" s="20"/>
      <c r="AJ34" s="21"/>
      <c r="AK34" s="20"/>
      <c r="AL34" s="20"/>
      <c r="AM34" s="21"/>
      <c r="AN34" s="20"/>
      <c r="AO34" s="20"/>
      <c r="AQ34" s="20"/>
      <c r="AR34" s="20"/>
      <c r="AS34" s="21"/>
      <c r="AT34" s="20"/>
      <c r="AU34" s="20"/>
      <c r="AV34" s="21"/>
      <c r="AW34" s="20"/>
      <c r="AX34" s="85"/>
      <c r="AY34" s="86"/>
      <c r="AZ34" s="20"/>
      <c r="BA34" s="20"/>
      <c r="BB34" s="21"/>
      <c r="BC34" s="20"/>
      <c r="BD34" s="85"/>
      <c r="BE34" s="86"/>
      <c r="BF34" s="20"/>
      <c r="BG34" s="97"/>
      <c r="BH34" s="98"/>
      <c r="BI34" s="16"/>
      <c r="BJ34" s="17">
        <f t="shared" si="4"/>
        <v>106</v>
      </c>
      <c r="BK34" s="17">
        <f t="shared" si="4"/>
        <v>106</v>
      </c>
      <c r="BL34" t="b">
        <f t="shared" si="5"/>
        <v>1</v>
      </c>
    </row>
    <row r="35" spans="1:64" x14ac:dyDescent="0.25">
      <c r="A35" s="33"/>
      <c r="B35" s="31" t="s">
        <v>31</v>
      </c>
      <c r="C35" s="31" t="s">
        <v>140</v>
      </c>
      <c r="D35" s="19" t="s">
        <v>53</v>
      </c>
      <c r="E35" s="20"/>
      <c r="F35" s="21"/>
      <c r="G35" s="20"/>
      <c r="H35" s="20"/>
      <c r="I35" s="21"/>
      <c r="J35" s="20"/>
      <c r="K35" s="20"/>
      <c r="L35" s="21">
        <v>100</v>
      </c>
      <c r="M35" s="20"/>
      <c r="N35" s="20"/>
      <c r="O35" s="21"/>
      <c r="P35" s="20"/>
      <c r="Q35" s="20"/>
      <c r="R35" s="21"/>
      <c r="S35" s="20"/>
      <c r="T35" s="20"/>
      <c r="U35" s="21"/>
      <c r="V35" s="20"/>
      <c r="W35" s="20">
        <v>100</v>
      </c>
      <c r="X35" s="21"/>
      <c r="Y35" s="20"/>
      <c r="Z35" s="20"/>
      <c r="AA35" s="21"/>
      <c r="AB35" s="20"/>
      <c r="AC35" s="20"/>
      <c r="AD35" s="21"/>
      <c r="AE35" s="20"/>
      <c r="AF35" s="20"/>
      <c r="AG35" s="21"/>
      <c r="AH35" s="20"/>
      <c r="AI35" s="20"/>
      <c r="AJ35" s="21"/>
      <c r="AK35" s="20"/>
      <c r="AL35" s="20"/>
      <c r="AM35" s="21"/>
      <c r="AN35" s="20"/>
      <c r="AO35" s="20"/>
      <c r="AP35" s="21"/>
      <c r="AQ35" s="20"/>
      <c r="AR35" s="20"/>
      <c r="AS35" s="21"/>
      <c r="AT35" s="20"/>
      <c r="AU35" s="20"/>
      <c r="AV35" s="21"/>
      <c r="AW35" s="20"/>
      <c r="AX35" s="85"/>
      <c r="AY35" s="86"/>
      <c r="AZ35" s="20"/>
      <c r="BA35" s="20"/>
      <c r="BB35" s="21"/>
      <c r="BC35" s="20"/>
      <c r="BD35" s="85"/>
      <c r="BE35" s="86"/>
      <c r="BF35" s="20"/>
      <c r="BG35" s="97"/>
      <c r="BH35" s="98"/>
      <c r="BI35" s="16"/>
      <c r="BJ35" s="17">
        <f t="shared" si="4"/>
        <v>100</v>
      </c>
      <c r="BK35" s="17">
        <f t="shared" si="4"/>
        <v>100</v>
      </c>
      <c r="BL35" t="b">
        <f t="shared" si="5"/>
        <v>1</v>
      </c>
    </row>
    <row r="36" spans="1:64" x14ac:dyDescent="0.25">
      <c r="A36" s="33"/>
      <c r="B36" s="30" t="s">
        <v>33</v>
      </c>
      <c r="C36" s="30" t="s">
        <v>154</v>
      </c>
      <c r="D36" s="19" t="s">
        <v>56</v>
      </c>
      <c r="E36" s="20"/>
      <c r="F36" s="21"/>
      <c r="G36" s="20"/>
      <c r="H36" s="20"/>
      <c r="I36" s="21"/>
      <c r="J36" s="20"/>
      <c r="K36" s="20"/>
      <c r="L36" s="21"/>
      <c r="M36" s="20"/>
      <c r="N36" s="20"/>
      <c r="O36" s="21">
        <v>2.1</v>
      </c>
      <c r="P36" s="20"/>
      <c r="Q36" s="20"/>
      <c r="R36" s="21"/>
      <c r="S36" s="20"/>
      <c r="T36" s="20"/>
      <c r="U36" s="21"/>
      <c r="V36" s="20"/>
      <c r="W36" s="20">
        <f>+O36</f>
        <v>2.1</v>
      </c>
      <c r="X36" s="21"/>
      <c r="Y36" s="20"/>
      <c r="Z36" s="20"/>
      <c r="AA36" s="21"/>
      <c r="AB36" s="20"/>
      <c r="AC36" s="20"/>
      <c r="AD36" s="21"/>
      <c r="AE36" s="20"/>
      <c r="AF36" s="20"/>
      <c r="AG36" s="21"/>
      <c r="AH36" s="20"/>
      <c r="AI36" s="20"/>
      <c r="AJ36" s="21"/>
      <c r="AK36" s="20"/>
      <c r="AL36" s="20"/>
      <c r="AM36" s="21"/>
      <c r="AN36" s="20"/>
      <c r="AO36" s="20"/>
      <c r="AP36" s="21"/>
      <c r="AQ36" s="20"/>
      <c r="AR36" s="20"/>
      <c r="AS36" s="21"/>
      <c r="AT36" s="20"/>
      <c r="AU36" s="20"/>
      <c r="AV36" s="21"/>
      <c r="AW36" s="20"/>
      <c r="AX36" s="85"/>
      <c r="AY36" s="86"/>
      <c r="AZ36" s="20"/>
      <c r="BA36" s="20"/>
      <c r="BB36" s="21"/>
      <c r="BC36" s="20"/>
      <c r="BD36" s="85"/>
      <c r="BE36" s="86">
        <v>0.35</v>
      </c>
      <c r="BF36" s="20"/>
      <c r="BG36" s="97">
        <v>0.35</v>
      </c>
      <c r="BH36" s="98"/>
      <c r="BI36" s="16"/>
      <c r="BJ36" s="17">
        <f t="shared" si="4"/>
        <v>2.4500000000000002</v>
      </c>
      <c r="BK36" s="17">
        <f t="shared" si="4"/>
        <v>2.4500000000000002</v>
      </c>
      <c r="BL36" t="b">
        <f t="shared" si="5"/>
        <v>1</v>
      </c>
    </row>
    <row r="37" spans="1:64" x14ac:dyDescent="0.25">
      <c r="A37" s="33"/>
      <c r="B37" s="49" t="s">
        <v>108</v>
      </c>
      <c r="C37" s="30"/>
      <c r="D37" s="19" t="s">
        <v>109</v>
      </c>
      <c r="E37" s="20"/>
      <c r="F37" s="21"/>
      <c r="G37" s="20"/>
      <c r="H37" s="20"/>
      <c r="I37" s="21"/>
      <c r="J37" s="20"/>
      <c r="K37" s="20"/>
      <c r="L37" s="21"/>
      <c r="M37" s="20"/>
      <c r="N37" s="20"/>
      <c r="O37" s="21">
        <v>1.5</v>
      </c>
      <c r="P37" s="20"/>
      <c r="Q37" s="20"/>
      <c r="R37" s="21"/>
      <c r="S37" s="20"/>
      <c r="T37" s="20"/>
      <c r="U37" s="21"/>
      <c r="V37" s="20"/>
      <c r="W37" s="20"/>
      <c r="X37" s="21"/>
      <c r="Y37" s="20"/>
      <c r="Z37" s="20"/>
      <c r="AA37" s="21"/>
      <c r="AB37" s="20"/>
      <c r="AC37" s="20">
        <v>1.5</v>
      </c>
      <c r="AD37" s="21"/>
      <c r="AE37" s="20"/>
      <c r="AF37" s="20"/>
      <c r="AG37" s="21"/>
      <c r="AH37" s="20"/>
      <c r="AI37" s="20"/>
      <c r="AJ37" s="21"/>
      <c r="AK37" s="20"/>
      <c r="AL37" s="20"/>
      <c r="AM37" s="21"/>
      <c r="AN37" s="20"/>
      <c r="AO37" s="20"/>
      <c r="AP37" s="21"/>
      <c r="AQ37" s="20"/>
      <c r="AR37" s="20"/>
      <c r="AS37" s="21"/>
      <c r="AT37" s="20"/>
      <c r="AU37" s="20"/>
      <c r="AV37" s="21"/>
      <c r="AW37" s="20"/>
      <c r="AX37" s="85"/>
      <c r="AY37" s="86"/>
      <c r="AZ37" s="20"/>
      <c r="BA37" s="20"/>
      <c r="BB37" s="21"/>
      <c r="BC37" s="20"/>
      <c r="BD37" s="85"/>
      <c r="BE37" s="86">
        <v>0.25</v>
      </c>
      <c r="BF37" s="20"/>
      <c r="BG37" s="97">
        <v>0.25</v>
      </c>
      <c r="BH37" s="98"/>
      <c r="BI37" s="16"/>
      <c r="BJ37" s="17">
        <f t="shared" si="4"/>
        <v>1.75</v>
      </c>
      <c r="BK37" s="17">
        <f t="shared" si="4"/>
        <v>1.75</v>
      </c>
      <c r="BL37" t="b">
        <f t="shared" si="5"/>
        <v>1</v>
      </c>
    </row>
    <row r="38" spans="1:64" x14ac:dyDescent="0.25">
      <c r="A38" s="33"/>
      <c r="B38" s="30" t="s">
        <v>35</v>
      </c>
      <c r="C38" s="30" t="s">
        <v>136</v>
      </c>
      <c r="D38" s="19" t="s">
        <v>57</v>
      </c>
      <c r="E38" s="20"/>
      <c r="F38" s="21"/>
      <c r="G38" s="20"/>
      <c r="H38" s="20"/>
      <c r="I38" s="21"/>
      <c r="J38" s="20"/>
      <c r="K38" s="20"/>
      <c r="L38" s="21">
        <v>6</v>
      </c>
      <c r="M38" s="20"/>
      <c r="N38" s="20">
        <v>6</v>
      </c>
      <c r="O38" s="21"/>
      <c r="P38" s="20"/>
      <c r="Q38" s="20"/>
      <c r="R38" s="21"/>
      <c r="S38" s="20"/>
      <c r="T38" s="20"/>
      <c r="U38" s="21"/>
      <c r="V38" s="20"/>
      <c r="W38" s="20"/>
      <c r="X38" s="21"/>
      <c r="Y38" s="20"/>
      <c r="Z38" s="20"/>
      <c r="AA38" s="21"/>
      <c r="AB38" s="20"/>
      <c r="AC38" s="20"/>
      <c r="AD38" s="21"/>
      <c r="AE38" s="20"/>
      <c r="AF38" s="20"/>
      <c r="AG38" s="21"/>
      <c r="AH38" s="20"/>
      <c r="AI38" s="20"/>
      <c r="AJ38" s="21"/>
      <c r="AK38" s="20"/>
      <c r="AL38" s="20"/>
      <c r="AM38" s="21"/>
      <c r="AN38" s="20"/>
      <c r="AO38" s="20"/>
      <c r="AP38" s="21"/>
      <c r="AQ38" s="20"/>
      <c r="AR38" s="20"/>
      <c r="AS38" s="21"/>
      <c r="AT38" s="20"/>
      <c r="AU38" s="20"/>
      <c r="AV38" s="21"/>
      <c r="AW38" s="20"/>
      <c r="AX38" s="85">
        <v>1</v>
      </c>
      <c r="AY38" s="86"/>
      <c r="AZ38" s="20"/>
      <c r="BA38" s="20"/>
      <c r="BB38" s="21"/>
      <c r="BC38" s="20"/>
      <c r="BD38" s="85"/>
      <c r="BE38" s="86"/>
      <c r="BF38" s="20"/>
      <c r="BG38" s="97"/>
      <c r="BH38" s="98">
        <v>1</v>
      </c>
      <c r="BI38" s="16"/>
      <c r="BJ38" s="17">
        <f t="shared" si="4"/>
        <v>7</v>
      </c>
      <c r="BK38" s="17">
        <f t="shared" si="4"/>
        <v>7</v>
      </c>
      <c r="BL38" t="b">
        <f t="shared" si="5"/>
        <v>1</v>
      </c>
    </row>
    <row r="39" spans="1:64" s="77" customFormat="1" x14ac:dyDescent="0.25">
      <c r="A39" s="33"/>
      <c r="B39" s="78" t="s">
        <v>37</v>
      </c>
      <c r="C39" s="78" t="s">
        <v>155</v>
      </c>
      <c r="D39" s="72" t="s">
        <v>58</v>
      </c>
      <c r="E39" s="73"/>
      <c r="F39" s="74"/>
      <c r="G39" s="73"/>
      <c r="H39" s="73"/>
      <c r="I39" s="74"/>
      <c r="J39" s="73"/>
      <c r="K39" s="73"/>
      <c r="L39" s="74"/>
      <c r="M39" s="73"/>
      <c r="N39" s="73"/>
      <c r="O39" s="74">
        <v>0.4</v>
      </c>
      <c r="P39" s="73"/>
      <c r="Q39" s="73"/>
      <c r="R39" s="74"/>
      <c r="S39" s="73"/>
      <c r="T39" s="73"/>
      <c r="U39" s="74"/>
      <c r="V39" s="73"/>
      <c r="W39" s="73"/>
      <c r="X39" s="74"/>
      <c r="Y39" s="73"/>
      <c r="Z39" s="73"/>
      <c r="AA39" s="74"/>
      <c r="AB39" s="73"/>
      <c r="AC39" s="73"/>
      <c r="AD39" s="74"/>
      <c r="AE39" s="73"/>
      <c r="AF39" s="73"/>
      <c r="AG39" s="74"/>
      <c r="AH39" s="73"/>
      <c r="AI39" s="73"/>
      <c r="AJ39" s="74"/>
      <c r="AK39" s="73"/>
      <c r="AL39" s="73"/>
      <c r="AM39" s="74"/>
      <c r="AN39" s="73"/>
      <c r="AO39" s="73"/>
      <c r="AP39" s="74"/>
      <c r="AQ39" s="73"/>
      <c r="AR39" s="73"/>
      <c r="AS39" s="74"/>
      <c r="AT39" s="73"/>
      <c r="AU39" s="73"/>
      <c r="AV39" s="74"/>
      <c r="AW39" s="73"/>
      <c r="AX39" s="85"/>
      <c r="AY39" s="86"/>
      <c r="AZ39" s="73"/>
      <c r="BA39" s="73"/>
      <c r="BB39" s="74"/>
      <c r="BC39" s="73"/>
      <c r="BD39" s="85"/>
      <c r="BE39" s="86"/>
      <c r="BF39" s="73"/>
      <c r="BG39" s="97">
        <v>0.4</v>
      </c>
      <c r="BH39" s="98"/>
      <c r="BI39" s="75"/>
      <c r="BJ39" s="76">
        <f t="shared" si="4"/>
        <v>0.4</v>
      </c>
      <c r="BK39" s="76">
        <f t="shared" si="4"/>
        <v>0.4</v>
      </c>
      <c r="BL39" s="77" t="b">
        <f t="shared" si="5"/>
        <v>1</v>
      </c>
    </row>
    <row r="40" spans="1:64" x14ac:dyDescent="0.25">
      <c r="A40" s="33"/>
      <c r="B40" s="13"/>
      <c r="C40" s="13"/>
      <c r="D40" s="13"/>
      <c r="E40" s="17">
        <f>SUM(E29:E39)</f>
        <v>0</v>
      </c>
      <c r="F40" s="17">
        <f>SUM(F29:F39)</f>
        <v>0</v>
      </c>
      <c r="G40" s="24"/>
      <c r="H40" s="17">
        <f>SUM(H29:H39)</f>
        <v>0</v>
      </c>
      <c r="I40" s="17">
        <f>SUM(I29:I39)</f>
        <v>0</v>
      </c>
      <c r="J40" s="24"/>
      <c r="K40" s="17">
        <f>SUM(K29:K39)</f>
        <v>106</v>
      </c>
      <c r="L40" s="17">
        <f>SUM(L29:L39)</f>
        <v>106</v>
      </c>
      <c r="M40" s="24"/>
      <c r="N40" s="17">
        <f>SUM(N29:N39)</f>
        <v>6</v>
      </c>
      <c r="O40" s="17">
        <f>SUM(O29:O39)</f>
        <v>4</v>
      </c>
      <c r="P40" s="24"/>
      <c r="Q40" s="17">
        <f>SUM(Q29:Q39)</f>
        <v>106</v>
      </c>
      <c r="R40" s="17">
        <f>SUM(R29:R39)</f>
        <v>106</v>
      </c>
      <c r="S40" s="24"/>
      <c r="T40" s="17">
        <f>SUM(T29:T39)</f>
        <v>0</v>
      </c>
      <c r="U40" s="17">
        <f>SUM(U29:U39)</f>
        <v>0</v>
      </c>
      <c r="V40" s="24"/>
      <c r="W40" s="17">
        <f>SUM(W29:W39)</f>
        <v>102.1</v>
      </c>
      <c r="X40" s="17">
        <f>SUM(X29:X39)</f>
        <v>102.1</v>
      </c>
      <c r="Y40" s="24"/>
      <c r="Z40" s="17">
        <f>SUM(Z29:Z39)</f>
        <v>0</v>
      </c>
      <c r="AA40" s="17">
        <f>SUM(AA29:AA39)</f>
        <v>0</v>
      </c>
      <c r="AB40" s="24"/>
      <c r="AC40" s="17">
        <f>SUM(AC29:AC39)</f>
        <v>107.5</v>
      </c>
      <c r="AD40" s="17">
        <f>SUM(AD29:AD39)</f>
        <v>107.5</v>
      </c>
      <c r="AE40" s="24"/>
      <c r="AF40" s="17">
        <f>SUM(AF29:AF39)</f>
        <v>0</v>
      </c>
      <c r="AG40" s="17">
        <f>SUM(AG29:AG39)</f>
        <v>0</v>
      </c>
      <c r="AH40" s="24"/>
      <c r="AI40" s="17">
        <f>SUM(AI29:AI39)</f>
        <v>0</v>
      </c>
      <c r="AJ40" s="17">
        <f>SUM(AJ29:AJ39)</f>
        <v>0</v>
      </c>
      <c r="AK40" s="24"/>
      <c r="AL40" s="17">
        <f>SUM(AL29:AL39)</f>
        <v>0</v>
      </c>
      <c r="AM40" s="17">
        <f>SUM(AM29:AM39)</f>
        <v>0</v>
      </c>
      <c r="AN40" s="24"/>
      <c r="AO40" s="17">
        <f>SUM(AO29:AO39)</f>
        <v>0</v>
      </c>
      <c r="AP40" s="17">
        <f>SUM(AP29:AP39)</f>
        <v>0</v>
      </c>
      <c r="AQ40" s="24"/>
      <c r="AR40" s="17">
        <f>SUM(AR29:AR39)</f>
        <v>0</v>
      </c>
      <c r="AS40" s="17">
        <f>SUM(AS29:AS39)</f>
        <v>0</v>
      </c>
      <c r="AT40" s="24"/>
      <c r="AU40" s="17">
        <f>SUM(AU29:AU39)</f>
        <v>0</v>
      </c>
      <c r="AV40" s="17">
        <f>SUM(AV29:AV39)</f>
        <v>5</v>
      </c>
      <c r="AW40" s="24"/>
      <c r="AX40" s="87">
        <f>SUM(AX29:AX39)</f>
        <v>1</v>
      </c>
      <c r="AY40" s="87">
        <f>SUM(AY29:AY39)</f>
        <v>1</v>
      </c>
      <c r="AZ40" s="24"/>
      <c r="BA40" s="17">
        <f>SUM(BA29:BA39)</f>
        <v>3</v>
      </c>
      <c r="BB40" s="17">
        <f>SUM(BB29:BB39)</f>
        <v>0</v>
      </c>
      <c r="BC40" s="24"/>
      <c r="BD40" s="87">
        <f>SUM(BD29:BD39)</f>
        <v>0.60000000000000009</v>
      </c>
      <c r="BE40" s="87">
        <f>SUM(BE29:BE39)</f>
        <v>0.6</v>
      </c>
      <c r="BF40" s="24"/>
      <c r="BG40" s="99">
        <f>SUM(BG29:BG39)</f>
        <v>1</v>
      </c>
      <c r="BH40" s="99">
        <f>SUM(BH29:BH39)</f>
        <v>1</v>
      </c>
      <c r="BI40" s="16"/>
      <c r="BJ40" s="17">
        <f t="shared" si="4"/>
        <v>433.20000000000005</v>
      </c>
      <c r="BK40" s="17">
        <f t="shared" si="4"/>
        <v>433.20000000000005</v>
      </c>
      <c r="BL40" t="b">
        <f t="shared" si="5"/>
        <v>1</v>
      </c>
    </row>
    <row r="41" spans="1:64" x14ac:dyDescent="0.25">
      <c r="A41" s="33"/>
      <c r="B41" s="13"/>
      <c r="C41" s="13"/>
      <c r="D41" s="13"/>
      <c r="E41" s="17">
        <f>IF(E40&gt;F40,E40-F40,0)</f>
        <v>0</v>
      </c>
      <c r="F41" s="17">
        <f>IF(F40&gt;E40,F40-E40,0)</f>
        <v>0</v>
      </c>
      <c r="G41" s="24"/>
      <c r="H41" s="17">
        <f>IF(H40&gt;I40,H40-I40,0)</f>
        <v>0</v>
      </c>
      <c r="I41" s="17">
        <f>IF(I40&gt;H40,I40-H40,0)</f>
        <v>0</v>
      </c>
      <c r="J41" s="24"/>
      <c r="K41" s="17">
        <f>IF(K40&gt;L40,K40-L40,0)</f>
        <v>0</v>
      </c>
      <c r="L41" s="17">
        <f>IF(L40&gt;K40,L40-K40,0)</f>
        <v>0</v>
      </c>
      <c r="M41" s="24"/>
      <c r="N41" s="17">
        <f>IF(N40&gt;O40,N40-O40,0)</f>
        <v>2</v>
      </c>
      <c r="O41" s="17">
        <f>IF(O40&gt;N40,O40-N40,0)</f>
        <v>0</v>
      </c>
      <c r="P41" s="24"/>
      <c r="Q41" s="17">
        <f>IF(Q40&gt;R40,Q40-R40,0)</f>
        <v>0</v>
      </c>
      <c r="R41" s="17">
        <f>IF(R40&gt;Q40,R40-Q40,0)</f>
        <v>0</v>
      </c>
      <c r="S41" s="24"/>
      <c r="T41" s="17">
        <f>IF(T40&gt;U40,T40-U40,0)</f>
        <v>0</v>
      </c>
      <c r="U41" s="17">
        <f>IF(U40&gt;T40,U40-T40,0)</f>
        <v>0</v>
      </c>
      <c r="V41" s="24"/>
      <c r="W41" s="17">
        <f>IF(W40&gt;X40,W40-X40,0)</f>
        <v>0</v>
      </c>
      <c r="X41" s="17">
        <f>IF(X40&gt;W40,X40-W40,0)</f>
        <v>0</v>
      </c>
      <c r="Y41" s="24"/>
      <c r="Z41" s="17">
        <f>IF(Z40&gt;AA40,Z40-AA40,0)</f>
        <v>0</v>
      </c>
      <c r="AA41" s="17">
        <f>IF(AA40&gt;Z40,AA40-Z40,0)</f>
        <v>0</v>
      </c>
      <c r="AB41" s="24"/>
      <c r="AC41" s="17">
        <f>IF(AC40&gt;AD40,AC40-AD40,0)</f>
        <v>0</v>
      </c>
      <c r="AD41" s="17">
        <f>IF(AD40&gt;AC40,AD40-AC40,0)</f>
        <v>0</v>
      </c>
      <c r="AE41" s="24"/>
      <c r="AF41" s="17">
        <f>IF(AF40&gt;AG40,AF40-AG40,0)</f>
        <v>0</v>
      </c>
      <c r="AG41" s="17">
        <f>IF(AG40&gt;AF40,AG40-AF40,0)</f>
        <v>0</v>
      </c>
      <c r="AH41" s="24"/>
      <c r="AI41" s="17">
        <f>IF(AI40&gt;AJ40,AI40-AJ40,0)</f>
        <v>0</v>
      </c>
      <c r="AJ41" s="17">
        <f>IF(AJ40&gt;AI40,AJ40-AI40,0)</f>
        <v>0</v>
      </c>
      <c r="AK41" s="24"/>
      <c r="AL41" s="17">
        <f>IF(AL40&gt;AM40,AL40-AM40,0)</f>
        <v>0</v>
      </c>
      <c r="AM41" s="17">
        <f>IF(AM40&gt;AL40,AM40-AL40,0)</f>
        <v>0</v>
      </c>
      <c r="AN41" s="24"/>
      <c r="AO41" s="17">
        <f>IF(AO40&gt;AP40,AO40-AP40,0)</f>
        <v>0</v>
      </c>
      <c r="AP41" s="17">
        <f>IF(AP40&gt;AO40,AP40-AO40,0)</f>
        <v>0</v>
      </c>
      <c r="AQ41" s="24"/>
      <c r="AR41" s="17">
        <f>IF(AR40&gt;AS40,AR40-AS40,0)</f>
        <v>0</v>
      </c>
      <c r="AS41" s="17">
        <f>IF(AS40&gt;AR40,AS40-AR40,0)</f>
        <v>0</v>
      </c>
      <c r="AT41" s="24"/>
      <c r="AU41" s="17">
        <f>IF(AU40&gt;AV40,AU40-AV40,0)</f>
        <v>0</v>
      </c>
      <c r="AV41" s="17">
        <f>IF(AV40&gt;AU40,AV40-AU40,0)</f>
        <v>5</v>
      </c>
      <c r="AW41" s="24"/>
      <c r="AX41" s="87">
        <f>IF(AX40&gt;AY40,AX40-AY40,0)</f>
        <v>0</v>
      </c>
      <c r="AY41" s="87">
        <f>IF(AY40&gt;AX40,AY40-AX40,0)</f>
        <v>0</v>
      </c>
      <c r="AZ41" s="24"/>
      <c r="BA41" s="17">
        <f>IF(BA40&gt;BB40,BA40-BB40,0)</f>
        <v>3</v>
      </c>
      <c r="BB41" s="17">
        <f>IF(BB40&gt;BA40,BB40-BA40,0)</f>
        <v>0</v>
      </c>
      <c r="BC41" s="24"/>
      <c r="BD41" s="87">
        <f>IF(BD40&gt;BE40,BD40-BE40,0)</f>
        <v>0</v>
      </c>
      <c r="BE41" s="87">
        <f>IF(BE40&gt;BD40,BE40-BD40,0)</f>
        <v>0</v>
      </c>
      <c r="BF41" s="24"/>
      <c r="BG41" s="99">
        <f>IF(BG40&gt;BH40,BG40-BH40,0)</f>
        <v>0</v>
      </c>
      <c r="BH41" s="99">
        <f>IF(BH40&gt;BG40,BH40-BG40,0)</f>
        <v>0</v>
      </c>
      <c r="BI41" s="16"/>
      <c r="BJ41" s="26">
        <f>E41+H41+K41+N41+Q41+T41+W41+Z41+AC41+AF41+AI41+AL41+AO41+AR41+AX41+BD41+BG41</f>
        <v>2</v>
      </c>
      <c r="BK41" s="26">
        <f>F41+I41+L41+O41+R41+U41+X41+AA41+AD41+AG41+AJ41+AM41+AP41+AS41+AY41+BE41+BH41</f>
        <v>0</v>
      </c>
      <c r="BL41" t="s">
        <v>99</v>
      </c>
    </row>
    <row r="42" spans="1:64" x14ac:dyDescent="0.25">
      <c r="AX42" s="88"/>
      <c r="AY42" s="88"/>
      <c r="BD42" s="88"/>
      <c r="BE42" s="88"/>
      <c r="BG42" s="100"/>
      <c r="BH42" s="100"/>
      <c r="BJ42" s="26">
        <f>+BA41-BB41</f>
        <v>3</v>
      </c>
      <c r="BK42" s="26">
        <f>+AV41-AU41</f>
        <v>5</v>
      </c>
      <c r="BL42" t="s">
        <v>100</v>
      </c>
    </row>
    <row r="43" spans="1:64" x14ac:dyDescent="0.25">
      <c r="AX43" s="88"/>
      <c r="AY43" s="88"/>
      <c r="BD43" s="88"/>
      <c r="BE43" s="88"/>
      <c r="BG43" s="100"/>
      <c r="BH43" s="100"/>
      <c r="BJ43" s="26">
        <f>+BJ41+BJ42</f>
        <v>5</v>
      </c>
      <c r="BK43" s="26">
        <f>+BK41+BK42</f>
        <v>5</v>
      </c>
      <c r="BL43" t="b">
        <f>BJ43=BK43</f>
        <v>1</v>
      </c>
    </row>
    <row r="44" spans="1:64" x14ac:dyDescent="0.25">
      <c r="AX44" s="88"/>
      <c r="AY44" s="88"/>
      <c r="BD44" s="88"/>
      <c r="BE44" s="88"/>
      <c r="BG44" s="100"/>
      <c r="BH44" s="100"/>
    </row>
    <row r="45" spans="1:64" x14ac:dyDescent="0.25">
      <c r="AX45" s="88"/>
      <c r="AY45" s="88"/>
      <c r="BD45" s="88"/>
      <c r="BE45" s="88"/>
      <c r="BG45" s="100"/>
      <c r="BH45" s="100"/>
    </row>
    <row r="46" spans="1:64" x14ac:dyDescent="0.25">
      <c r="A46" s="33" t="s">
        <v>110</v>
      </c>
      <c r="B46" s="34" t="s">
        <v>103</v>
      </c>
      <c r="C46" s="34"/>
      <c r="D46" s="13" t="s">
        <v>52</v>
      </c>
      <c r="E46" s="14"/>
      <c r="F46" s="15"/>
      <c r="G46" s="14"/>
      <c r="H46" s="14"/>
      <c r="I46" s="15"/>
      <c r="J46" s="14"/>
      <c r="K46" s="14"/>
      <c r="L46" s="15"/>
      <c r="M46" s="14"/>
      <c r="N46" s="14"/>
      <c r="O46" s="15"/>
      <c r="P46" s="14"/>
      <c r="Q46" s="15">
        <v>106</v>
      </c>
      <c r="R46" s="15"/>
      <c r="S46" s="14"/>
      <c r="T46" s="14"/>
      <c r="U46" s="15"/>
      <c r="V46" s="14"/>
      <c r="W46" s="14"/>
      <c r="X46" s="15"/>
      <c r="Y46" s="14"/>
      <c r="Z46" s="14"/>
      <c r="AA46" s="15"/>
      <c r="AB46" s="14"/>
      <c r="AC46" s="14"/>
      <c r="AD46" s="14">
        <v>106</v>
      </c>
      <c r="AE46" s="14"/>
      <c r="AF46" s="14"/>
      <c r="AG46" s="15"/>
      <c r="AH46" s="14"/>
      <c r="AI46" s="14"/>
      <c r="AJ46" s="15"/>
      <c r="AK46" s="14"/>
      <c r="AL46" s="14"/>
      <c r="AM46" s="15"/>
      <c r="AN46" s="14"/>
      <c r="AO46" s="14"/>
      <c r="AP46" s="15"/>
      <c r="AQ46" s="14"/>
      <c r="AR46" s="14"/>
      <c r="AS46" s="15"/>
      <c r="AT46" s="14"/>
      <c r="AU46" s="14"/>
      <c r="AV46" s="15"/>
      <c r="AW46" s="14"/>
      <c r="AX46" s="83"/>
      <c r="AY46" s="84"/>
      <c r="AZ46" s="14"/>
      <c r="BA46" s="14"/>
      <c r="BB46" s="15"/>
      <c r="BC46" s="14"/>
      <c r="BD46" s="83"/>
      <c r="BE46" s="84"/>
      <c r="BF46" s="14"/>
      <c r="BG46" s="95"/>
      <c r="BH46" s="96"/>
      <c r="BI46" s="16"/>
      <c r="BJ46" s="17">
        <f t="shared" ref="BJ46:BK52" si="6">E46+H46+K46+N46+Q46+T46+W46+Z46+AC46+AF46+AI46+AL46+AO46+AR46+AU46+AX46+BA46+BD46+BG46</f>
        <v>106</v>
      </c>
      <c r="BK46" s="17">
        <f t="shared" si="6"/>
        <v>106</v>
      </c>
      <c r="BL46" t="b">
        <f t="shared" ref="BL46:BL52" si="7">BJ46=BK46</f>
        <v>1</v>
      </c>
    </row>
    <row r="47" spans="1:64" x14ac:dyDescent="0.25">
      <c r="A47" s="33"/>
      <c r="B47" s="30" t="s">
        <v>21</v>
      </c>
      <c r="C47" s="30" t="s">
        <v>140</v>
      </c>
      <c r="D47" s="19" t="s">
        <v>53</v>
      </c>
      <c r="E47" s="20"/>
      <c r="F47" s="21"/>
      <c r="G47" s="20"/>
      <c r="H47" s="20"/>
      <c r="I47" s="21"/>
      <c r="J47" s="20"/>
      <c r="K47" s="20"/>
      <c r="L47" s="21"/>
      <c r="M47" s="20"/>
      <c r="N47" s="20"/>
      <c r="O47" s="21"/>
      <c r="P47" s="20"/>
      <c r="Q47" s="20"/>
      <c r="R47" s="20">
        <v>100</v>
      </c>
      <c r="S47" s="20"/>
      <c r="T47" s="20"/>
      <c r="U47" s="21"/>
      <c r="V47" s="20"/>
      <c r="W47" s="21">
        <v>100</v>
      </c>
      <c r="X47" s="21"/>
      <c r="Y47" s="20"/>
      <c r="Z47" s="20"/>
      <c r="AA47" s="21"/>
      <c r="AB47" s="20"/>
      <c r="AC47" s="20"/>
      <c r="AD47" s="21"/>
      <c r="AE47" s="20"/>
      <c r="AF47" s="20"/>
      <c r="AG47" s="21"/>
      <c r="AH47" s="20"/>
      <c r="AI47" s="20"/>
      <c r="AJ47" s="21"/>
      <c r="AK47" s="20"/>
      <c r="AL47" s="20"/>
      <c r="AM47" s="21"/>
      <c r="AN47" s="20"/>
      <c r="AO47" s="20"/>
      <c r="AP47" s="21"/>
      <c r="AQ47" s="20"/>
      <c r="AR47" s="20"/>
      <c r="AS47" s="21"/>
      <c r="AT47" s="20"/>
      <c r="AU47" s="20"/>
      <c r="AV47" s="21"/>
      <c r="AW47" s="20"/>
      <c r="AX47" s="85"/>
      <c r="AY47" s="86"/>
      <c r="AZ47" s="20"/>
      <c r="BA47" s="20"/>
      <c r="BB47" s="21"/>
      <c r="BC47" s="20"/>
      <c r="BD47" s="85"/>
      <c r="BE47" s="86"/>
      <c r="BF47" s="20"/>
      <c r="BG47" s="97"/>
      <c r="BH47" s="98"/>
      <c r="BI47" s="16"/>
      <c r="BJ47" s="17">
        <f t="shared" si="6"/>
        <v>100</v>
      </c>
      <c r="BK47" s="17">
        <f t="shared" si="6"/>
        <v>100</v>
      </c>
      <c r="BL47" t="b">
        <f t="shared" si="7"/>
        <v>1</v>
      </c>
    </row>
    <row r="48" spans="1:64" x14ac:dyDescent="0.25">
      <c r="A48" s="33"/>
      <c r="B48" s="31" t="s">
        <v>23</v>
      </c>
      <c r="C48" s="31" t="s">
        <v>141</v>
      </c>
      <c r="D48" s="22" t="s">
        <v>54</v>
      </c>
      <c r="E48" s="20"/>
      <c r="F48" s="21"/>
      <c r="G48" s="20"/>
      <c r="H48" s="20"/>
      <c r="I48" s="21"/>
      <c r="J48" s="20"/>
      <c r="K48" s="20"/>
      <c r="L48" s="21"/>
      <c r="M48" s="20"/>
      <c r="N48" s="20"/>
      <c r="O48" s="21"/>
      <c r="P48" s="20"/>
      <c r="Q48" s="20"/>
      <c r="R48" s="20">
        <v>6</v>
      </c>
      <c r="S48" s="20"/>
      <c r="T48" s="20"/>
      <c r="U48" s="21"/>
      <c r="V48" s="20"/>
      <c r="W48" s="20"/>
      <c r="X48" s="21"/>
      <c r="Y48" s="20"/>
      <c r="Z48" s="20"/>
      <c r="AA48" s="21"/>
      <c r="AB48" s="20"/>
      <c r="AC48" s="20"/>
      <c r="AD48" s="21"/>
      <c r="AE48" s="20"/>
      <c r="AF48" s="20"/>
      <c r="AG48" s="21"/>
      <c r="AH48" s="20"/>
      <c r="AI48" s="20"/>
      <c r="AJ48" s="21"/>
      <c r="AK48" s="20"/>
      <c r="AL48" s="20"/>
      <c r="AM48" s="21"/>
      <c r="AN48" s="20"/>
      <c r="AO48" s="20"/>
      <c r="AP48" s="21"/>
      <c r="AQ48" s="20"/>
      <c r="AR48" s="20"/>
      <c r="AS48" s="21"/>
      <c r="AT48" s="20"/>
      <c r="AU48" s="21">
        <v>5</v>
      </c>
      <c r="AV48" s="21"/>
      <c r="AW48" s="20"/>
      <c r="AX48" s="85">
        <v>1</v>
      </c>
      <c r="AY48" s="86"/>
      <c r="AZ48" s="20"/>
      <c r="BA48" s="20"/>
      <c r="BB48" s="21"/>
      <c r="BC48" s="20"/>
      <c r="BD48" s="85"/>
      <c r="BE48" s="86"/>
      <c r="BF48" s="20"/>
      <c r="BG48" s="97"/>
      <c r="BH48" s="98"/>
      <c r="BI48" s="16"/>
      <c r="BJ48" s="17">
        <f t="shared" si="6"/>
        <v>6</v>
      </c>
      <c r="BK48" s="17">
        <f t="shared" si="6"/>
        <v>6</v>
      </c>
      <c r="BL48" t="b">
        <f t="shared" si="7"/>
        <v>1</v>
      </c>
    </row>
    <row r="49" spans="1:64" x14ac:dyDescent="0.25">
      <c r="A49" s="33"/>
      <c r="B49" s="31" t="s">
        <v>104</v>
      </c>
      <c r="C49" s="59" t="s">
        <v>142</v>
      </c>
      <c r="D49" s="22" t="s">
        <v>55</v>
      </c>
      <c r="E49" s="20"/>
      <c r="F49" s="21"/>
      <c r="G49" s="20"/>
      <c r="H49" s="20"/>
      <c r="I49" s="21"/>
      <c r="J49" s="20"/>
      <c r="K49" s="20"/>
      <c r="L49" s="21"/>
      <c r="M49" s="20"/>
      <c r="N49" s="20"/>
      <c r="O49" s="21"/>
      <c r="P49" s="20"/>
      <c r="Q49" s="20"/>
      <c r="R49" s="21"/>
      <c r="S49" s="20"/>
      <c r="T49" s="20"/>
      <c r="U49" s="21"/>
      <c r="V49" s="20"/>
      <c r="W49" s="20">
        <v>2.1</v>
      </c>
      <c r="X49" s="21"/>
      <c r="Y49" s="20"/>
      <c r="Z49" s="20"/>
      <c r="AA49" s="21"/>
      <c r="AB49" s="20"/>
      <c r="AC49" s="20"/>
      <c r="AD49" s="21"/>
      <c r="AE49" s="20"/>
      <c r="AF49" s="20"/>
      <c r="AG49" s="21"/>
      <c r="AH49" s="20"/>
      <c r="AI49" s="20"/>
      <c r="AJ49" s="21"/>
      <c r="AK49" s="20"/>
      <c r="AL49" s="20"/>
      <c r="AM49" s="21"/>
      <c r="AN49" s="20"/>
      <c r="AO49" s="20"/>
      <c r="AP49" s="21"/>
      <c r="AQ49" s="20"/>
      <c r="AR49" s="20"/>
      <c r="AS49" s="21"/>
      <c r="AT49" s="20"/>
      <c r="AU49" s="20"/>
      <c r="AV49" s="21"/>
      <c r="AW49" s="20"/>
      <c r="AX49" s="85"/>
      <c r="AY49" s="86"/>
      <c r="AZ49" s="20"/>
      <c r="BA49" s="20"/>
      <c r="BB49" s="21">
        <v>1.75</v>
      </c>
      <c r="BC49" s="20"/>
      <c r="BD49" s="85"/>
      <c r="BE49" s="86">
        <v>0.35000000000000003</v>
      </c>
      <c r="BF49" s="20"/>
      <c r="BG49" s="97"/>
      <c r="BH49" s="98"/>
      <c r="BI49" s="16"/>
      <c r="BJ49" s="17">
        <f t="shared" si="6"/>
        <v>2.1</v>
      </c>
      <c r="BK49" s="17">
        <f t="shared" si="6"/>
        <v>2.1</v>
      </c>
      <c r="BL49" t="b">
        <f t="shared" si="7"/>
        <v>1</v>
      </c>
    </row>
    <row r="50" spans="1:64" x14ac:dyDescent="0.25">
      <c r="A50" s="33"/>
      <c r="B50" s="48" t="s">
        <v>105</v>
      </c>
      <c r="C50" s="31"/>
      <c r="D50" s="22" t="s">
        <v>106</v>
      </c>
      <c r="E50" s="20"/>
      <c r="F50" s="21"/>
      <c r="G50" s="20"/>
      <c r="H50" s="20"/>
      <c r="I50" s="21"/>
      <c r="J50" s="20"/>
      <c r="K50" s="20"/>
      <c r="L50" s="21"/>
      <c r="M50" s="20"/>
      <c r="N50" s="20"/>
      <c r="O50" s="21"/>
      <c r="P50" s="20"/>
      <c r="Q50" s="20"/>
      <c r="R50" s="21"/>
      <c r="S50" s="20"/>
      <c r="T50" s="20"/>
      <c r="U50" s="21"/>
      <c r="V50" s="20"/>
      <c r="W50" s="20"/>
      <c r="X50" s="21"/>
      <c r="Y50" s="20"/>
      <c r="Z50" s="20"/>
      <c r="AA50" s="21"/>
      <c r="AB50" s="20"/>
      <c r="AC50" s="20">
        <v>1.5</v>
      </c>
      <c r="AD50" s="21"/>
      <c r="AE50" s="20"/>
      <c r="AF50" s="20"/>
      <c r="AG50" s="21"/>
      <c r="AH50" s="20"/>
      <c r="AI50" s="20"/>
      <c r="AJ50" s="21"/>
      <c r="AK50" s="20"/>
      <c r="AL50" s="20"/>
      <c r="AM50" s="21"/>
      <c r="AN50" s="20"/>
      <c r="AO50" s="20"/>
      <c r="AP50" s="21"/>
      <c r="AQ50" s="20"/>
      <c r="AR50" s="20"/>
      <c r="AS50" s="21"/>
      <c r="AT50" s="20"/>
      <c r="AU50" s="20"/>
      <c r="AV50" s="21"/>
      <c r="AW50" s="20"/>
      <c r="AX50" s="85"/>
      <c r="AY50" s="86"/>
      <c r="AZ50" s="20"/>
      <c r="BA50" s="20"/>
      <c r="BB50" s="21">
        <v>1.25</v>
      </c>
      <c r="BC50" s="20"/>
      <c r="BD50" s="85"/>
      <c r="BE50" s="86">
        <v>0.25</v>
      </c>
      <c r="BF50" s="20"/>
      <c r="BG50" s="97"/>
      <c r="BH50" s="98"/>
      <c r="BI50" s="16"/>
      <c r="BJ50" s="17">
        <f t="shared" si="6"/>
        <v>1.5</v>
      </c>
      <c r="BK50" s="17">
        <f t="shared" si="6"/>
        <v>1.5</v>
      </c>
      <c r="BL50" t="b">
        <f t="shared" si="7"/>
        <v>1</v>
      </c>
    </row>
    <row r="51" spans="1:64" x14ac:dyDescent="0.25">
      <c r="A51" s="33"/>
      <c r="B51" s="49" t="s">
        <v>111</v>
      </c>
      <c r="C51" s="30"/>
      <c r="D51" s="13" t="s">
        <v>52</v>
      </c>
      <c r="E51" s="20"/>
      <c r="F51" s="21"/>
      <c r="G51" s="20"/>
      <c r="H51" s="20"/>
      <c r="I51" s="21"/>
      <c r="J51" s="20"/>
      <c r="K51" s="20"/>
      <c r="L51" s="20">
        <v>106</v>
      </c>
      <c r="M51" s="20"/>
      <c r="N51" s="20"/>
      <c r="O51" s="21"/>
      <c r="P51" s="20"/>
      <c r="Q51" s="20"/>
      <c r="R51" s="21"/>
      <c r="S51" s="20"/>
      <c r="T51" s="20"/>
      <c r="U51" s="21"/>
      <c r="V51" s="20"/>
      <c r="W51" s="20"/>
      <c r="X51" s="21"/>
      <c r="Y51" s="20"/>
      <c r="Z51" s="20"/>
      <c r="AA51" s="21"/>
      <c r="AB51" s="20"/>
      <c r="AC51" s="21">
        <v>106</v>
      </c>
      <c r="AD51" s="21"/>
      <c r="AE51" s="20"/>
      <c r="AF51" s="20"/>
      <c r="AG51" s="21"/>
      <c r="AH51" s="20"/>
      <c r="AI51" s="20"/>
      <c r="AJ51" s="21"/>
      <c r="AK51" s="20"/>
      <c r="AL51" s="20"/>
      <c r="AM51" s="21"/>
      <c r="AN51" s="20"/>
      <c r="AO51" s="20"/>
      <c r="AQ51" s="20"/>
      <c r="AR51" s="20"/>
      <c r="AS51" s="21"/>
      <c r="AT51" s="20"/>
      <c r="AU51" s="20"/>
      <c r="AV51" s="21"/>
      <c r="AW51" s="20"/>
      <c r="AX51" s="85"/>
      <c r="AY51" s="86"/>
      <c r="AZ51" s="20"/>
      <c r="BA51" s="20"/>
      <c r="BB51" s="21"/>
      <c r="BC51" s="20"/>
      <c r="BD51" s="85"/>
      <c r="BE51" s="86"/>
      <c r="BF51" s="20"/>
      <c r="BG51" s="97"/>
      <c r="BH51" s="98"/>
      <c r="BI51" s="16"/>
      <c r="BJ51" s="17">
        <f t="shared" si="6"/>
        <v>106</v>
      </c>
      <c r="BK51" s="17">
        <f t="shared" si="6"/>
        <v>106</v>
      </c>
      <c r="BL51" t="b">
        <f t="shared" si="7"/>
        <v>1</v>
      </c>
    </row>
    <row r="52" spans="1:64" x14ac:dyDescent="0.25">
      <c r="A52" s="33"/>
      <c r="B52" s="13"/>
      <c r="C52" s="13"/>
      <c r="D52" s="13"/>
      <c r="E52" s="17">
        <f>SUM(E46:E51)</f>
        <v>0</v>
      </c>
      <c r="F52" s="17">
        <f>SUM(F46:F51)</f>
        <v>0</v>
      </c>
      <c r="G52" s="24"/>
      <c r="H52" s="17">
        <f>SUM(H46:H51)</f>
        <v>0</v>
      </c>
      <c r="I52" s="17">
        <f>SUM(I46:I51)</f>
        <v>0</v>
      </c>
      <c r="J52" s="24"/>
      <c r="K52" s="17">
        <f>SUM(K46:K51)</f>
        <v>0</v>
      </c>
      <c r="L52" s="17">
        <f>SUM(L46:L51)</f>
        <v>106</v>
      </c>
      <c r="M52" s="24"/>
      <c r="N52" s="17">
        <f>SUM(N46:N51)</f>
        <v>0</v>
      </c>
      <c r="O52" s="17">
        <f>SUM(O46:O51)</f>
        <v>0</v>
      </c>
      <c r="P52" s="24"/>
      <c r="Q52" s="17">
        <f>SUM(Q46:Q51)</f>
        <v>106</v>
      </c>
      <c r="R52" s="17">
        <f>SUM(R46:R51)</f>
        <v>106</v>
      </c>
      <c r="S52" s="24"/>
      <c r="T52" s="17">
        <f>SUM(T46:T51)</f>
        <v>0</v>
      </c>
      <c r="U52" s="17">
        <f>SUM(U46:U51)</f>
        <v>0</v>
      </c>
      <c r="V52" s="24"/>
      <c r="W52" s="17">
        <f>SUM(W46:W51)</f>
        <v>102.1</v>
      </c>
      <c r="X52" s="17">
        <f>SUM(X46:X51)</f>
        <v>0</v>
      </c>
      <c r="Y52" s="24"/>
      <c r="Z52" s="17">
        <f>SUM(Z46:Z51)</f>
        <v>0</v>
      </c>
      <c r="AA52" s="17">
        <f>SUM(AA46:AA51)</f>
        <v>0</v>
      </c>
      <c r="AB52" s="24"/>
      <c r="AC52" s="17">
        <f>SUM(AC46:AC51)</f>
        <v>107.5</v>
      </c>
      <c r="AD52" s="17">
        <f>SUM(AD46:AD51)</f>
        <v>106</v>
      </c>
      <c r="AE52" s="24"/>
      <c r="AF52" s="17">
        <f>SUM(AF46:AF51)</f>
        <v>0</v>
      </c>
      <c r="AG52" s="17">
        <f>SUM(AG46:AG51)</f>
        <v>0</v>
      </c>
      <c r="AH52" s="24"/>
      <c r="AI52" s="17">
        <f>SUM(AI46:AI51)</f>
        <v>0</v>
      </c>
      <c r="AJ52" s="17">
        <f>SUM(AJ46:AJ51)</f>
        <v>0</v>
      </c>
      <c r="AK52" s="24"/>
      <c r="AL52" s="17">
        <f>SUM(AL46:AL51)</f>
        <v>0</v>
      </c>
      <c r="AM52" s="17">
        <f>SUM(AM46:AM51)</f>
        <v>0</v>
      </c>
      <c r="AN52" s="24"/>
      <c r="AO52" s="17">
        <f>SUM(AO46:AO51)</f>
        <v>0</v>
      </c>
      <c r="AP52" s="17">
        <f>SUM(AP46:AP51)</f>
        <v>0</v>
      </c>
      <c r="AQ52" s="24"/>
      <c r="AR52" s="17">
        <f>SUM(AR46:AR51)</f>
        <v>0</v>
      </c>
      <c r="AS52" s="17">
        <f>SUM(AS46:AS51)</f>
        <v>0</v>
      </c>
      <c r="AT52" s="24"/>
      <c r="AU52" s="17">
        <f>SUM(AU46:AU51)</f>
        <v>5</v>
      </c>
      <c r="AV52" s="17">
        <f>SUM(AV46:AV51)</f>
        <v>0</v>
      </c>
      <c r="AW52" s="24"/>
      <c r="AX52" s="87">
        <f>SUM(AX46:AX51)</f>
        <v>1</v>
      </c>
      <c r="AY52" s="87">
        <f>SUM(AY46:AY51)</f>
        <v>0</v>
      </c>
      <c r="AZ52" s="24"/>
      <c r="BA52" s="17">
        <f>SUM(BA46:BA51)</f>
        <v>0</v>
      </c>
      <c r="BB52" s="17">
        <f>SUM(BB46:BB51)</f>
        <v>3</v>
      </c>
      <c r="BC52" s="24"/>
      <c r="BD52" s="87">
        <f>SUM(BD46:BD51)</f>
        <v>0</v>
      </c>
      <c r="BE52" s="87">
        <f>SUM(BE46:BE51)</f>
        <v>0.60000000000000009</v>
      </c>
      <c r="BF52" s="24"/>
      <c r="BG52" s="99">
        <f>SUM(BG46:BG51)</f>
        <v>0</v>
      </c>
      <c r="BH52" s="99">
        <f>SUM(BH46:BH51)</f>
        <v>0</v>
      </c>
      <c r="BI52" s="16"/>
      <c r="BJ52" s="17">
        <f t="shared" si="6"/>
        <v>321.60000000000002</v>
      </c>
      <c r="BK52" s="17">
        <f t="shared" si="6"/>
        <v>321.60000000000002</v>
      </c>
      <c r="BL52" t="b">
        <f t="shared" si="7"/>
        <v>1</v>
      </c>
    </row>
    <row r="53" spans="1:64" x14ac:dyDescent="0.25">
      <c r="A53" s="33"/>
      <c r="B53" s="13"/>
      <c r="C53" s="13"/>
      <c r="D53" s="13"/>
      <c r="E53" s="17">
        <f>IF(E52&gt;F52,E52-F52,0)</f>
        <v>0</v>
      </c>
      <c r="F53" s="17">
        <f>IF(F52&gt;E52,F52-E52,0)</f>
        <v>0</v>
      </c>
      <c r="G53" s="24"/>
      <c r="H53" s="17">
        <f>IF(H52&gt;I52,H52-I52,0)</f>
        <v>0</v>
      </c>
      <c r="I53" s="17">
        <f>IF(I52&gt;H52,I52-H52,0)</f>
        <v>0</v>
      </c>
      <c r="J53" s="24"/>
      <c r="K53" s="17">
        <f>IF(K52&gt;L52,K52-L52,0)</f>
        <v>0</v>
      </c>
      <c r="L53" s="17">
        <f>IF(L52&gt;K52,L52-K52,0)</f>
        <v>106</v>
      </c>
      <c r="M53" s="24"/>
      <c r="N53" s="17">
        <f>IF(N52&gt;O52,N52-O52,0)</f>
        <v>0</v>
      </c>
      <c r="O53" s="17">
        <f>IF(O52&gt;N52,O52-N52,0)</f>
        <v>0</v>
      </c>
      <c r="P53" s="24"/>
      <c r="Q53" s="17">
        <f>IF(Q52&gt;R52,Q52-R52,0)</f>
        <v>0</v>
      </c>
      <c r="R53" s="17">
        <f>IF(R52&gt;Q52,R52-Q52,0)</f>
        <v>0</v>
      </c>
      <c r="S53" s="24"/>
      <c r="T53" s="17">
        <f>IF(T52&gt;U52,T52-U52,0)</f>
        <v>0</v>
      </c>
      <c r="U53" s="17">
        <f>IF(U52&gt;T52,U52-T52,0)</f>
        <v>0</v>
      </c>
      <c r="V53" s="24"/>
      <c r="W53" s="17">
        <f>IF(W52&gt;X52,W52-X52,0)</f>
        <v>102.1</v>
      </c>
      <c r="X53" s="17">
        <f>IF(X52&gt;W52,X52-W52,0)</f>
        <v>0</v>
      </c>
      <c r="Y53" s="24"/>
      <c r="Z53" s="17">
        <f>IF(Z52&gt;AA52,Z52-AA52,0)</f>
        <v>0</v>
      </c>
      <c r="AA53" s="17">
        <f>IF(AA52&gt;Z52,AA52-Z52,0)</f>
        <v>0</v>
      </c>
      <c r="AB53" s="24"/>
      <c r="AC53" s="17">
        <f>IF(AC52&gt;AD52,AC52-AD52,0)</f>
        <v>1.5</v>
      </c>
      <c r="AD53" s="17">
        <f>IF(AD52&gt;AC52,AD52-AC52,0)</f>
        <v>0</v>
      </c>
      <c r="AE53" s="24"/>
      <c r="AF53" s="17">
        <f>IF(AF52&gt;AG52,AF52-AG52,0)</f>
        <v>0</v>
      </c>
      <c r="AG53" s="17">
        <f>IF(AG52&gt;AF52,AG52-AF52,0)</f>
        <v>0</v>
      </c>
      <c r="AH53" s="24"/>
      <c r="AI53" s="17">
        <f>IF(AI52&gt;AJ52,AI52-AJ52,0)</f>
        <v>0</v>
      </c>
      <c r="AJ53" s="17">
        <f>IF(AJ52&gt;AI52,AJ52-AI52,0)</f>
        <v>0</v>
      </c>
      <c r="AK53" s="24"/>
      <c r="AL53" s="17">
        <f>IF(AL52&gt;AM52,AL52-AM52,0)</f>
        <v>0</v>
      </c>
      <c r="AM53" s="17">
        <f>IF(AM52&gt;AL52,AM52-AL52,0)</f>
        <v>0</v>
      </c>
      <c r="AN53" s="24"/>
      <c r="AO53" s="17">
        <f>IF(AO52&gt;AP52,AO52-AP52,0)</f>
        <v>0</v>
      </c>
      <c r="AP53" s="17">
        <f>IF(AP52&gt;AO52,AP52-AO52,0)</f>
        <v>0</v>
      </c>
      <c r="AQ53" s="24"/>
      <c r="AR53" s="17">
        <f>IF(AR52&gt;AS52,AR52-AS52,0)</f>
        <v>0</v>
      </c>
      <c r="AS53" s="17">
        <f>IF(AS52&gt;AR52,AS52-AR52,0)</f>
        <v>0</v>
      </c>
      <c r="AT53" s="24"/>
      <c r="AU53" s="17">
        <f>IF(AU52&gt;AV52,AU52-AV52,0)</f>
        <v>5</v>
      </c>
      <c r="AV53" s="17">
        <f>IF(AV52&gt;AU52,AV52-AU52,0)</f>
        <v>0</v>
      </c>
      <c r="AW53" s="24"/>
      <c r="AX53" s="87">
        <f>IF(AX52&gt;AY52,AX52-AY52,0)</f>
        <v>1</v>
      </c>
      <c r="AY53" s="87">
        <f>IF(AY52&gt;AX52,AY52-AX52,0)</f>
        <v>0</v>
      </c>
      <c r="AZ53" s="24"/>
      <c r="BA53" s="17">
        <f>IF(BA52&gt;BB52,BA52-BB52,0)</f>
        <v>0</v>
      </c>
      <c r="BB53" s="17">
        <f>IF(BB52&gt;BA52,BB52-BA52,0)</f>
        <v>3</v>
      </c>
      <c r="BC53" s="24"/>
      <c r="BD53" s="87">
        <f>IF(BD52&gt;BE52,BD52-BE52,0)</f>
        <v>0</v>
      </c>
      <c r="BE53" s="87">
        <f>IF(BE52&gt;BD52,BE52-BD52,0)</f>
        <v>0.60000000000000009</v>
      </c>
      <c r="BF53" s="24"/>
      <c r="BG53" s="99">
        <f>IF(BG52&gt;BH52,BG52-BH52,0)</f>
        <v>0</v>
      </c>
      <c r="BH53" s="99">
        <f>IF(BH52&gt;BG52,BH52-BG52,0)</f>
        <v>0</v>
      </c>
      <c r="BI53" s="16"/>
      <c r="BJ53" s="26">
        <f>E53+H53+K53+N53+Q53+T53+W53+Z53+AC53+AF53+AI53+AL53+AO53+AR53+AX53+BD53+BG53</f>
        <v>104.6</v>
      </c>
      <c r="BK53" s="26">
        <f>F53+I53+L53+O53+R53+U53+X53+AA53+AD53+AG53+AJ53+AM53+AP53+AS53+AY53+BE53+BH53</f>
        <v>106.6</v>
      </c>
      <c r="BL53" t="s">
        <v>99</v>
      </c>
    </row>
    <row r="54" spans="1:64" x14ac:dyDescent="0.25">
      <c r="AX54" s="88"/>
      <c r="AY54" s="88"/>
      <c r="BD54" s="88"/>
      <c r="BE54" s="88"/>
      <c r="BG54" s="100"/>
      <c r="BH54" s="100"/>
      <c r="BJ54" s="26">
        <f>+BA53-BB53</f>
        <v>-3</v>
      </c>
      <c r="BK54" s="26">
        <f>+AV53-AU53</f>
        <v>-5</v>
      </c>
      <c r="BL54" t="s">
        <v>100</v>
      </c>
    </row>
    <row r="55" spans="1:64" x14ac:dyDescent="0.25">
      <c r="AX55" s="88"/>
      <c r="AY55" s="88"/>
      <c r="BD55" s="88"/>
      <c r="BE55" s="88"/>
      <c r="BG55" s="100"/>
      <c r="BH55" s="100"/>
      <c r="BJ55" s="26">
        <f>+BJ53+BJ54</f>
        <v>101.6</v>
      </c>
      <c r="BK55" s="26">
        <f>+BK53+BK54</f>
        <v>101.6</v>
      </c>
      <c r="BL55" t="b">
        <f>BJ55=BK55</f>
        <v>1</v>
      </c>
    </row>
    <row r="56" spans="1:64" x14ac:dyDescent="0.25">
      <c r="AX56" s="88"/>
      <c r="AY56" s="88"/>
      <c r="BD56" s="88"/>
      <c r="BE56" s="88"/>
      <c r="BG56" s="100"/>
      <c r="BH56" s="100"/>
    </row>
    <row r="57" spans="1:64" x14ac:dyDescent="0.25">
      <c r="AX57" s="88"/>
      <c r="AY57" s="88"/>
      <c r="BD57" s="88"/>
      <c r="BE57" s="88"/>
      <c r="BG57" s="100"/>
      <c r="BH57" s="100"/>
    </row>
    <row r="58" spans="1:64" s="30" customFormat="1" x14ac:dyDescent="0.25">
      <c r="A58" s="35" t="s">
        <v>112</v>
      </c>
      <c r="B58" s="50" t="s">
        <v>113</v>
      </c>
      <c r="C58" s="34"/>
      <c r="D58" s="13" t="s">
        <v>52</v>
      </c>
      <c r="E58" s="14"/>
      <c r="F58" s="15"/>
      <c r="G58" s="14"/>
      <c r="H58" s="14"/>
      <c r="I58" s="15"/>
      <c r="J58" s="14"/>
      <c r="K58" s="14"/>
      <c r="L58" s="15"/>
      <c r="M58" s="14"/>
      <c r="N58" s="14"/>
      <c r="O58" s="15"/>
      <c r="P58" s="14"/>
      <c r="Q58" s="14"/>
      <c r="R58" s="15">
        <v>106</v>
      </c>
      <c r="S58" s="14"/>
      <c r="T58" s="14"/>
      <c r="U58" s="15"/>
      <c r="V58" s="14"/>
      <c r="W58" s="14"/>
      <c r="X58" s="15"/>
      <c r="Y58" s="14"/>
      <c r="Z58" s="14"/>
      <c r="AA58" s="15"/>
      <c r="AB58" s="14"/>
      <c r="AC58" s="14"/>
      <c r="AD58" s="15"/>
      <c r="AE58" s="14"/>
      <c r="AF58" s="14"/>
      <c r="AG58" s="15"/>
      <c r="AH58" s="14"/>
      <c r="AI58" s="14">
        <v>106</v>
      </c>
      <c r="AJ58" s="15"/>
      <c r="AK58" s="14"/>
      <c r="AL58" s="14"/>
      <c r="AM58" s="15"/>
      <c r="AN58" s="14"/>
      <c r="AO58" s="14"/>
      <c r="AP58" s="15"/>
      <c r="AQ58" s="14"/>
      <c r="AR58" s="14"/>
      <c r="AS58" s="15"/>
      <c r="AT58" s="14"/>
      <c r="AU58" s="14"/>
      <c r="AV58" s="15"/>
      <c r="AW58" s="14"/>
      <c r="AX58" s="83"/>
      <c r="AY58" s="84"/>
      <c r="AZ58" s="14"/>
      <c r="BA58" s="14"/>
      <c r="BB58" s="15"/>
      <c r="BC58" s="14"/>
      <c r="BD58" s="83"/>
      <c r="BE58" s="84"/>
      <c r="BF58" s="14"/>
      <c r="BG58" s="95"/>
      <c r="BH58" s="96"/>
      <c r="BI58" s="20"/>
      <c r="BJ58" s="36">
        <f t="shared" ref="BJ58:BK69" si="8">E58+H58+K58+N58+Q58+T58+W58+Z58+AC58+AF58+AI58+AL58+AO58+AR58+AU58+AX58+BA58+BD58+BG58</f>
        <v>106</v>
      </c>
      <c r="BK58" s="36">
        <f t="shared" si="8"/>
        <v>106</v>
      </c>
      <c r="BL58" s="30" t="b">
        <f t="shared" ref="BL58:BL69" si="9">BJ58=BK58</f>
        <v>1</v>
      </c>
    </row>
    <row r="59" spans="1:64" s="30" customFormat="1" x14ac:dyDescent="0.25">
      <c r="A59" s="35"/>
      <c r="B59" s="48" t="s">
        <v>114</v>
      </c>
      <c r="C59" s="31"/>
      <c r="D59" s="22" t="s">
        <v>55</v>
      </c>
      <c r="E59" s="20"/>
      <c r="F59" s="21"/>
      <c r="G59" s="20"/>
      <c r="H59" s="20"/>
      <c r="I59" s="21"/>
      <c r="J59" s="20"/>
      <c r="K59" s="20"/>
      <c r="L59" s="21"/>
      <c r="M59" s="20"/>
      <c r="N59" s="20"/>
      <c r="O59" s="21"/>
      <c r="P59" s="20"/>
      <c r="Q59" s="20"/>
      <c r="R59" s="21"/>
      <c r="S59" s="20"/>
      <c r="T59" s="20"/>
      <c r="U59" s="21"/>
      <c r="V59" s="20"/>
      <c r="W59" s="20"/>
      <c r="X59" s="21"/>
      <c r="Y59" s="20"/>
      <c r="Z59" s="20"/>
      <c r="AA59" s="21"/>
      <c r="AB59" s="20"/>
      <c r="AC59" s="20"/>
      <c r="AD59" s="21"/>
      <c r="AE59" s="20"/>
      <c r="AF59" s="20"/>
      <c r="AG59" s="21"/>
      <c r="AH59" s="20"/>
      <c r="AI59" s="20"/>
      <c r="AJ59" s="21">
        <f>BA59+BD59</f>
        <v>1.2</v>
      </c>
      <c r="AK59" s="20"/>
      <c r="AL59" s="20"/>
      <c r="AM59" s="21"/>
      <c r="AN59" s="20"/>
      <c r="AO59" s="20"/>
      <c r="AP59" s="21"/>
      <c r="AQ59" s="20"/>
      <c r="AR59" s="20"/>
      <c r="AS59" s="21"/>
      <c r="AT59" s="20"/>
      <c r="AU59" s="20"/>
      <c r="AV59" s="21"/>
      <c r="AW59" s="20"/>
      <c r="AX59" s="85"/>
      <c r="AY59" s="86"/>
      <c r="AZ59" s="20"/>
      <c r="BA59" s="20">
        <f>5*0.2</f>
        <v>1</v>
      </c>
      <c r="BB59" s="21"/>
      <c r="BC59" s="20"/>
      <c r="BD59" s="85">
        <f>+BA59*0.2</f>
        <v>0.2</v>
      </c>
      <c r="BE59" s="86"/>
      <c r="BF59" s="20"/>
      <c r="BG59" s="97"/>
      <c r="BH59" s="98"/>
      <c r="BI59" s="20"/>
      <c r="BJ59" s="36">
        <f t="shared" si="8"/>
        <v>1.2</v>
      </c>
      <c r="BK59" s="36">
        <f t="shared" si="8"/>
        <v>1.2</v>
      </c>
      <c r="BL59" s="30" t="b">
        <f t="shared" si="9"/>
        <v>1</v>
      </c>
    </row>
    <row r="60" spans="1:64" s="30" customFormat="1" x14ac:dyDescent="0.25">
      <c r="A60" s="35"/>
      <c r="B60" s="49" t="s">
        <v>115</v>
      </c>
      <c r="D60" s="13" t="s">
        <v>52</v>
      </c>
      <c r="E60" s="20"/>
      <c r="F60" s="21"/>
      <c r="G60" s="20"/>
      <c r="H60" s="20"/>
      <c r="I60" s="21"/>
      <c r="J60" s="20"/>
      <c r="K60" s="20">
        <v>106</v>
      </c>
      <c r="L60" s="21"/>
      <c r="M60" s="20"/>
      <c r="N60" s="20"/>
      <c r="O60" s="21"/>
      <c r="P60" s="20"/>
      <c r="Q60" s="20"/>
      <c r="R60" s="21"/>
      <c r="S60" s="20"/>
      <c r="T60" s="20"/>
      <c r="U60" s="21"/>
      <c r="V60" s="20"/>
      <c r="W60" s="20"/>
      <c r="X60" s="21"/>
      <c r="Y60" s="20"/>
      <c r="Z60" s="20"/>
      <c r="AA60" s="21"/>
      <c r="AB60" s="20"/>
      <c r="AC60" s="20"/>
      <c r="AD60" s="21"/>
      <c r="AE60" s="20"/>
      <c r="AF60" s="20"/>
      <c r="AG60" s="21"/>
      <c r="AH60" s="20"/>
      <c r="AI60" s="20"/>
      <c r="AJ60" s="21">
        <v>106</v>
      </c>
      <c r="AK60" s="20"/>
      <c r="AL60" s="20"/>
      <c r="AM60" s="21"/>
      <c r="AN60" s="20"/>
      <c r="AO60" s="20"/>
      <c r="AP60" s="21"/>
      <c r="AQ60" s="20"/>
      <c r="AR60" s="20"/>
      <c r="AS60" s="21"/>
      <c r="AT60" s="20"/>
      <c r="AU60" s="20"/>
      <c r="AV60" s="21"/>
      <c r="AW60" s="20"/>
      <c r="AX60" s="85"/>
      <c r="AY60" s="86"/>
      <c r="AZ60" s="20"/>
      <c r="BA60" s="20"/>
      <c r="BB60" s="21"/>
      <c r="BC60" s="20"/>
      <c r="BD60" s="85"/>
      <c r="BE60" s="86"/>
      <c r="BF60" s="20"/>
      <c r="BG60" s="97"/>
      <c r="BH60" s="98"/>
      <c r="BI60" s="20"/>
      <c r="BJ60" s="36">
        <f t="shared" si="8"/>
        <v>106</v>
      </c>
      <c r="BK60" s="36">
        <f t="shared" si="8"/>
        <v>106</v>
      </c>
      <c r="BL60" s="30" t="b">
        <f t="shared" si="9"/>
        <v>1</v>
      </c>
    </row>
    <row r="61" spans="1:64" s="30" customFormat="1" x14ac:dyDescent="0.25">
      <c r="A61" s="35"/>
      <c r="B61" s="49" t="s">
        <v>116</v>
      </c>
      <c r="D61" s="19" t="s">
        <v>56</v>
      </c>
      <c r="E61" s="20"/>
      <c r="F61" s="21"/>
      <c r="G61" s="20"/>
      <c r="H61" s="20"/>
      <c r="I61" s="21"/>
      <c r="J61" s="20"/>
      <c r="K61" s="20"/>
      <c r="L61" s="21"/>
      <c r="M61" s="20"/>
      <c r="N61" s="20"/>
      <c r="O61" s="21">
        <f>+AJ59</f>
        <v>1.2</v>
      </c>
      <c r="P61" s="20"/>
      <c r="Q61" s="20"/>
      <c r="R61" s="21"/>
      <c r="S61" s="20"/>
      <c r="T61" s="20"/>
      <c r="U61" s="21"/>
      <c r="V61" s="20"/>
      <c r="W61" s="20"/>
      <c r="X61" s="21"/>
      <c r="Y61" s="20"/>
      <c r="Z61" s="20"/>
      <c r="AA61" s="21"/>
      <c r="AB61" s="20"/>
      <c r="AC61" s="20"/>
      <c r="AD61" s="21"/>
      <c r="AE61" s="20"/>
      <c r="AF61" s="20"/>
      <c r="AG61" s="21"/>
      <c r="AH61" s="20"/>
      <c r="AI61" s="20">
        <f>+O61</f>
        <v>1.2</v>
      </c>
      <c r="AJ61" s="21"/>
      <c r="AK61" s="20"/>
      <c r="AL61" s="20"/>
      <c r="AM61" s="21"/>
      <c r="AN61" s="20"/>
      <c r="AO61" s="20"/>
      <c r="AP61" s="21"/>
      <c r="AQ61" s="20"/>
      <c r="AR61" s="20"/>
      <c r="AS61" s="21"/>
      <c r="AT61" s="20"/>
      <c r="AU61" s="20"/>
      <c r="AV61" s="21"/>
      <c r="AW61" s="20"/>
      <c r="AX61" s="85"/>
      <c r="AY61" s="86"/>
      <c r="AZ61" s="20"/>
      <c r="BA61" s="20"/>
      <c r="BB61" s="21"/>
      <c r="BC61" s="20"/>
      <c r="BD61" s="85"/>
      <c r="BE61" s="86">
        <v>0.2</v>
      </c>
      <c r="BF61" s="20"/>
      <c r="BG61" s="97">
        <v>0.2</v>
      </c>
      <c r="BH61" s="98"/>
      <c r="BI61" s="20"/>
      <c r="BJ61" s="36">
        <f t="shared" si="8"/>
        <v>1.4</v>
      </c>
      <c r="BK61" s="36">
        <f t="shared" si="8"/>
        <v>1.4</v>
      </c>
      <c r="BL61" s="30" t="b">
        <f t="shared" si="9"/>
        <v>1</v>
      </c>
    </row>
    <row r="62" spans="1:64" s="30" customFormat="1" x14ac:dyDescent="0.25">
      <c r="A62" s="35"/>
      <c r="B62" s="30" t="s">
        <v>21</v>
      </c>
      <c r="C62" s="30" t="s">
        <v>140</v>
      </c>
      <c r="D62" s="19" t="s">
        <v>53</v>
      </c>
      <c r="E62" s="20"/>
      <c r="F62" s="21"/>
      <c r="G62" s="20"/>
      <c r="H62" s="20"/>
      <c r="I62" s="21"/>
      <c r="J62" s="20"/>
      <c r="K62" s="20"/>
      <c r="L62" s="21"/>
      <c r="M62" s="20"/>
      <c r="N62" s="20"/>
      <c r="O62" s="21"/>
      <c r="P62" s="20"/>
      <c r="Q62" s="20">
        <v>100</v>
      </c>
      <c r="R62" s="21"/>
      <c r="S62" s="20"/>
      <c r="T62" s="20"/>
      <c r="U62" s="21"/>
      <c r="V62" s="20"/>
      <c r="W62" s="20"/>
      <c r="X62" s="21">
        <v>100</v>
      </c>
      <c r="Y62" s="20"/>
      <c r="Z62" s="20"/>
      <c r="AA62" s="21"/>
      <c r="AB62" s="20"/>
      <c r="AC62" s="20"/>
      <c r="AD62" s="21"/>
      <c r="AE62" s="20"/>
      <c r="AF62" s="20"/>
      <c r="AG62" s="21"/>
      <c r="AH62" s="20"/>
      <c r="AI62" s="20"/>
      <c r="AJ62" s="21"/>
      <c r="AK62" s="20"/>
      <c r="AL62" s="20"/>
      <c r="AM62" s="21"/>
      <c r="AN62" s="20"/>
      <c r="AO62" s="20"/>
      <c r="AP62" s="21"/>
      <c r="AQ62" s="20"/>
      <c r="AR62" s="20"/>
      <c r="AS62" s="21"/>
      <c r="AT62" s="20"/>
      <c r="AU62" s="20"/>
      <c r="AV62" s="21"/>
      <c r="AW62" s="20"/>
      <c r="AX62" s="85"/>
      <c r="AY62" s="86"/>
      <c r="AZ62" s="20"/>
      <c r="BA62" s="20"/>
      <c r="BB62" s="21"/>
      <c r="BC62" s="20"/>
      <c r="BD62" s="85"/>
      <c r="BE62" s="86"/>
      <c r="BF62" s="20"/>
      <c r="BG62" s="97"/>
      <c r="BH62" s="98"/>
      <c r="BI62" s="20"/>
      <c r="BJ62" s="36">
        <f t="shared" si="8"/>
        <v>100</v>
      </c>
      <c r="BK62" s="36">
        <f t="shared" si="8"/>
        <v>100</v>
      </c>
      <c r="BL62" s="30" t="b">
        <f t="shared" si="9"/>
        <v>1</v>
      </c>
    </row>
    <row r="63" spans="1:64" s="30" customFormat="1" x14ac:dyDescent="0.25">
      <c r="A63" s="35"/>
      <c r="B63" s="31" t="s">
        <v>23</v>
      </c>
      <c r="C63" s="31" t="s">
        <v>141</v>
      </c>
      <c r="D63" s="22" t="s">
        <v>54</v>
      </c>
      <c r="E63" s="20"/>
      <c r="F63" s="21"/>
      <c r="G63" s="20"/>
      <c r="H63" s="20"/>
      <c r="I63" s="21"/>
      <c r="J63" s="20"/>
      <c r="K63" s="20"/>
      <c r="L63" s="21"/>
      <c r="M63" s="20"/>
      <c r="N63" s="20"/>
      <c r="O63" s="21"/>
      <c r="P63" s="20"/>
      <c r="Q63" s="20">
        <v>6</v>
      </c>
      <c r="R63" s="21"/>
      <c r="S63" s="20"/>
      <c r="T63" s="20"/>
      <c r="U63" s="21"/>
      <c r="V63" s="20"/>
      <c r="W63" s="20"/>
      <c r="X63" s="21"/>
      <c r="Y63" s="20"/>
      <c r="Z63" s="20"/>
      <c r="AA63" s="21"/>
      <c r="AB63" s="20"/>
      <c r="AC63" s="20"/>
      <c r="AD63" s="21"/>
      <c r="AE63" s="20"/>
      <c r="AF63" s="20"/>
      <c r="AG63" s="21"/>
      <c r="AH63" s="20"/>
      <c r="AI63" s="20"/>
      <c r="AJ63" s="21"/>
      <c r="AK63" s="20"/>
      <c r="AL63" s="20"/>
      <c r="AM63" s="21"/>
      <c r="AN63" s="20"/>
      <c r="AO63" s="20"/>
      <c r="AP63" s="21"/>
      <c r="AQ63" s="20"/>
      <c r="AR63" s="20"/>
      <c r="AS63" s="21"/>
      <c r="AT63" s="20"/>
      <c r="AU63" s="20"/>
      <c r="AV63" s="21">
        <v>5</v>
      </c>
      <c r="AW63" s="20"/>
      <c r="AX63" s="85"/>
      <c r="AY63" s="86">
        <f>+AV63*0.2</f>
        <v>1</v>
      </c>
      <c r="AZ63" s="20"/>
      <c r="BA63" s="20"/>
      <c r="BB63" s="21"/>
      <c r="BC63" s="20"/>
      <c r="BD63" s="85"/>
      <c r="BE63" s="86"/>
      <c r="BF63" s="20"/>
      <c r="BG63" s="97"/>
      <c r="BH63" s="98"/>
      <c r="BI63" s="20"/>
      <c r="BJ63" s="36">
        <f t="shared" si="8"/>
        <v>6</v>
      </c>
      <c r="BK63" s="36">
        <f t="shared" si="8"/>
        <v>6</v>
      </c>
      <c r="BL63" s="30" t="b">
        <f t="shared" si="9"/>
        <v>1</v>
      </c>
    </row>
    <row r="64" spans="1:64" s="30" customFormat="1" x14ac:dyDescent="0.25">
      <c r="A64" s="35"/>
      <c r="B64" s="31" t="s">
        <v>28</v>
      </c>
      <c r="C64" s="31" t="s">
        <v>142</v>
      </c>
      <c r="D64" s="22" t="s">
        <v>55</v>
      </c>
      <c r="E64" s="20"/>
      <c r="F64" s="21"/>
      <c r="G64" s="20"/>
      <c r="H64" s="20"/>
      <c r="I64" s="21"/>
      <c r="J64" s="20"/>
      <c r="K64" s="20"/>
      <c r="L64" s="21"/>
      <c r="M64" s="20"/>
      <c r="N64" s="20"/>
      <c r="O64" s="21"/>
      <c r="P64" s="20"/>
      <c r="Q64" s="20"/>
      <c r="R64" s="21"/>
      <c r="S64" s="20"/>
      <c r="T64" s="20"/>
      <c r="U64" s="21"/>
      <c r="V64" s="20"/>
      <c r="W64" s="20"/>
      <c r="X64" s="21">
        <f>+BA64*1.2</f>
        <v>1.7999999999999998</v>
      </c>
      <c r="Y64" s="20"/>
      <c r="Z64" s="20"/>
      <c r="AA64" s="21"/>
      <c r="AB64" s="20"/>
      <c r="AC64" s="20"/>
      <c r="AD64" s="21"/>
      <c r="AE64" s="20"/>
      <c r="AF64" s="20"/>
      <c r="AG64" s="21"/>
      <c r="AH64" s="20"/>
      <c r="AI64" s="20"/>
      <c r="AJ64" s="21"/>
      <c r="AK64" s="20"/>
      <c r="AL64" s="20"/>
      <c r="AM64" s="21"/>
      <c r="AN64" s="20"/>
      <c r="AO64" s="20"/>
      <c r="AP64" s="21"/>
      <c r="AQ64" s="20"/>
      <c r="AR64" s="20"/>
      <c r="AS64" s="21"/>
      <c r="AT64" s="20"/>
      <c r="AU64" s="20"/>
      <c r="AV64" s="21"/>
      <c r="AW64" s="20"/>
      <c r="AX64" s="85"/>
      <c r="AY64" s="86"/>
      <c r="AZ64" s="20"/>
      <c r="BA64" s="20">
        <f>5*0.3</f>
        <v>1.5</v>
      </c>
      <c r="BB64" s="21"/>
      <c r="BC64" s="20"/>
      <c r="BD64" s="85">
        <f>+BA64*0.2</f>
        <v>0.30000000000000004</v>
      </c>
      <c r="BE64" s="86"/>
      <c r="BF64" s="20"/>
      <c r="BG64" s="97"/>
      <c r="BH64" s="98"/>
      <c r="BI64" s="20"/>
      <c r="BJ64" s="36">
        <f t="shared" si="8"/>
        <v>1.8</v>
      </c>
      <c r="BK64" s="36">
        <f t="shared" si="8"/>
        <v>1.7999999999999998</v>
      </c>
      <c r="BL64" s="30" t="b">
        <f t="shared" si="9"/>
        <v>1</v>
      </c>
    </row>
    <row r="65" spans="1:64" s="30" customFormat="1" x14ac:dyDescent="0.25">
      <c r="A65" s="35"/>
      <c r="B65" s="31" t="s">
        <v>31</v>
      </c>
      <c r="C65" s="31" t="s">
        <v>140</v>
      </c>
      <c r="D65" s="19" t="s">
        <v>53</v>
      </c>
      <c r="E65" s="20"/>
      <c r="F65" s="21"/>
      <c r="G65" s="20"/>
      <c r="H65" s="20"/>
      <c r="I65" s="21"/>
      <c r="J65" s="20"/>
      <c r="K65" s="20"/>
      <c r="L65" s="21">
        <v>100</v>
      </c>
      <c r="M65" s="20"/>
      <c r="N65" s="20"/>
      <c r="O65" s="21"/>
      <c r="P65" s="20"/>
      <c r="Q65" s="20"/>
      <c r="R65" s="21"/>
      <c r="S65" s="20"/>
      <c r="T65" s="20"/>
      <c r="U65" s="21"/>
      <c r="V65" s="20"/>
      <c r="W65" s="20">
        <v>100</v>
      </c>
      <c r="X65" s="21"/>
      <c r="Y65" s="20"/>
      <c r="Z65" s="20"/>
      <c r="AA65" s="21"/>
      <c r="AB65" s="20"/>
      <c r="AC65" s="20"/>
      <c r="AD65" s="21"/>
      <c r="AE65" s="20"/>
      <c r="AF65" s="20"/>
      <c r="AG65" s="21"/>
      <c r="AH65" s="20"/>
      <c r="AI65" s="20"/>
      <c r="AJ65" s="21"/>
      <c r="AK65" s="20"/>
      <c r="AL65" s="20"/>
      <c r="AM65" s="21"/>
      <c r="AN65" s="20"/>
      <c r="AO65" s="20"/>
      <c r="AP65" s="21"/>
      <c r="AQ65" s="20"/>
      <c r="AR65" s="20"/>
      <c r="AS65" s="21"/>
      <c r="AT65" s="20"/>
      <c r="AU65" s="20"/>
      <c r="AV65" s="21"/>
      <c r="AW65" s="20"/>
      <c r="AX65" s="85"/>
      <c r="AY65" s="86"/>
      <c r="AZ65" s="20"/>
      <c r="BA65" s="20"/>
      <c r="BB65" s="21"/>
      <c r="BC65" s="20"/>
      <c r="BD65" s="85"/>
      <c r="BE65" s="86"/>
      <c r="BF65" s="20"/>
      <c r="BG65" s="97"/>
      <c r="BH65" s="98"/>
      <c r="BI65" s="20"/>
      <c r="BJ65" s="36">
        <f t="shared" si="8"/>
        <v>100</v>
      </c>
      <c r="BK65" s="36">
        <f t="shared" si="8"/>
        <v>100</v>
      </c>
      <c r="BL65" s="30" t="b">
        <f t="shared" si="9"/>
        <v>1</v>
      </c>
    </row>
    <row r="66" spans="1:64" s="30" customFormat="1" x14ac:dyDescent="0.25">
      <c r="A66" s="35"/>
      <c r="B66" t="s">
        <v>43</v>
      </c>
      <c r="D66" s="19" t="s">
        <v>56</v>
      </c>
      <c r="E66" s="20"/>
      <c r="F66" s="21"/>
      <c r="G66" s="20"/>
      <c r="H66" s="20"/>
      <c r="I66" s="21"/>
      <c r="J66" s="20"/>
      <c r="K66" s="20"/>
      <c r="L66" s="21"/>
      <c r="M66" s="20"/>
      <c r="N66" s="20"/>
      <c r="O66" s="21">
        <v>1.8</v>
      </c>
      <c r="P66" s="20"/>
      <c r="Q66" s="20"/>
      <c r="R66" s="21"/>
      <c r="S66" s="20"/>
      <c r="T66" s="20"/>
      <c r="U66" s="21"/>
      <c r="V66" s="20"/>
      <c r="W66" s="20">
        <f>+O66</f>
        <v>1.8</v>
      </c>
      <c r="X66" s="21"/>
      <c r="Y66" s="20"/>
      <c r="Z66" s="20"/>
      <c r="AA66" s="21"/>
      <c r="AB66" s="20"/>
      <c r="AC66" s="20"/>
      <c r="AD66" s="21"/>
      <c r="AE66" s="20"/>
      <c r="AF66" s="20"/>
      <c r="AG66" s="21"/>
      <c r="AH66" s="20"/>
      <c r="AI66" s="20"/>
      <c r="AJ66" s="21"/>
      <c r="AK66" s="20"/>
      <c r="AL66" s="20"/>
      <c r="AM66" s="21"/>
      <c r="AN66" s="20"/>
      <c r="AO66" s="20"/>
      <c r="AP66" s="21"/>
      <c r="AQ66" s="20"/>
      <c r="AR66" s="20"/>
      <c r="AS66" s="21"/>
      <c r="AT66" s="20"/>
      <c r="AU66" s="20"/>
      <c r="AV66" s="21"/>
      <c r="AW66" s="20"/>
      <c r="AX66" s="85"/>
      <c r="AY66" s="86"/>
      <c r="AZ66" s="20"/>
      <c r="BA66" s="20"/>
      <c r="BB66" s="21"/>
      <c r="BC66" s="20"/>
      <c r="BD66" s="85"/>
      <c r="BE66" s="86">
        <v>0.3</v>
      </c>
      <c r="BF66" s="20"/>
      <c r="BG66" s="97">
        <v>0.3</v>
      </c>
      <c r="BH66" s="98"/>
      <c r="BI66" s="20"/>
      <c r="BJ66" s="36">
        <f t="shared" si="8"/>
        <v>2.1</v>
      </c>
      <c r="BK66" s="36">
        <f t="shared" si="8"/>
        <v>2.1</v>
      </c>
      <c r="BL66" s="30" t="b">
        <f t="shared" si="9"/>
        <v>1</v>
      </c>
    </row>
    <row r="67" spans="1:64" s="30" customFormat="1" x14ac:dyDescent="0.25">
      <c r="A67" s="35"/>
      <c r="B67" s="30" t="s">
        <v>35</v>
      </c>
      <c r="C67" s="30" t="s">
        <v>136</v>
      </c>
      <c r="D67" s="19" t="s">
        <v>57</v>
      </c>
      <c r="E67" s="20"/>
      <c r="F67" s="21"/>
      <c r="G67" s="20"/>
      <c r="H67" s="20"/>
      <c r="I67" s="21"/>
      <c r="J67" s="20"/>
      <c r="K67" s="20"/>
      <c r="L67" s="21">
        <v>6</v>
      </c>
      <c r="M67" s="20"/>
      <c r="N67" s="20">
        <v>6</v>
      </c>
      <c r="O67" s="21"/>
      <c r="P67" s="20"/>
      <c r="Q67" s="20"/>
      <c r="R67" s="21"/>
      <c r="S67" s="20"/>
      <c r="T67" s="20"/>
      <c r="U67" s="21"/>
      <c r="V67" s="20"/>
      <c r="W67" s="20"/>
      <c r="X67" s="21"/>
      <c r="Y67" s="20"/>
      <c r="Z67" s="20"/>
      <c r="AA67" s="21"/>
      <c r="AB67" s="20"/>
      <c r="AC67" s="20"/>
      <c r="AD67" s="21"/>
      <c r="AE67" s="20"/>
      <c r="AF67" s="20"/>
      <c r="AG67" s="21"/>
      <c r="AH67" s="20"/>
      <c r="AI67" s="20"/>
      <c r="AJ67" s="21"/>
      <c r="AK67" s="20"/>
      <c r="AL67" s="20"/>
      <c r="AM67" s="21"/>
      <c r="AN67" s="20"/>
      <c r="AO67" s="20"/>
      <c r="AP67" s="21"/>
      <c r="AQ67" s="20"/>
      <c r="AR67" s="20"/>
      <c r="AS67" s="21"/>
      <c r="AT67" s="20"/>
      <c r="AU67" s="20"/>
      <c r="AV67" s="21"/>
      <c r="AW67" s="20"/>
      <c r="AX67" s="85">
        <v>1</v>
      </c>
      <c r="AY67" s="86"/>
      <c r="AZ67" s="20"/>
      <c r="BA67" s="20"/>
      <c r="BB67" s="21"/>
      <c r="BC67" s="20"/>
      <c r="BD67" s="85"/>
      <c r="BE67" s="86"/>
      <c r="BF67" s="20"/>
      <c r="BG67" s="97"/>
      <c r="BH67" s="98">
        <v>1</v>
      </c>
      <c r="BI67" s="20"/>
      <c r="BJ67" s="36">
        <f t="shared" si="8"/>
        <v>7</v>
      </c>
      <c r="BK67" s="36">
        <f t="shared" si="8"/>
        <v>7</v>
      </c>
      <c r="BL67" s="30" t="b">
        <f t="shared" si="9"/>
        <v>1</v>
      </c>
    </row>
    <row r="68" spans="1:64" s="78" customFormat="1" x14ac:dyDescent="0.25">
      <c r="A68" s="35"/>
      <c r="B68" s="78" t="s">
        <v>37</v>
      </c>
      <c r="C68" s="78" t="s">
        <v>137</v>
      </c>
      <c r="D68" s="72" t="s">
        <v>58</v>
      </c>
      <c r="E68" s="73"/>
      <c r="F68" s="74"/>
      <c r="G68" s="73"/>
      <c r="H68" s="73"/>
      <c r="I68" s="74"/>
      <c r="J68" s="73"/>
      <c r="K68" s="73"/>
      <c r="L68" s="74"/>
      <c r="M68" s="73"/>
      <c r="N68" s="73"/>
      <c r="O68" s="74">
        <v>0.5</v>
      </c>
      <c r="P68" s="73"/>
      <c r="Q68" s="73"/>
      <c r="R68" s="74"/>
      <c r="S68" s="73"/>
      <c r="T68" s="73"/>
      <c r="U68" s="74"/>
      <c r="V68" s="73"/>
      <c r="W68" s="73"/>
      <c r="X68" s="74"/>
      <c r="Y68" s="73"/>
      <c r="Z68" s="73"/>
      <c r="AA68" s="74"/>
      <c r="AB68" s="73"/>
      <c r="AC68" s="73"/>
      <c r="AD68" s="74"/>
      <c r="AE68" s="73"/>
      <c r="AF68" s="73"/>
      <c r="AG68" s="74"/>
      <c r="AH68" s="73"/>
      <c r="AI68" s="73"/>
      <c r="AJ68" s="74"/>
      <c r="AK68" s="73"/>
      <c r="AL68" s="73"/>
      <c r="AM68" s="74"/>
      <c r="AN68" s="73"/>
      <c r="AO68" s="73"/>
      <c r="AP68" s="74"/>
      <c r="AQ68" s="73"/>
      <c r="AR68" s="73"/>
      <c r="AS68" s="74"/>
      <c r="AT68" s="73"/>
      <c r="AU68" s="73"/>
      <c r="AV68" s="74"/>
      <c r="AW68" s="73"/>
      <c r="AX68" s="85"/>
      <c r="AY68" s="86"/>
      <c r="AZ68" s="73"/>
      <c r="BA68" s="73"/>
      <c r="BB68" s="74" t="s">
        <v>61</v>
      </c>
      <c r="BC68" s="73"/>
      <c r="BD68" s="85"/>
      <c r="BE68" s="86"/>
      <c r="BF68" s="73"/>
      <c r="BG68" s="97">
        <v>0.5</v>
      </c>
      <c r="BH68" s="98"/>
      <c r="BI68" s="73"/>
      <c r="BJ68" s="79">
        <f t="shared" si="8"/>
        <v>0.5</v>
      </c>
      <c r="BK68" s="79" t="e">
        <f t="shared" si="8"/>
        <v>#VALUE!</v>
      </c>
      <c r="BL68" s="78" t="e">
        <f t="shared" si="9"/>
        <v>#VALUE!</v>
      </c>
    </row>
    <row r="69" spans="1:64" s="41" customFormat="1" x14ac:dyDescent="0.25">
      <c r="A69" s="35"/>
      <c r="B69" s="37"/>
      <c r="C69" s="37"/>
      <c r="D69" s="37"/>
      <c r="E69" s="38">
        <f>SUM(E58:E68)</f>
        <v>0</v>
      </c>
      <c r="F69" s="38">
        <f>SUM(F58:F68)</f>
        <v>0</v>
      </c>
      <c r="G69" s="39"/>
      <c r="H69" s="38">
        <f>SUM(H58:H68)</f>
        <v>0</v>
      </c>
      <c r="I69" s="38">
        <f>SUM(I58:I68)</f>
        <v>0</v>
      </c>
      <c r="J69" s="39"/>
      <c r="K69" s="38">
        <f>SUM(K58:K68)</f>
        <v>106</v>
      </c>
      <c r="L69" s="38">
        <f>SUM(L58:L68)</f>
        <v>106</v>
      </c>
      <c r="M69" s="39"/>
      <c r="N69" s="38">
        <f>SUM(N58:N68)</f>
        <v>6</v>
      </c>
      <c r="O69" s="38">
        <f>SUM(O58:O68)</f>
        <v>3.5</v>
      </c>
      <c r="P69" s="39"/>
      <c r="Q69" s="38">
        <f>SUM(Q58:Q68)</f>
        <v>106</v>
      </c>
      <c r="R69" s="38">
        <f>SUM(R58:R68)</f>
        <v>106</v>
      </c>
      <c r="S69" s="39"/>
      <c r="T69" s="38">
        <f>SUM(T58:T68)</f>
        <v>0</v>
      </c>
      <c r="U69" s="38">
        <f>SUM(U58:U68)</f>
        <v>0</v>
      </c>
      <c r="V69" s="39"/>
      <c r="W69" s="38">
        <f>SUM(W58:W68)</f>
        <v>101.8</v>
      </c>
      <c r="X69" s="38">
        <f>SUM(X58:X68)</f>
        <v>101.8</v>
      </c>
      <c r="Y69" s="39"/>
      <c r="Z69" s="38">
        <f>SUM(Z58:Z68)</f>
        <v>0</v>
      </c>
      <c r="AA69" s="38">
        <f>SUM(AA58:AA68)</f>
        <v>0</v>
      </c>
      <c r="AB69" s="39"/>
      <c r="AC69" s="38">
        <f>SUM(AC58:AC68)</f>
        <v>0</v>
      </c>
      <c r="AD69" s="38">
        <f>SUM(AD58:AD68)</f>
        <v>0</v>
      </c>
      <c r="AE69" s="39"/>
      <c r="AF69" s="38">
        <f>SUM(AF58:AF68)</f>
        <v>0</v>
      </c>
      <c r="AG69" s="38">
        <f>SUM(AG58:AG68)</f>
        <v>0</v>
      </c>
      <c r="AH69" s="39"/>
      <c r="AI69" s="38">
        <f>SUM(AI58:AI68)</f>
        <v>107.2</v>
      </c>
      <c r="AJ69" s="38">
        <f>SUM(AJ58:AJ68)</f>
        <v>107.2</v>
      </c>
      <c r="AK69" s="39"/>
      <c r="AL69" s="38">
        <f>SUM(AL58:AL68)</f>
        <v>0</v>
      </c>
      <c r="AM69" s="38">
        <f>SUM(AM58:AM68)</f>
        <v>0</v>
      </c>
      <c r="AN69" s="39"/>
      <c r="AO69" s="38">
        <f>SUM(AO58:AO68)</f>
        <v>0</v>
      </c>
      <c r="AP69" s="38">
        <f>SUM(AP58:AP68)</f>
        <v>0</v>
      </c>
      <c r="AQ69" s="39"/>
      <c r="AR69" s="38">
        <f>SUM(AR58:AR68)</f>
        <v>0</v>
      </c>
      <c r="AS69" s="38">
        <f>SUM(AS58:AS68)</f>
        <v>0</v>
      </c>
      <c r="AT69" s="39"/>
      <c r="AU69" s="38">
        <f>SUM(AU58:AU68)</f>
        <v>0</v>
      </c>
      <c r="AV69" s="38">
        <f>SUM(AV58:AV68)</f>
        <v>5</v>
      </c>
      <c r="AW69" s="39"/>
      <c r="AX69" s="89">
        <f>SUM(AX58:AX68)</f>
        <v>1</v>
      </c>
      <c r="AY69" s="89">
        <f>SUM(AY58:AY68)</f>
        <v>1</v>
      </c>
      <c r="AZ69" s="39"/>
      <c r="BA69" s="38">
        <f>SUM(BA58:BA68)</f>
        <v>2.5</v>
      </c>
      <c r="BB69" s="38">
        <f>SUM(BB58:BB68)</f>
        <v>0</v>
      </c>
      <c r="BC69" s="39"/>
      <c r="BD69" s="89">
        <f>SUM(BD58:BD68)</f>
        <v>0.5</v>
      </c>
      <c r="BE69" s="89">
        <f>SUM(BE58:BE68)</f>
        <v>0.5</v>
      </c>
      <c r="BF69" s="39"/>
      <c r="BG69" s="101">
        <f>SUM(BG58:BG68)</f>
        <v>1</v>
      </c>
      <c r="BH69" s="101">
        <f>SUM(BH58:BH68)</f>
        <v>1</v>
      </c>
      <c r="BI69" s="40"/>
      <c r="BJ69" s="38">
        <f t="shared" si="8"/>
        <v>432</v>
      </c>
      <c r="BK69" s="38">
        <f t="shared" si="8"/>
        <v>432</v>
      </c>
      <c r="BL69" s="41" t="b">
        <f t="shared" si="9"/>
        <v>1</v>
      </c>
    </row>
    <row r="70" spans="1:64" s="41" customFormat="1" x14ac:dyDescent="0.25">
      <c r="A70" s="35"/>
      <c r="B70" s="37"/>
      <c r="C70" s="37"/>
      <c r="D70" s="37"/>
      <c r="E70" s="38">
        <f>IF(E69&gt;F69,E69-F69,0)</f>
        <v>0</v>
      </c>
      <c r="F70" s="38">
        <f>IF(F69&gt;E69,F69-E69,0)</f>
        <v>0</v>
      </c>
      <c r="G70" s="39"/>
      <c r="H70" s="38">
        <f>IF(H69&gt;I69,H69-I69,0)</f>
        <v>0</v>
      </c>
      <c r="I70" s="38">
        <f>IF(I69&gt;H69,I69-H69,0)</f>
        <v>0</v>
      </c>
      <c r="J70" s="39"/>
      <c r="K70" s="38">
        <f>IF(K69&gt;L69,K69-L69,0)</f>
        <v>0</v>
      </c>
      <c r="L70" s="38">
        <f>IF(L69&gt;K69,L69-K69,0)</f>
        <v>0</v>
      </c>
      <c r="M70" s="39"/>
      <c r="N70" s="38">
        <f>IF(N69&gt;O69,N69-O69,0)</f>
        <v>2.5</v>
      </c>
      <c r="O70" s="38">
        <f>IF(O69&gt;N69,O69-N69,0)</f>
        <v>0</v>
      </c>
      <c r="P70" s="39"/>
      <c r="Q70" s="38">
        <f>IF(Q69&gt;R69,Q69-R69,0)</f>
        <v>0</v>
      </c>
      <c r="R70" s="38">
        <f>IF(R69&gt;Q69,R69-Q69,0)</f>
        <v>0</v>
      </c>
      <c r="S70" s="39"/>
      <c r="T70" s="38">
        <f>IF(T69&gt;U69,T69-U69,0)</f>
        <v>0</v>
      </c>
      <c r="U70" s="38">
        <f>IF(U69&gt;T69,U69-T69,0)</f>
        <v>0</v>
      </c>
      <c r="V70" s="39"/>
      <c r="W70" s="38">
        <f>IF(W69&gt;X69,W69-X69,0)</f>
        <v>0</v>
      </c>
      <c r="X70" s="38">
        <f>IF(X69&gt;W69,X69-W69,0)</f>
        <v>0</v>
      </c>
      <c r="Y70" s="39"/>
      <c r="Z70" s="38">
        <f>IF(Z69&gt;AA69,Z69-AA69,0)</f>
        <v>0</v>
      </c>
      <c r="AA70" s="38">
        <f>IF(AA69&gt;Z69,AA69-Z69,0)</f>
        <v>0</v>
      </c>
      <c r="AB70" s="39"/>
      <c r="AC70" s="38">
        <f>IF(AC69&gt;AD69,AC69-AD69,0)</f>
        <v>0</v>
      </c>
      <c r="AD70" s="38">
        <f>IF(AD69&gt;AC69,AD69-AC69,0)</f>
        <v>0</v>
      </c>
      <c r="AE70" s="39"/>
      <c r="AF70" s="38">
        <f>IF(AF69&gt;AG69,AF69-AG69,0)</f>
        <v>0</v>
      </c>
      <c r="AG70" s="38">
        <f>IF(AG69&gt;AF69,AG69-AF69,0)</f>
        <v>0</v>
      </c>
      <c r="AH70" s="39"/>
      <c r="AI70" s="38">
        <f>IF(AI69&gt;AJ69,AI69-AJ69,0)</f>
        <v>0</v>
      </c>
      <c r="AJ70" s="38">
        <f>IF(AJ69&gt;AI69,AJ69-AI69,0)</f>
        <v>0</v>
      </c>
      <c r="AK70" s="39"/>
      <c r="AL70" s="38">
        <f>IF(AL69&gt;AM69,AL69-AM69,0)</f>
        <v>0</v>
      </c>
      <c r="AM70" s="38">
        <f>IF(AM69&gt;AL69,AM69-AL69,0)</f>
        <v>0</v>
      </c>
      <c r="AN70" s="39"/>
      <c r="AO70" s="38">
        <f>IF(AO69&gt;AP69,AO69-AP69,0)</f>
        <v>0</v>
      </c>
      <c r="AP70" s="38">
        <f>IF(AP69&gt;AO69,AP69-AO69,0)</f>
        <v>0</v>
      </c>
      <c r="AQ70" s="39"/>
      <c r="AR70" s="38">
        <f>IF(AR69&gt;AS69,AR69-AS69,0)</f>
        <v>0</v>
      </c>
      <c r="AS70" s="38">
        <f>IF(AS69&gt;AR69,AS69-AR69,0)</f>
        <v>0</v>
      </c>
      <c r="AT70" s="39"/>
      <c r="AU70" s="38">
        <f>IF(AU69&gt;AV69,AU69-AV69,0)</f>
        <v>0</v>
      </c>
      <c r="AV70" s="38">
        <f>IF(AV69&gt;AU69,AV69-AU69,0)</f>
        <v>5</v>
      </c>
      <c r="AW70" s="39"/>
      <c r="AX70" s="89">
        <f>IF(AX69&gt;AY69,AX69-AY69,0)</f>
        <v>0</v>
      </c>
      <c r="AY70" s="89">
        <f>IF(AY69&gt;AX69,AY69-AX69,0)</f>
        <v>0</v>
      </c>
      <c r="AZ70" s="39"/>
      <c r="BA70" s="38">
        <f>IF(BA69&gt;BB69,BA69-BB69,0)</f>
        <v>2.5</v>
      </c>
      <c r="BB70" s="38">
        <f>IF(BB69&gt;BA69,BB69-BA69,0)</f>
        <v>0</v>
      </c>
      <c r="BC70" s="39"/>
      <c r="BD70" s="89">
        <f>IF(BD69&gt;BE69,BD69-BE69,0)</f>
        <v>0</v>
      </c>
      <c r="BE70" s="89">
        <f>IF(BE69&gt;BD69,BE69-BD69,0)</f>
        <v>0</v>
      </c>
      <c r="BF70" s="39"/>
      <c r="BG70" s="101">
        <f>IF(BG69&gt;BH69,BG69-BH69,0)</f>
        <v>0</v>
      </c>
      <c r="BH70" s="101">
        <f>IF(BH69&gt;BG69,BH69-BG69,0)</f>
        <v>0</v>
      </c>
      <c r="BI70" s="40"/>
      <c r="BJ70" s="42">
        <f>E70+H70+K70+N70+Q70+T70+W70+Z70+AC70+AF70+AI70+AL70+AO70+AR70+AX70+BD70+BG70</f>
        <v>2.5</v>
      </c>
      <c r="BK70" s="42">
        <f>F70+I70+L70+O70+R70+U70+X70+AA70+AD70+AG70+AJ70+AM70+AP70+AS70+AY70+BE70+BH70</f>
        <v>0</v>
      </c>
      <c r="BL70" s="41" t="s">
        <v>99</v>
      </c>
    </row>
    <row r="71" spans="1:64" x14ac:dyDescent="0.25">
      <c r="AX71" s="88"/>
      <c r="AY71" s="88"/>
      <c r="BD71" s="88"/>
      <c r="BE71" s="88"/>
      <c r="BG71" s="100"/>
      <c r="BH71" s="100"/>
      <c r="BJ71" s="26">
        <f>+BA70-BB70</f>
        <v>2.5</v>
      </c>
      <c r="BK71" s="26">
        <f>+AV70-AU70</f>
        <v>5</v>
      </c>
      <c r="BL71" t="s">
        <v>100</v>
      </c>
    </row>
    <row r="72" spans="1:64" x14ac:dyDescent="0.25">
      <c r="AX72" s="88"/>
      <c r="AY72" s="88"/>
      <c r="BD72" s="88"/>
      <c r="BE72" s="88"/>
      <c r="BG72" s="100"/>
      <c r="BH72" s="100"/>
      <c r="BJ72" s="26">
        <f>+BJ70+BJ71</f>
        <v>5</v>
      </c>
      <c r="BK72" s="26">
        <f>+BK70+BK71</f>
        <v>5</v>
      </c>
      <c r="BL72" t="b">
        <f>BJ72=BK72</f>
        <v>1</v>
      </c>
    </row>
    <row r="73" spans="1:64" x14ac:dyDescent="0.25">
      <c r="AX73" s="88"/>
      <c r="AY73" s="88"/>
      <c r="BD73" s="88"/>
      <c r="BE73" s="88"/>
      <c r="BG73" s="100"/>
      <c r="BH73" s="100"/>
    </row>
    <row r="74" spans="1:64" x14ac:dyDescent="0.25">
      <c r="AX74" s="88"/>
      <c r="AY74" s="88"/>
      <c r="BD74" s="88"/>
      <c r="BE74" s="88"/>
      <c r="BG74" s="100"/>
      <c r="BH74" s="100"/>
    </row>
    <row r="75" spans="1:64" s="30" customFormat="1" x14ac:dyDescent="0.25">
      <c r="A75" s="35" t="s">
        <v>117</v>
      </c>
      <c r="B75" s="50" t="s">
        <v>113</v>
      </c>
      <c r="C75" s="34"/>
      <c r="D75" s="13" t="s">
        <v>52</v>
      </c>
      <c r="E75" s="14"/>
      <c r="F75" s="15"/>
      <c r="G75" s="14"/>
      <c r="H75" s="14"/>
      <c r="I75" s="15"/>
      <c r="J75" s="14"/>
      <c r="K75" s="14"/>
      <c r="L75" s="15"/>
      <c r="M75" s="14"/>
      <c r="N75" s="14"/>
      <c r="O75" s="15"/>
      <c r="P75" s="14"/>
      <c r="Q75" s="14"/>
      <c r="R75" s="15">
        <v>106</v>
      </c>
      <c r="S75" s="14"/>
      <c r="T75" s="14"/>
      <c r="U75" s="15"/>
      <c r="V75" s="14"/>
      <c r="W75" s="14"/>
      <c r="X75" s="15"/>
      <c r="Y75" s="14"/>
      <c r="Z75" s="14"/>
      <c r="AA75" s="15"/>
      <c r="AB75" s="14"/>
      <c r="AC75" s="14"/>
      <c r="AD75" s="15"/>
      <c r="AE75" s="14"/>
      <c r="AF75" s="14"/>
      <c r="AG75" s="15"/>
      <c r="AH75" s="14"/>
      <c r="AI75" s="14"/>
      <c r="AJ75" s="15"/>
      <c r="AK75" s="14"/>
      <c r="AL75" s="14"/>
      <c r="AM75" s="15"/>
      <c r="AN75" s="14"/>
      <c r="AO75" s="14">
        <v>106</v>
      </c>
      <c r="AP75" s="15"/>
      <c r="AQ75" s="14"/>
      <c r="AR75" s="14"/>
      <c r="AS75" s="15"/>
      <c r="AT75" s="14"/>
      <c r="AU75" s="14"/>
      <c r="AV75" s="15"/>
      <c r="AW75" s="14"/>
      <c r="AX75" s="83"/>
      <c r="AY75" s="84"/>
      <c r="AZ75" s="14"/>
      <c r="BA75" s="14"/>
      <c r="BB75" s="15"/>
      <c r="BC75" s="14"/>
      <c r="BD75" s="83"/>
      <c r="BE75" s="84"/>
      <c r="BF75" s="14"/>
      <c r="BG75" s="95"/>
      <c r="BH75" s="96"/>
      <c r="BI75" s="20"/>
      <c r="BJ75" s="36">
        <f t="shared" ref="BJ75:BK86" si="10">E75+H75+K75+N75+Q75+T75+W75+Z75+AC75+AF75+AI75+AL75+AO75+AR75+AU75+AX75+BA75+BD75+BG75</f>
        <v>106</v>
      </c>
      <c r="BK75" s="36">
        <f t="shared" si="10"/>
        <v>106</v>
      </c>
      <c r="BL75" s="30" t="b">
        <f t="shared" ref="BL75:BL86" si="11">BJ75=BK75</f>
        <v>1</v>
      </c>
    </row>
    <row r="76" spans="1:64" s="30" customFormat="1" x14ac:dyDescent="0.25">
      <c r="A76" s="35"/>
      <c r="B76" s="48" t="s">
        <v>118</v>
      </c>
      <c r="C76" s="31"/>
      <c r="D76" s="22" t="s">
        <v>55</v>
      </c>
      <c r="E76" s="20"/>
      <c r="F76" s="21"/>
      <c r="G76" s="20"/>
      <c r="H76" s="20"/>
      <c r="I76" s="21"/>
      <c r="J76" s="20"/>
      <c r="K76" s="20"/>
      <c r="L76" s="21"/>
      <c r="M76" s="20"/>
      <c r="N76" s="20"/>
      <c r="O76" s="21"/>
      <c r="P76" s="20"/>
      <c r="Q76" s="20"/>
      <c r="R76" s="21"/>
      <c r="S76" s="20"/>
      <c r="T76" s="20"/>
      <c r="U76" s="21"/>
      <c r="V76" s="20"/>
      <c r="W76" s="20"/>
      <c r="X76" s="21"/>
      <c r="Y76" s="20"/>
      <c r="Z76" s="20"/>
      <c r="AA76" s="21"/>
      <c r="AB76" s="20"/>
      <c r="AC76" s="20"/>
      <c r="AD76" s="21"/>
      <c r="AE76" s="20"/>
      <c r="AF76" s="20"/>
      <c r="AG76" s="21"/>
      <c r="AH76" s="20"/>
      <c r="AI76" s="20"/>
      <c r="AJ76" s="21"/>
      <c r="AK76" s="20"/>
      <c r="AL76" s="20"/>
      <c r="AM76" s="21"/>
      <c r="AN76" s="20"/>
      <c r="AO76" s="20"/>
      <c r="AP76" s="21">
        <f>BG76+BJ76</f>
        <v>1.2</v>
      </c>
      <c r="AQ76" s="20"/>
      <c r="AR76" s="20"/>
      <c r="AS76" s="21"/>
      <c r="AT76" s="20"/>
      <c r="AU76" s="20"/>
      <c r="AV76" s="21"/>
      <c r="AW76" s="20"/>
      <c r="AX76" s="85"/>
      <c r="AY76" s="86"/>
      <c r="AZ76" s="20"/>
      <c r="BA76" s="20">
        <f>5*0.2</f>
        <v>1</v>
      </c>
      <c r="BB76" s="21"/>
      <c r="BC76" s="20"/>
      <c r="BD76" s="85">
        <f>+BA76*0.2</f>
        <v>0.2</v>
      </c>
      <c r="BE76" s="86"/>
      <c r="BF76" s="20"/>
      <c r="BG76" s="97"/>
      <c r="BH76" s="98"/>
      <c r="BI76" s="20"/>
      <c r="BJ76" s="36">
        <f t="shared" si="10"/>
        <v>1.2</v>
      </c>
      <c r="BK76" s="36">
        <f t="shared" si="10"/>
        <v>1.2</v>
      </c>
      <c r="BL76" s="30" t="b">
        <f t="shared" si="11"/>
        <v>1</v>
      </c>
    </row>
    <row r="77" spans="1:64" s="30" customFormat="1" x14ac:dyDescent="0.25">
      <c r="A77" s="35"/>
      <c r="B77" s="61" t="s">
        <v>119</v>
      </c>
      <c r="D77" s="13" t="s">
        <v>52</v>
      </c>
      <c r="E77" s="20"/>
      <c r="F77" s="21"/>
      <c r="G77" s="20"/>
      <c r="H77" s="20"/>
      <c r="I77" s="21"/>
      <c r="J77" s="20"/>
      <c r="K77" s="20">
        <v>106</v>
      </c>
      <c r="L77" s="21"/>
      <c r="M77" s="20"/>
      <c r="N77" s="20"/>
      <c r="O77" s="21"/>
      <c r="P77" s="20"/>
      <c r="Q77" s="20"/>
      <c r="R77" s="21"/>
      <c r="S77" s="20"/>
      <c r="T77" s="20"/>
      <c r="U77" s="21"/>
      <c r="V77" s="20"/>
      <c r="W77" s="20"/>
      <c r="X77" s="21"/>
      <c r="Y77" s="20"/>
      <c r="Z77" s="20"/>
      <c r="AA77" s="21"/>
      <c r="AB77" s="20"/>
      <c r="AC77" s="20"/>
      <c r="AD77" s="21"/>
      <c r="AE77" s="20"/>
      <c r="AF77" s="20"/>
      <c r="AG77" s="21"/>
      <c r="AH77" s="20"/>
      <c r="AI77" s="20"/>
      <c r="AJ77" s="21"/>
      <c r="AK77" s="20"/>
      <c r="AL77" s="20"/>
      <c r="AM77" s="21"/>
      <c r="AN77" s="20"/>
      <c r="AO77" s="20"/>
      <c r="AP77" s="21">
        <v>106</v>
      </c>
      <c r="AQ77" s="20"/>
      <c r="AR77" s="20"/>
      <c r="AS77" s="21"/>
      <c r="AT77" s="20"/>
      <c r="AU77" s="20"/>
      <c r="AV77" s="21"/>
      <c r="AW77" s="20"/>
      <c r="AX77" s="85"/>
      <c r="AY77" s="86"/>
      <c r="AZ77" s="20"/>
      <c r="BA77" s="20"/>
      <c r="BB77" s="21"/>
      <c r="BC77" s="20"/>
      <c r="BD77" s="85"/>
      <c r="BE77" s="86"/>
      <c r="BF77" s="20"/>
      <c r="BG77" s="97"/>
      <c r="BH77" s="98"/>
      <c r="BI77" s="20"/>
      <c r="BJ77" s="36">
        <f t="shared" si="10"/>
        <v>106</v>
      </c>
      <c r="BK77" s="36">
        <f t="shared" si="10"/>
        <v>106</v>
      </c>
      <c r="BL77" s="30" t="b">
        <f t="shared" si="11"/>
        <v>1</v>
      </c>
    </row>
    <row r="78" spans="1:64" s="30" customFormat="1" x14ac:dyDescent="0.25">
      <c r="A78" s="35"/>
      <c r="B78" s="49" t="s">
        <v>120</v>
      </c>
      <c r="D78" s="19" t="s">
        <v>56</v>
      </c>
      <c r="E78" s="20"/>
      <c r="F78" s="21"/>
      <c r="G78" s="20"/>
      <c r="H78" s="20"/>
      <c r="I78" s="21"/>
      <c r="J78" s="20"/>
      <c r="K78" s="20"/>
      <c r="L78" s="21"/>
      <c r="M78" s="20"/>
      <c r="N78" s="20"/>
      <c r="O78" s="21">
        <v>1.2</v>
      </c>
      <c r="P78" s="20"/>
      <c r="Q78" s="20"/>
      <c r="R78" s="21"/>
      <c r="S78" s="20"/>
      <c r="T78" s="20"/>
      <c r="U78" s="21"/>
      <c r="V78" s="20"/>
      <c r="W78" s="20"/>
      <c r="X78" s="21"/>
      <c r="Y78" s="20"/>
      <c r="Z78" s="20"/>
      <c r="AA78" s="21"/>
      <c r="AB78" s="20"/>
      <c r="AC78" s="20"/>
      <c r="AD78" s="21"/>
      <c r="AE78" s="20"/>
      <c r="AF78" s="20"/>
      <c r="AG78" s="21"/>
      <c r="AH78" s="20"/>
      <c r="AI78" s="20"/>
      <c r="AJ78" s="21"/>
      <c r="AK78" s="20"/>
      <c r="AL78" s="20"/>
      <c r="AM78" s="21"/>
      <c r="AN78" s="20"/>
      <c r="AO78" s="20">
        <f>+O78</f>
        <v>1.2</v>
      </c>
      <c r="AP78" s="21"/>
      <c r="AQ78" s="20"/>
      <c r="AR78" s="20"/>
      <c r="AS78" s="21"/>
      <c r="AT78" s="20"/>
      <c r="AU78" s="20"/>
      <c r="AV78" s="21"/>
      <c r="AW78" s="20"/>
      <c r="AX78" s="85"/>
      <c r="AY78" s="86"/>
      <c r="AZ78" s="20"/>
      <c r="BA78" s="20"/>
      <c r="BB78" s="21"/>
      <c r="BC78" s="20"/>
      <c r="BD78" s="85"/>
      <c r="BE78" s="86">
        <v>0.2</v>
      </c>
      <c r="BF78" s="20"/>
      <c r="BG78" s="97">
        <v>0.2</v>
      </c>
      <c r="BH78" s="98"/>
      <c r="BI78" s="20"/>
      <c r="BJ78" s="36">
        <f t="shared" si="10"/>
        <v>1.4</v>
      </c>
      <c r="BK78" s="36">
        <f t="shared" si="10"/>
        <v>1.4</v>
      </c>
      <c r="BL78" s="30" t="b">
        <f t="shared" si="11"/>
        <v>1</v>
      </c>
    </row>
    <row r="79" spans="1:64" s="30" customFormat="1" x14ac:dyDescent="0.25">
      <c r="A79" s="35"/>
      <c r="B79" s="30" t="s">
        <v>21</v>
      </c>
      <c r="C79" s="30" t="s">
        <v>140</v>
      </c>
      <c r="D79" s="19" t="s">
        <v>53</v>
      </c>
      <c r="E79" s="20"/>
      <c r="F79" s="21"/>
      <c r="G79" s="20"/>
      <c r="H79" s="20"/>
      <c r="I79" s="21"/>
      <c r="J79" s="20"/>
      <c r="K79" s="20"/>
      <c r="L79" s="21"/>
      <c r="M79" s="20"/>
      <c r="N79" s="20"/>
      <c r="O79" s="21"/>
      <c r="P79" s="20"/>
      <c r="Q79" s="20">
        <v>100</v>
      </c>
      <c r="R79" s="21"/>
      <c r="S79" s="20"/>
      <c r="T79" s="20"/>
      <c r="U79" s="21"/>
      <c r="V79" s="20"/>
      <c r="W79" s="20"/>
      <c r="X79" s="21">
        <v>100</v>
      </c>
      <c r="Y79" s="20"/>
      <c r="Z79" s="20"/>
      <c r="AA79" s="21"/>
      <c r="AB79" s="20"/>
      <c r="AC79" s="20"/>
      <c r="AD79" s="21"/>
      <c r="AE79" s="20"/>
      <c r="AF79" s="20"/>
      <c r="AG79" s="21"/>
      <c r="AH79" s="20"/>
      <c r="AI79" s="20"/>
      <c r="AJ79" s="21"/>
      <c r="AK79" s="20"/>
      <c r="AL79" s="20"/>
      <c r="AM79" s="21"/>
      <c r="AN79" s="20"/>
      <c r="AO79" s="20"/>
      <c r="AP79" s="21"/>
      <c r="AQ79" s="20"/>
      <c r="AR79" s="20"/>
      <c r="AS79" s="21"/>
      <c r="AT79" s="20"/>
      <c r="AU79" s="20"/>
      <c r="AV79" s="21"/>
      <c r="AW79" s="20"/>
      <c r="AX79" s="85"/>
      <c r="AY79" s="86"/>
      <c r="AZ79" s="20"/>
      <c r="BA79" s="20"/>
      <c r="BB79" s="21"/>
      <c r="BC79" s="20"/>
      <c r="BD79" s="85"/>
      <c r="BE79" s="86"/>
      <c r="BF79" s="20"/>
      <c r="BG79" s="97"/>
      <c r="BH79" s="98"/>
      <c r="BI79" s="20"/>
      <c r="BJ79" s="36">
        <f t="shared" si="10"/>
        <v>100</v>
      </c>
      <c r="BK79" s="36">
        <f t="shared" si="10"/>
        <v>100</v>
      </c>
      <c r="BL79" s="30" t="b">
        <f t="shared" si="11"/>
        <v>1</v>
      </c>
    </row>
    <row r="80" spans="1:64" s="30" customFormat="1" x14ac:dyDescent="0.25">
      <c r="A80" s="35"/>
      <c r="B80" s="31" t="s">
        <v>23</v>
      </c>
      <c r="C80" s="31" t="s">
        <v>141</v>
      </c>
      <c r="D80" s="22" t="s">
        <v>54</v>
      </c>
      <c r="E80" s="20"/>
      <c r="F80" s="21"/>
      <c r="G80" s="20"/>
      <c r="H80" s="20"/>
      <c r="I80" s="21"/>
      <c r="J80" s="20"/>
      <c r="K80" s="20"/>
      <c r="L80" s="21"/>
      <c r="M80" s="20"/>
      <c r="N80" s="20"/>
      <c r="O80" s="21"/>
      <c r="P80" s="20"/>
      <c r="Q80" s="20">
        <v>6</v>
      </c>
      <c r="R80" s="21"/>
      <c r="S80" s="20"/>
      <c r="T80" s="20"/>
      <c r="U80" s="21"/>
      <c r="V80" s="20"/>
      <c r="W80" s="20"/>
      <c r="X80" s="21"/>
      <c r="Y80" s="20"/>
      <c r="Z80" s="20"/>
      <c r="AA80" s="21"/>
      <c r="AB80" s="20"/>
      <c r="AC80" s="20"/>
      <c r="AD80" s="21"/>
      <c r="AE80" s="20"/>
      <c r="AF80" s="20"/>
      <c r="AG80" s="21"/>
      <c r="AH80" s="20"/>
      <c r="AI80" s="20"/>
      <c r="AJ80" s="21"/>
      <c r="AK80" s="20"/>
      <c r="AL80" s="20"/>
      <c r="AM80" s="21"/>
      <c r="AN80" s="20"/>
      <c r="AO80" s="20"/>
      <c r="AP80" s="21"/>
      <c r="AQ80" s="20"/>
      <c r="AR80" s="20"/>
      <c r="AS80" s="21"/>
      <c r="AT80" s="20"/>
      <c r="AU80" s="20"/>
      <c r="AV80" s="21">
        <v>5</v>
      </c>
      <c r="AW80" s="20"/>
      <c r="AX80" s="85"/>
      <c r="AY80" s="86">
        <f>+AV80*0.2</f>
        <v>1</v>
      </c>
      <c r="AZ80" s="20"/>
      <c r="BA80" s="20"/>
      <c r="BB80" s="21"/>
      <c r="BC80" s="20"/>
      <c r="BD80" s="85"/>
      <c r="BE80" s="86"/>
      <c r="BF80" s="20"/>
      <c r="BG80" s="97"/>
      <c r="BH80" s="98"/>
      <c r="BI80" s="20"/>
      <c r="BJ80" s="36">
        <f t="shared" si="10"/>
        <v>6</v>
      </c>
      <c r="BK80" s="36">
        <f t="shared" si="10"/>
        <v>6</v>
      </c>
      <c r="BL80" s="30" t="b">
        <f t="shared" si="11"/>
        <v>1</v>
      </c>
    </row>
    <row r="81" spans="1:64" s="30" customFormat="1" x14ac:dyDescent="0.25">
      <c r="A81" s="35"/>
      <c r="B81" s="31" t="s">
        <v>28</v>
      </c>
      <c r="C81" s="31" t="s">
        <v>142</v>
      </c>
      <c r="D81" s="22" t="s">
        <v>55</v>
      </c>
      <c r="E81" s="20"/>
      <c r="F81" s="21"/>
      <c r="G81" s="20"/>
      <c r="H81" s="20"/>
      <c r="I81" s="21"/>
      <c r="J81" s="20"/>
      <c r="K81" s="20"/>
      <c r="L81" s="21"/>
      <c r="M81" s="20"/>
      <c r="N81" s="20"/>
      <c r="O81" s="21"/>
      <c r="P81" s="20"/>
      <c r="Q81" s="20"/>
      <c r="R81" s="21"/>
      <c r="S81" s="20"/>
      <c r="T81" s="20"/>
      <c r="U81" s="21"/>
      <c r="V81" s="20"/>
      <c r="W81" s="20"/>
      <c r="X81" s="21">
        <f>+BA81*1.2</f>
        <v>1.7999999999999998</v>
      </c>
      <c r="Y81" s="20"/>
      <c r="Z81" s="20"/>
      <c r="AA81" s="21"/>
      <c r="AB81" s="20"/>
      <c r="AC81" s="20"/>
      <c r="AD81" s="21"/>
      <c r="AE81" s="20"/>
      <c r="AF81" s="20"/>
      <c r="AG81" s="21"/>
      <c r="AH81" s="20"/>
      <c r="AI81" s="20"/>
      <c r="AJ81" s="21"/>
      <c r="AK81" s="20"/>
      <c r="AL81" s="20"/>
      <c r="AM81" s="21"/>
      <c r="AN81" s="20"/>
      <c r="AO81" s="20"/>
      <c r="AP81" s="21"/>
      <c r="AQ81" s="20"/>
      <c r="AR81" s="20"/>
      <c r="AS81" s="21"/>
      <c r="AT81" s="20"/>
      <c r="AU81" s="20"/>
      <c r="AV81" s="21"/>
      <c r="AW81" s="20"/>
      <c r="AX81" s="85"/>
      <c r="AY81" s="86"/>
      <c r="AZ81" s="20"/>
      <c r="BA81" s="20">
        <f>5*0.3</f>
        <v>1.5</v>
      </c>
      <c r="BB81" s="21"/>
      <c r="BC81" s="20"/>
      <c r="BD81" s="85">
        <f>+BA81*0.2</f>
        <v>0.30000000000000004</v>
      </c>
      <c r="BE81" s="86"/>
      <c r="BF81" s="20"/>
      <c r="BG81" s="97"/>
      <c r="BH81" s="98"/>
      <c r="BI81" s="20"/>
      <c r="BJ81" s="36">
        <f t="shared" si="10"/>
        <v>1.8</v>
      </c>
      <c r="BK81" s="36">
        <f t="shared" si="10"/>
        <v>1.7999999999999998</v>
      </c>
      <c r="BL81" s="30" t="b">
        <f t="shared" si="11"/>
        <v>1</v>
      </c>
    </row>
    <row r="82" spans="1:64" s="30" customFormat="1" x14ac:dyDescent="0.25">
      <c r="A82" s="35"/>
      <c r="B82" s="31" t="s">
        <v>31</v>
      </c>
      <c r="C82" s="31" t="s">
        <v>140</v>
      </c>
      <c r="D82" s="19" t="s">
        <v>53</v>
      </c>
      <c r="E82" s="20"/>
      <c r="F82" s="21"/>
      <c r="G82" s="20"/>
      <c r="H82" s="20"/>
      <c r="I82" s="21"/>
      <c r="J82" s="20"/>
      <c r="K82" s="20"/>
      <c r="L82" s="21">
        <v>100</v>
      </c>
      <c r="M82" s="20"/>
      <c r="N82" s="20"/>
      <c r="O82" s="21"/>
      <c r="P82" s="20"/>
      <c r="Q82" s="20"/>
      <c r="R82" s="21"/>
      <c r="S82" s="20"/>
      <c r="T82" s="20"/>
      <c r="U82" s="21"/>
      <c r="V82" s="20"/>
      <c r="W82" s="20">
        <v>100</v>
      </c>
      <c r="X82" s="21"/>
      <c r="Y82" s="20"/>
      <c r="Z82" s="20"/>
      <c r="AA82" s="21"/>
      <c r="AB82" s="20"/>
      <c r="AC82" s="20"/>
      <c r="AD82" s="21"/>
      <c r="AE82" s="20"/>
      <c r="AF82" s="20"/>
      <c r="AG82" s="21"/>
      <c r="AH82" s="20"/>
      <c r="AI82" s="20"/>
      <c r="AJ82" s="21"/>
      <c r="AK82" s="20"/>
      <c r="AL82" s="20"/>
      <c r="AM82" s="21"/>
      <c r="AN82" s="20"/>
      <c r="AO82" s="20"/>
      <c r="AP82" s="21"/>
      <c r="AQ82" s="20"/>
      <c r="AR82" s="20"/>
      <c r="AS82" s="21"/>
      <c r="AT82" s="20"/>
      <c r="AU82" s="20"/>
      <c r="AV82" s="21"/>
      <c r="AW82" s="20"/>
      <c r="AX82" s="85"/>
      <c r="AY82" s="86"/>
      <c r="AZ82" s="20"/>
      <c r="BA82" s="20"/>
      <c r="BB82" s="21"/>
      <c r="BC82" s="20"/>
      <c r="BD82" s="85"/>
      <c r="BE82" s="86"/>
      <c r="BF82" s="20"/>
      <c r="BG82" s="97"/>
      <c r="BH82" s="98"/>
      <c r="BI82" s="20"/>
      <c r="BJ82" s="36">
        <f t="shared" si="10"/>
        <v>100</v>
      </c>
      <c r="BK82" s="36">
        <f t="shared" si="10"/>
        <v>100</v>
      </c>
      <c r="BL82" s="30" t="b">
        <f t="shared" si="11"/>
        <v>1</v>
      </c>
    </row>
    <row r="83" spans="1:64" s="30" customFormat="1" x14ac:dyDescent="0.25">
      <c r="A83" s="35"/>
      <c r="B83" s="30" t="s">
        <v>33</v>
      </c>
      <c r="C83" s="30" t="s">
        <v>154</v>
      </c>
      <c r="D83" s="19" t="s">
        <v>56</v>
      </c>
      <c r="E83" s="20"/>
      <c r="F83" s="21"/>
      <c r="G83" s="20"/>
      <c r="H83" s="20"/>
      <c r="I83" s="21"/>
      <c r="J83" s="20"/>
      <c r="K83" s="20"/>
      <c r="L83" s="21"/>
      <c r="M83" s="20"/>
      <c r="N83" s="20"/>
      <c r="O83" s="21">
        <v>1.8</v>
      </c>
      <c r="P83" s="20"/>
      <c r="Q83" s="20"/>
      <c r="R83" s="21"/>
      <c r="S83" s="20"/>
      <c r="T83" s="20"/>
      <c r="U83" s="21"/>
      <c r="V83" s="20"/>
      <c r="W83" s="20">
        <f>+O83</f>
        <v>1.8</v>
      </c>
      <c r="X83" s="21"/>
      <c r="Y83" s="20"/>
      <c r="Z83" s="20"/>
      <c r="AA83" s="21"/>
      <c r="AB83" s="20"/>
      <c r="AC83" s="20"/>
      <c r="AD83" s="21"/>
      <c r="AE83" s="20"/>
      <c r="AF83" s="20"/>
      <c r="AG83" s="21"/>
      <c r="AH83" s="20"/>
      <c r="AI83" s="20"/>
      <c r="AJ83" s="21"/>
      <c r="AK83" s="20"/>
      <c r="AL83" s="20"/>
      <c r="AM83" s="21"/>
      <c r="AN83" s="20"/>
      <c r="AO83" s="20"/>
      <c r="AP83" s="21"/>
      <c r="AQ83" s="20"/>
      <c r="AR83" s="20"/>
      <c r="AS83" s="21"/>
      <c r="AT83" s="20"/>
      <c r="AU83" s="20"/>
      <c r="AV83" s="21"/>
      <c r="AW83" s="20"/>
      <c r="AX83" s="85"/>
      <c r="AY83" s="86"/>
      <c r="AZ83" s="20"/>
      <c r="BA83" s="20"/>
      <c r="BB83" s="21"/>
      <c r="BC83" s="20"/>
      <c r="BD83" s="85"/>
      <c r="BE83" s="86">
        <v>0.3</v>
      </c>
      <c r="BF83" s="20"/>
      <c r="BG83" s="97">
        <v>0.3</v>
      </c>
      <c r="BH83" s="98"/>
      <c r="BI83" s="20"/>
      <c r="BJ83" s="36">
        <f t="shared" si="10"/>
        <v>2.1</v>
      </c>
      <c r="BK83" s="36">
        <f t="shared" si="10"/>
        <v>2.1</v>
      </c>
      <c r="BL83" s="30" t="b">
        <f t="shared" si="11"/>
        <v>1</v>
      </c>
    </row>
    <row r="84" spans="1:64" s="30" customFormat="1" x14ac:dyDescent="0.25">
      <c r="A84" s="35"/>
      <c r="B84" s="30" t="s">
        <v>35</v>
      </c>
      <c r="C84" s="30" t="s">
        <v>136</v>
      </c>
      <c r="D84" s="19" t="s">
        <v>57</v>
      </c>
      <c r="E84" s="20"/>
      <c r="F84" s="21"/>
      <c r="G84" s="20"/>
      <c r="H84" s="20"/>
      <c r="I84" s="21"/>
      <c r="J84" s="20"/>
      <c r="K84" s="20"/>
      <c r="L84" s="21">
        <v>6</v>
      </c>
      <c r="M84" s="20"/>
      <c r="N84" s="20">
        <v>6</v>
      </c>
      <c r="O84" s="21"/>
      <c r="P84" s="20"/>
      <c r="Q84" s="20"/>
      <c r="R84" s="21"/>
      <c r="S84" s="20"/>
      <c r="T84" s="20"/>
      <c r="U84" s="21"/>
      <c r="V84" s="20"/>
      <c r="W84" s="20"/>
      <c r="X84" s="21"/>
      <c r="Y84" s="20"/>
      <c r="Z84" s="20"/>
      <c r="AA84" s="21"/>
      <c r="AB84" s="20"/>
      <c r="AC84" s="20"/>
      <c r="AD84" s="21"/>
      <c r="AE84" s="20"/>
      <c r="AF84" s="20"/>
      <c r="AG84" s="21"/>
      <c r="AH84" s="20"/>
      <c r="AI84" s="20"/>
      <c r="AJ84" s="21"/>
      <c r="AK84" s="20"/>
      <c r="AL84" s="20"/>
      <c r="AM84" s="21"/>
      <c r="AN84" s="20"/>
      <c r="AO84" s="20"/>
      <c r="AP84" s="21"/>
      <c r="AQ84" s="20"/>
      <c r="AR84" s="20"/>
      <c r="AS84" s="21"/>
      <c r="AT84" s="20"/>
      <c r="AU84" s="20"/>
      <c r="AV84" s="21"/>
      <c r="AW84" s="20"/>
      <c r="AX84" s="85">
        <v>1</v>
      </c>
      <c r="AY84" s="86"/>
      <c r="AZ84" s="20"/>
      <c r="BA84" s="20"/>
      <c r="BB84" s="21"/>
      <c r="BC84" s="20"/>
      <c r="BD84" s="85"/>
      <c r="BE84" s="86"/>
      <c r="BF84" s="20"/>
      <c r="BG84" s="97"/>
      <c r="BH84" s="98">
        <v>1</v>
      </c>
      <c r="BI84" s="20"/>
      <c r="BJ84" s="36">
        <f t="shared" si="10"/>
        <v>7</v>
      </c>
      <c r="BK84" s="36">
        <f t="shared" si="10"/>
        <v>7</v>
      </c>
      <c r="BL84" s="30" t="b">
        <f t="shared" si="11"/>
        <v>1</v>
      </c>
    </row>
    <row r="85" spans="1:64" s="30" customFormat="1" x14ac:dyDescent="0.25">
      <c r="A85" s="35"/>
      <c r="B85" s="30" t="s">
        <v>37</v>
      </c>
      <c r="C85" s="30" t="s">
        <v>137</v>
      </c>
      <c r="D85" s="19" t="s">
        <v>58</v>
      </c>
      <c r="E85" s="20"/>
      <c r="F85" s="21"/>
      <c r="G85" s="20"/>
      <c r="H85" s="20"/>
      <c r="I85" s="21"/>
      <c r="J85" s="20"/>
      <c r="K85" s="20"/>
      <c r="L85" s="21"/>
      <c r="M85" s="20"/>
      <c r="N85" s="20"/>
      <c r="O85" s="21">
        <v>0.5</v>
      </c>
      <c r="P85" s="20"/>
      <c r="Q85" s="20"/>
      <c r="R85" s="21"/>
      <c r="S85" s="20"/>
      <c r="T85" s="20"/>
      <c r="U85" s="21"/>
      <c r="V85" s="20"/>
      <c r="W85" s="20"/>
      <c r="X85" s="21"/>
      <c r="Y85" s="20"/>
      <c r="Z85" s="20"/>
      <c r="AA85" s="21"/>
      <c r="AB85" s="20"/>
      <c r="AC85" s="20"/>
      <c r="AD85" s="21"/>
      <c r="AE85" s="20"/>
      <c r="AF85" s="20"/>
      <c r="AG85" s="21"/>
      <c r="AH85" s="20"/>
      <c r="AI85" s="20"/>
      <c r="AJ85" s="21"/>
      <c r="AK85" s="20"/>
      <c r="AL85" s="20"/>
      <c r="AM85" s="21"/>
      <c r="AN85" s="20"/>
      <c r="AO85" s="20"/>
      <c r="AP85" s="21"/>
      <c r="AQ85" s="20"/>
      <c r="AR85" s="20"/>
      <c r="AS85" s="21"/>
      <c r="AT85" s="20"/>
      <c r="AU85" s="20"/>
      <c r="AV85" s="21"/>
      <c r="AW85" s="20"/>
      <c r="AX85" s="85"/>
      <c r="AY85" s="86"/>
      <c r="AZ85" s="20"/>
      <c r="BA85" s="20"/>
      <c r="BB85" s="21"/>
      <c r="BC85" s="20"/>
      <c r="BD85" s="85"/>
      <c r="BE85" s="86"/>
      <c r="BF85" s="20"/>
      <c r="BG85" s="97">
        <v>0.5</v>
      </c>
      <c r="BH85" s="98"/>
      <c r="BI85" s="20"/>
      <c r="BJ85" s="36">
        <f t="shared" si="10"/>
        <v>0.5</v>
      </c>
      <c r="BK85" s="36">
        <f t="shared" si="10"/>
        <v>0.5</v>
      </c>
      <c r="BL85" s="30" t="b">
        <f t="shared" si="11"/>
        <v>1</v>
      </c>
    </row>
    <row r="86" spans="1:64" s="41" customFormat="1" x14ac:dyDescent="0.25">
      <c r="A86" s="35"/>
      <c r="B86" s="37"/>
      <c r="C86" s="37"/>
      <c r="D86" s="37"/>
      <c r="E86" s="38">
        <f>SUM(E75:E85)</f>
        <v>0</v>
      </c>
      <c r="F86" s="38">
        <f>SUM(F75:F85)</f>
        <v>0</v>
      </c>
      <c r="G86" s="39"/>
      <c r="H86" s="38">
        <f>SUM(H75:H85)</f>
        <v>0</v>
      </c>
      <c r="I86" s="38">
        <f>SUM(I75:I85)</f>
        <v>0</v>
      </c>
      <c r="J86" s="39"/>
      <c r="K86" s="38">
        <f>SUM(K75:K85)</f>
        <v>106</v>
      </c>
      <c r="L86" s="38">
        <f>SUM(L75:L85)</f>
        <v>106</v>
      </c>
      <c r="M86" s="39"/>
      <c r="N86" s="38">
        <f>SUM(N75:N85)</f>
        <v>6</v>
      </c>
      <c r="O86" s="38">
        <f>SUM(O75:O85)</f>
        <v>3.5</v>
      </c>
      <c r="P86" s="39"/>
      <c r="Q86" s="38">
        <f>SUM(Q75:Q85)</f>
        <v>106</v>
      </c>
      <c r="R86" s="38">
        <f>SUM(R75:R85)</f>
        <v>106</v>
      </c>
      <c r="S86" s="39"/>
      <c r="T86" s="38">
        <f>SUM(T75:T85)</f>
        <v>0</v>
      </c>
      <c r="U86" s="38">
        <f>SUM(U75:U85)</f>
        <v>0</v>
      </c>
      <c r="V86" s="39"/>
      <c r="W86" s="38">
        <f>SUM(W75:W85)</f>
        <v>101.8</v>
      </c>
      <c r="X86" s="38">
        <f>SUM(X75:X85)</f>
        <v>101.8</v>
      </c>
      <c r="Y86" s="39"/>
      <c r="Z86" s="38">
        <f>SUM(Z75:Z85)</f>
        <v>0</v>
      </c>
      <c r="AA86" s="38">
        <f>SUM(AA75:AA85)</f>
        <v>0</v>
      </c>
      <c r="AB86" s="39"/>
      <c r="AC86" s="38">
        <f>SUM(AC75:AC85)</f>
        <v>0</v>
      </c>
      <c r="AD86" s="38">
        <f>SUM(AD75:AD85)</f>
        <v>0</v>
      </c>
      <c r="AE86" s="39"/>
      <c r="AF86" s="38">
        <f>SUM(AF75:AF85)</f>
        <v>0</v>
      </c>
      <c r="AG86" s="38">
        <f>SUM(AG75:AG85)</f>
        <v>0</v>
      </c>
      <c r="AH86" s="39"/>
      <c r="AI86" s="38">
        <f>SUM(AI75:AI85)</f>
        <v>0</v>
      </c>
      <c r="AJ86" s="38">
        <f>SUM(AJ75:AJ85)</f>
        <v>0</v>
      </c>
      <c r="AK86" s="39"/>
      <c r="AL86" s="38">
        <f>SUM(AL75:AL85)</f>
        <v>0</v>
      </c>
      <c r="AM86" s="38">
        <f>SUM(AM75:AM85)</f>
        <v>0</v>
      </c>
      <c r="AN86" s="39"/>
      <c r="AO86" s="38">
        <f>SUM(AO75:AO85)</f>
        <v>107.2</v>
      </c>
      <c r="AP86" s="38">
        <f>SUM(AP75:AP85)</f>
        <v>107.2</v>
      </c>
      <c r="AQ86" s="39"/>
      <c r="AR86" s="38">
        <f>SUM(AR75:AR85)</f>
        <v>0</v>
      </c>
      <c r="AS86" s="38">
        <f>SUM(AS75:AS85)</f>
        <v>0</v>
      </c>
      <c r="AT86" s="39"/>
      <c r="AU86" s="38">
        <f>SUM(AU75:AU85)</f>
        <v>0</v>
      </c>
      <c r="AV86" s="38">
        <f>SUM(AV75:AV85)</f>
        <v>5</v>
      </c>
      <c r="AW86" s="39"/>
      <c r="AX86" s="89">
        <f>SUM(AX75:AX85)</f>
        <v>1</v>
      </c>
      <c r="AY86" s="89">
        <f>SUM(AY75:AY85)</f>
        <v>1</v>
      </c>
      <c r="AZ86" s="39"/>
      <c r="BA86" s="38">
        <f>SUM(BA75:BA85)</f>
        <v>2.5</v>
      </c>
      <c r="BB86" s="38">
        <f>SUM(BB75:BB85)</f>
        <v>0</v>
      </c>
      <c r="BC86" s="39"/>
      <c r="BD86" s="89">
        <f>SUM(BD75:BD85)</f>
        <v>0.5</v>
      </c>
      <c r="BE86" s="89">
        <f>SUM(BE75:BE85)</f>
        <v>0.5</v>
      </c>
      <c r="BF86" s="39"/>
      <c r="BG86" s="101">
        <f>SUM(BG75:BG85)</f>
        <v>1</v>
      </c>
      <c r="BH86" s="101">
        <f>SUM(BH75:BH85)</f>
        <v>1</v>
      </c>
      <c r="BI86" s="40"/>
      <c r="BJ86" s="38">
        <f t="shared" si="10"/>
        <v>432</v>
      </c>
      <c r="BK86" s="38">
        <f t="shared" si="10"/>
        <v>432</v>
      </c>
      <c r="BL86" s="41" t="b">
        <f t="shared" si="11"/>
        <v>1</v>
      </c>
    </row>
    <row r="87" spans="1:64" s="41" customFormat="1" x14ac:dyDescent="0.25">
      <c r="A87" s="35"/>
      <c r="B87" s="37"/>
      <c r="C87" s="37"/>
      <c r="D87" s="37"/>
      <c r="E87" s="38">
        <f>IF(E86&gt;F86,E86-F86,0)</f>
        <v>0</v>
      </c>
      <c r="F87" s="38">
        <f>IF(F86&gt;E86,F86-E86,0)</f>
        <v>0</v>
      </c>
      <c r="G87" s="39"/>
      <c r="H87" s="38">
        <f>IF(H86&gt;I86,H86-I86,0)</f>
        <v>0</v>
      </c>
      <c r="I87" s="38">
        <f>IF(I86&gt;H86,I86-H86,0)</f>
        <v>0</v>
      </c>
      <c r="J87" s="39"/>
      <c r="K87" s="38">
        <f>IF(K86&gt;L86,K86-L86,0)</f>
        <v>0</v>
      </c>
      <c r="L87" s="38">
        <f>IF(L86&gt;K86,L86-K86,0)</f>
        <v>0</v>
      </c>
      <c r="M87" s="39"/>
      <c r="N87" s="38">
        <f>IF(N86&gt;O86,N86-O86,0)</f>
        <v>2.5</v>
      </c>
      <c r="O87" s="38">
        <f>IF(O86&gt;N86,O86-N86,0)</f>
        <v>0</v>
      </c>
      <c r="P87" s="39"/>
      <c r="Q87" s="38">
        <f>IF(Q86&gt;R86,Q86-R86,0)</f>
        <v>0</v>
      </c>
      <c r="R87" s="38">
        <f>IF(R86&gt;Q86,R86-Q86,0)</f>
        <v>0</v>
      </c>
      <c r="S87" s="39"/>
      <c r="T87" s="38">
        <f>IF(T86&gt;U86,T86-U86,0)</f>
        <v>0</v>
      </c>
      <c r="U87" s="38">
        <f>IF(U86&gt;T86,U86-T86,0)</f>
        <v>0</v>
      </c>
      <c r="V87" s="39"/>
      <c r="W87" s="38">
        <f>IF(W86&gt;X86,W86-X86,0)</f>
        <v>0</v>
      </c>
      <c r="X87" s="38">
        <f>IF(X86&gt;W86,X86-W86,0)</f>
        <v>0</v>
      </c>
      <c r="Y87" s="39"/>
      <c r="Z87" s="38">
        <f>IF(Z86&gt;AA86,Z86-AA86,0)</f>
        <v>0</v>
      </c>
      <c r="AA87" s="38">
        <f>IF(AA86&gt;Z86,AA86-Z86,0)</f>
        <v>0</v>
      </c>
      <c r="AB87" s="39"/>
      <c r="AC87" s="38">
        <f>IF(AC86&gt;AD86,AC86-AD86,0)</f>
        <v>0</v>
      </c>
      <c r="AD87" s="38">
        <f>IF(AD86&gt;AC86,AD86-AC86,0)</f>
        <v>0</v>
      </c>
      <c r="AE87" s="39"/>
      <c r="AF87" s="38">
        <f>IF(AF86&gt;AG86,AF86-AG86,0)</f>
        <v>0</v>
      </c>
      <c r="AG87" s="38">
        <f>IF(AG86&gt;AF86,AG86-AF86,0)</f>
        <v>0</v>
      </c>
      <c r="AH87" s="39"/>
      <c r="AI87" s="38">
        <f>IF(AI86&gt;AJ86,AI86-AJ86,0)</f>
        <v>0</v>
      </c>
      <c r="AJ87" s="38">
        <f>IF(AJ86&gt;AI86,AJ86-AI86,0)</f>
        <v>0</v>
      </c>
      <c r="AK87" s="39"/>
      <c r="AL87" s="38">
        <f>IF(AL86&gt;AM86,AL86-AM86,0)</f>
        <v>0</v>
      </c>
      <c r="AM87" s="38">
        <f>IF(AM86&gt;AL86,AM86-AL86,0)</f>
        <v>0</v>
      </c>
      <c r="AN87" s="39"/>
      <c r="AO87" s="38">
        <f>IF(AO86&gt;AP86,AO86-AP86,0)</f>
        <v>0</v>
      </c>
      <c r="AP87" s="38">
        <f>IF(AP86&gt;AO86,AP86-AO86,0)</f>
        <v>0</v>
      </c>
      <c r="AQ87" s="39"/>
      <c r="AR87" s="38">
        <f>IF(AR86&gt;AS86,AR86-AS86,0)</f>
        <v>0</v>
      </c>
      <c r="AS87" s="38">
        <f>IF(AS86&gt;AR86,AS86-AR86,0)</f>
        <v>0</v>
      </c>
      <c r="AT87" s="39"/>
      <c r="AU87" s="38">
        <f>IF(AU86&gt;AV86,AU86-AV86,0)</f>
        <v>0</v>
      </c>
      <c r="AV87" s="38">
        <f>IF(AV86&gt;AU86,AV86-AU86,0)</f>
        <v>5</v>
      </c>
      <c r="AW87" s="39"/>
      <c r="AX87" s="89">
        <f>IF(AX86&gt;AY86,AX86-AY86,0)</f>
        <v>0</v>
      </c>
      <c r="AY87" s="89">
        <f>IF(AY86&gt;AX86,AY86-AX86,0)</f>
        <v>0</v>
      </c>
      <c r="AZ87" s="39"/>
      <c r="BA87" s="38">
        <f>IF(BA86&gt;BB86,BA86-BB86,0)</f>
        <v>2.5</v>
      </c>
      <c r="BB87" s="38">
        <f>IF(BB86&gt;BA86,BB86-BA86,0)</f>
        <v>0</v>
      </c>
      <c r="BC87" s="39"/>
      <c r="BD87" s="89">
        <f>IF(BD86&gt;BE86,BD86-BE86,0)</f>
        <v>0</v>
      </c>
      <c r="BE87" s="89">
        <f>IF(BE86&gt;BD86,BE86-BD86,0)</f>
        <v>0</v>
      </c>
      <c r="BF87" s="39"/>
      <c r="BG87" s="101">
        <f>IF(BG86&gt;BH86,BG86-BH86,0)</f>
        <v>0</v>
      </c>
      <c r="BH87" s="101">
        <f>IF(BH86&gt;BG86,BH86-BG86,0)</f>
        <v>0</v>
      </c>
      <c r="BI87" s="40"/>
      <c r="BJ87" s="42">
        <f>E87+H87+K87+N87+Q87+T87+W87+Z87+AC87+AF87+AI87+AL87+AO87+AR87+AX87+BD87+BG87</f>
        <v>2.5</v>
      </c>
      <c r="BK87" s="42">
        <f>F87+I87+L87+O87+R87+U87+X87+AA87+AD87+AG87+AJ87+AM87+AP87+AS87+AY87+BE87+BH87</f>
        <v>0</v>
      </c>
      <c r="BL87" s="41" t="s">
        <v>99</v>
      </c>
    </row>
    <row r="88" spans="1:64" x14ac:dyDescent="0.25">
      <c r="AX88" s="88"/>
      <c r="AY88" s="88"/>
      <c r="BD88" s="88"/>
      <c r="BE88" s="88"/>
      <c r="BG88" s="100"/>
      <c r="BH88" s="100"/>
      <c r="BJ88" s="26">
        <f>+BA87-BB87</f>
        <v>2.5</v>
      </c>
      <c r="BK88" s="26">
        <f>+AV87-AU87</f>
        <v>5</v>
      </c>
      <c r="BL88" t="s">
        <v>100</v>
      </c>
    </row>
    <row r="89" spans="1:64" x14ac:dyDescent="0.25">
      <c r="AX89" s="88"/>
      <c r="AY89" s="88"/>
      <c r="BD89" s="88"/>
      <c r="BE89" s="88"/>
      <c r="BG89" s="100"/>
      <c r="BH89" s="100"/>
      <c r="BJ89" s="26">
        <f>+BJ87+BJ88</f>
        <v>5</v>
      </c>
      <c r="BK89" s="26">
        <f>+BK87+BK88</f>
        <v>5</v>
      </c>
      <c r="BL89" t="b">
        <f>BJ89=BK89</f>
        <v>1</v>
      </c>
    </row>
    <row r="90" spans="1:64" x14ac:dyDescent="0.25">
      <c r="AX90" s="88"/>
      <c r="AY90" s="88"/>
      <c r="BD90" s="88"/>
      <c r="BE90" s="88"/>
      <c r="BG90" s="100"/>
      <c r="BH90" s="100"/>
    </row>
    <row r="91" spans="1:64" x14ac:dyDescent="0.25">
      <c r="AX91" s="88"/>
      <c r="AY91" s="88"/>
      <c r="BD91" s="88"/>
      <c r="BE91" s="88"/>
      <c r="BG91" s="100"/>
      <c r="BH91" s="100"/>
    </row>
    <row r="92" spans="1:64" s="30" customFormat="1" x14ac:dyDescent="0.25">
      <c r="A92" s="27" t="s">
        <v>121</v>
      </c>
      <c r="B92" s="34" t="s">
        <v>122</v>
      </c>
      <c r="C92" s="34" t="s">
        <v>140</v>
      </c>
      <c r="D92" s="34" t="s">
        <v>53</v>
      </c>
      <c r="E92" s="14"/>
      <c r="F92" s="15"/>
      <c r="G92" s="14"/>
      <c r="H92" s="14"/>
      <c r="I92" s="14">
        <v>100</v>
      </c>
      <c r="J92" s="14"/>
      <c r="K92" s="14"/>
      <c r="L92" s="15"/>
      <c r="M92" s="14"/>
      <c r="N92" s="14"/>
      <c r="O92" s="15"/>
      <c r="P92" s="14"/>
      <c r="Q92" s="15"/>
      <c r="R92" s="15"/>
      <c r="S92" s="14"/>
      <c r="T92" s="15">
        <v>100</v>
      </c>
      <c r="U92" s="15"/>
      <c r="V92" s="14"/>
      <c r="W92" s="14"/>
      <c r="X92" s="15"/>
      <c r="Y92" s="14"/>
      <c r="Z92" s="14"/>
      <c r="AA92" s="15"/>
      <c r="AB92" s="14"/>
      <c r="AC92" s="14"/>
      <c r="AD92" s="15"/>
      <c r="AE92" s="14"/>
      <c r="AF92" s="14"/>
      <c r="AG92" s="15"/>
      <c r="AH92" s="14"/>
      <c r="AI92" s="14"/>
      <c r="AJ92" s="15"/>
      <c r="AK92" s="14"/>
      <c r="AL92" s="14"/>
      <c r="AM92" s="15"/>
      <c r="AN92" s="14"/>
      <c r="AO92" s="14"/>
      <c r="AP92" s="15"/>
      <c r="AQ92" s="14"/>
      <c r="AR92" s="14"/>
      <c r="AS92" s="15"/>
      <c r="AT92" s="14"/>
      <c r="AU92" s="14"/>
      <c r="AV92" s="15"/>
      <c r="AW92" s="14"/>
      <c r="AX92" s="83"/>
      <c r="AY92" s="84"/>
      <c r="AZ92" s="14"/>
      <c r="BA92" s="14"/>
      <c r="BB92" s="15"/>
      <c r="BC92" s="14"/>
      <c r="BD92" s="83"/>
      <c r="BE92" s="84"/>
      <c r="BF92" s="14"/>
      <c r="BG92" s="95"/>
      <c r="BH92" s="96"/>
      <c r="BI92" s="20"/>
      <c r="BJ92" s="36">
        <f>E92+H92+K92+N92+Q92+T92+W92+Z92+AC92+AF92+AI92+AL92+AO92+AR92+AU92+AX92+BA92+BD92+BG92</f>
        <v>100</v>
      </c>
      <c r="BK92" s="36">
        <f>F92+I92+L92+O92+R92+U92+X92+AA92+AD92+AG92+AJ92+AM92+AP92+AS92+AV92+AY92+BB92+BE92+BH92</f>
        <v>100</v>
      </c>
      <c r="BL92" s="30" t="b">
        <f t="shared" ref="BL92:BL104" si="12">BJ92=BK92</f>
        <v>1</v>
      </c>
    </row>
    <row r="93" spans="1:64" s="30" customFormat="1" x14ac:dyDescent="0.25">
      <c r="A93" s="29"/>
      <c r="B93" t="s">
        <v>39</v>
      </c>
      <c r="C93" s="31" t="s">
        <v>141</v>
      </c>
      <c r="D93" s="22" t="s">
        <v>54</v>
      </c>
      <c r="E93" s="20"/>
      <c r="F93" s="21"/>
      <c r="G93" s="20"/>
      <c r="H93" s="20">
        <v>6</v>
      </c>
      <c r="I93" s="21"/>
      <c r="J93" s="20"/>
      <c r="K93" s="20"/>
      <c r="L93" s="21"/>
      <c r="M93" s="20"/>
      <c r="N93" s="20"/>
      <c r="O93" s="21"/>
      <c r="P93" s="20"/>
      <c r="Q93" s="20"/>
      <c r="R93" s="21"/>
      <c r="S93" s="20"/>
      <c r="T93" s="20"/>
      <c r="U93" s="21"/>
      <c r="V93" s="20"/>
      <c r="W93" s="20"/>
      <c r="X93" s="21"/>
      <c r="Y93" s="20"/>
      <c r="Z93" s="20"/>
      <c r="AA93" s="21"/>
      <c r="AB93" s="20"/>
      <c r="AC93" s="20"/>
      <c r="AD93" s="21"/>
      <c r="AE93" s="20"/>
      <c r="AF93" s="20"/>
      <c r="AG93" s="21"/>
      <c r="AH93" s="20"/>
      <c r="AI93" s="20"/>
      <c r="AJ93" s="21"/>
      <c r="AK93" s="20"/>
      <c r="AL93" s="20"/>
      <c r="AM93" s="21"/>
      <c r="AN93" s="20"/>
      <c r="AO93" s="20"/>
      <c r="AP93" s="21"/>
      <c r="AQ93" s="20"/>
      <c r="AR93" s="20"/>
      <c r="AS93" s="21"/>
      <c r="AT93" s="20"/>
      <c r="AU93" s="20"/>
      <c r="AV93" s="21">
        <v>5</v>
      </c>
      <c r="AW93" s="20"/>
      <c r="AX93" s="85"/>
      <c r="AY93" s="86">
        <f>+AV93*0.2</f>
        <v>1</v>
      </c>
      <c r="AZ93" s="20"/>
      <c r="BA93" s="20"/>
      <c r="BB93" s="21"/>
      <c r="BC93" s="20"/>
      <c r="BD93" s="85"/>
      <c r="BE93" s="86"/>
      <c r="BF93" s="20"/>
      <c r="BG93" s="97"/>
      <c r="BH93" s="98"/>
      <c r="BI93" s="20"/>
      <c r="BJ93" s="36">
        <f t="shared" ref="BJ93:BK104" si="13">E93+H93+K93+N93+Q93+T93+W93+Z93+AC93+AF93+AI93+AL93+AO93+AR93+AU93+AX93+BA93+BD93+BG93</f>
        <v>6</v>
      </c>
      <c r="BK93" s="36">
        <f t="shared" si="13"/>
        <v>6</v>
      </c>
      <c r="BL93" s="30" t="b">
        <f t="shared" si="12"/>
        <v>1</v>
      </c>
    </row>
    <row r="94" spans="1:64" s="30" customFormat="1" x14ac:dyDescent="0.25">
      <c r="A94" s="29"/>
      <c r="B94" s="30" t="s">
        <v>40</v>
      </c>
      <c r="C94" s="34" t="s">
        <v>140</v>
      </c>
      <c r="D94" s="34" t="s">
        <v>53</v>
      </c>
      <c r="E94" s="20"/>
      <c r="F94" s="21"/>
      <c r="G94" s="20"/>
      <c r="H94" s="20"/>
      <c r="I94" s="21"/>
      <c r="J94" s="20"/>
      <c r="K94" s="20"/>
      <c r="L94" s="21"/>
      <c r="M94" s="20"/>
      <c r="N94" s="20"/>
      <c r="O94" s="21"/>
      <c r="P94" s="20"/>
      <c r="Q94" s="20"/>
      <c r="R94" s="21"/>
      <c r="S94" s="20"/>
      <c r="T94" s="20"/>
      <c r="U94" s="21">
        <v>100</v>
      </c>
      <c r="V94" s="20"/>
      <c r="W94" s="20"/>
      <c r="X94" s="21"/>
      <c r="Y94" s="20"/>
      <c r="Z94" s="20">
        <v>100</v>
      </c>
      <c r="AA94" s="21"/>
      <c r="AB94" s="20"/>
      <c r="AC94" s="20"/>
      <c r="AD94" s="21"/>
      <c r="AE94" s="20"/>
      <c r="AF94" s="20"/>
      <c r="AG94" s="21"/>
      <c r="AH94" s="20"/>
      <c r="AI94" s="20"/>
      <c r="AJ94" s="21"/>
      <c r="AK94" s="20"/>
      <c r="AL94" s="20"/>
      <c r="AM94" s="21"/>
      <c r="AN94" s="20"/>
      <c r="AO94" s="20"/>
      <c r="AP94" s="21"/>
      <c r="AQ94" s="20"/>
      <c r="AR94" s="20"/>
      <c r="AS94" s="21"/>
      <c r="AT94" s="20"/>
      <c r="AU94" s="20"/>
      <c r="AV94" s="21"/>
      <c r="AW94" s="20"/>
      <c r="AX94" s="85"/>
      <c r="AY94" s="86"/>
      <c r="AZ94" s="20"/>
      <c r="BA94" s="20"/>
      <c r="BB94" s="21"/>
      <c r="BC94" s="20"/>
      <c r="BD94" s="85"/>
      <c r="BE94" s="86"/>
      <c r="BF94" s="20"/>
      <c r="BG94" s="97"/>
      <c r="BH94" s="98"/>
      <c r="BI94" s="20"/>
      <c r="BJ94" s="36">
        <f t="shared" si="13"/>
        <v>100</v>
      </c>
      <c r="BK94" s="36">
        <f t="shared" si="13"/>
        <v>100</v>
      </c>
      <c r="BL94" s="30" t="b">
        <f t="shared" si="12"/>
        <v>1</v>
      </c>
    </row>
    <row r="95" spans="1:64" s="30" customFormat="1" x14ac:dyDescent="0.25">
      <c r="A95" s="29"/>
      <c r="B95" s="31" t="s">
        <v>41</v>
      </c>
      <c r="C95" s="31" t="s">
        <v>142</v>
      </c>
      <c r="D95" s="22" t="s">
        <v>55</v>
      </c>
      <c r="E95" s="20"/>
      <c r="F95" s="21"/>
      <c r="G95" s="20"/>
      <c r="H95" s="20"/>
      <c r="I95" s="21"/>
      <c r="J95" s="20"/>
      <c r="K95" s="20"/>
      <c r="L95" s="21"/>
      <c r="M95" s="20"/>
      <c r="N95" s="20"/>
      <c r="O95" s="21"/>
      <c r="P95" s="20"/>
      <c r="Q95" s="20"/>
      <c r="R95" s="21"/>
      <c r="S95" s="20"/>
      <c r="T95" s="20"/>
      <c r="U95" s="21"/>
      <c r="V95" s="20"/>
      <c r="W95" s="20"/>
      <c r="X95" s="21"/>
      <c r="Y95" s="20"/>
      <c r="Z95" s="20"/>
      <c r="AA95" s="21">
        <f>+BA95+BD95</f>
        <v>2.4</v>
      </c>
      <c r="AB95" s="20"/>
      <c r="AC95" s="20"/>
      <c r="AD95" s="21"/>
      <c r="AE95" s="20"/>
      <c r="AF95" s="20"/>
      <c r="AG95" s="21"/>
      <c r="AH95" s="20"/>
      <c r="AI95" s="20"/>
      <c r="AJ95" s="21"/>
      <c r="AK95" s="20"/>
      <c r="AL95" s="20"/>
      <c r="AM95" s="21"/>
      <c r="AN95" s="20"/>
      <c r="AO95" s="20"/>
      <c r="AP95" s="21"/>
      <c r="AQ95" s="20"/>
      <c r="AR95" s="20"/>
      <c r="AS95" s="21"/>
      <c r="AT95" s="20"/>
      <c r="AU95" s="20"/>
      <c r="AV95" s="21"/>
      <c r="AW95" s="20"/>
      <c r="AX95" s="85"/>
      <c r="AY95" s="86"/>
      <c r="AZ95" s="20"/>
      <c r="BA95" s="20">
        <f>+AV93*0.4</f>
        <v>2</v>
      </c>
      <c r="BB95" s="21"/>
      <c r="BC95" s="20"/>
      <c r="BD95" s="85">
        <f>+BA95*0.2</f>
        <v>0.4</v>
      </c>
      <c r="BE95" s="86"/>
      <c r="BF95" s="20"/>
      <c r="BG95" s="97"/>
      <c r="BH95" s="98"/>
      <c r="BI95" s="20"/>
      <c r="BJ95" s="36">
        <f t="shared" si="13"/>
        <v>2.4</v>
      </c>
      <c r="BK95" s="36">
        <f t="shared" si="13"/>
        <v>2.4</v>
      </c>
      <c r="BL95" s="30" t="b">
        <f t="shared" si="12"/>
        <v>1</v>
      </c>
    </row>
    <row r="96" spans="1:64" s="30" customFormat="1" x14ac:dyDescent="0.25">
      <c r="A96" s="29"/>
      <c r="B96" s="30" t="s">
        <v>42</v>
      </c>
      <c r="C96" s="30" t="s">
        <v>140</v>
      </c>
      <c r="D96" s="34" t="s">
        <v>53</v>
      </c>
      <c r="E96" s="20"/>
      <c r="F96" s="21"/>
      <c r="G96" s="20"/>
      <c r="H96" s="20"/>
      <c r="I96" s="21"/>
      <c r="J96" s="20"/>
      <c r="K96" s="20">
        <v>100</v>
      </c>
      <c r="L96" s="21"/>
      <c r="M96" s="20"/>
      <c r="N96" s="20"/>
      <c r="O96" s="21"/>
      <c r="P96" s="20"/>
      <c r="Q96" s="20"/>
      <c r="R96" s="21"/>
      <c r="S96" s="20"/>
      <c r="T96" s="20"/>
      <c r="U96" s="21"/>
      <c r="V96" s="20"/>
      <c r="W96" s="20"/>
      <c r="X96" s="21"/>
      <c r="Y96" s="20"/>
      <c r="Z96" s="20"/>
      <c r="AA96" s="21">
        <v>100</v>
      </c>
      <c r="AB96" s="20"/>
      <c r="AC96" s="20"/>
      <c r="AD96" s="21"/>
      <c r="AE96" s="20"/>
      <c r="AF96" s="20"/>
      <c r="AG96" s="21"/>
      <c r="AH96" s="20"/>
      <c r="AI96" s="20"/>
      <c r="AJ96" s="21"/>
      <c r="AK96" s="20"/>
      <c r="AL96" s="20"/>
      <c r="AM96" s="21"/>
      <c r="AN96" s="20"/>
      <c r="AO96" s="20"/>
      <c r="AP96" s="21"/>
      <c r="AQ96" s="20"/>
      <c r="AR96" s="20"/>
      <c r="AS96" s="21"/>
      <c r="AT96" s="20"/>
      <c r="AU96" s="20"/>
      <c r="AV96" s="21"/>
      <c r="AW96" s="20"/>
      <c r="AX96" s="85"/>
      <c r="AY96" s="86"/>
      <c r="AZ96" s="20"/>
      <c r="BA96" s="20"/>
      <c r="BB96" s="21"/>
      <c r="BC96" s="20"/>
      <c r="BD96" s="85"/>
      <c r="BE96" s="86"/>
      <c r="BF96" s="20"/>
      <c r="BG96" s="97"/>
      <c r="BH96" s="98"/>
      <c r="BI96" s="20"/>
      <c r="BJ96" s="36">
        <f t="shared" si="13"/>
        <v>100</v>
      </c>
      <c r="BK96" s="36">
        <f t="shared" si="13"/>
        <v>100</v>
      </c>
      <c r="BL96" s="30" t="b">
        <f t="shared" si="12"/>
        <v>1</v>
      </c>
    </row>
    <row r="97" spans="1:64" s="30" customFormat="1" x14ac:dyDescent="0.25">
      <c r="A97" s="29"/>
      <c r="B97" s="60" t="s">
        <v>43</v>
      </c>
      <c r="D97" s="19" t="s">
        <v>56</v>
      </c>
      <c r="E97" s="20"/>
      <c r="F97" s="21"/>
      <c r="G97" s="20"/>
      <c r="H97" s="20"/>
      <c r="I97" s="21"/>
      <c r="J97" s="20"/>
      <c r="K97" s="20"/>
      <c r="L97" s="21"/>
      <c r="M97" s="20"/>
      <c r="N97" s="20"/>
      <c r="O97" s="21">
        <f>+Z97</f>
        <v>2.4</v>
      </c>
      <c r="P97" s="20"/>
      <c r="Q97" s="20"/>
      <c r="R97" s="21"/>
      <c r="S97" s="20"/>
      <c r="T97" s="20"/>
      <c r="U97" s="21"/>
      <c r="V97" s="20"/>
      <c r="W97" s="20"/>
      <c r="X97" s="21"/>
      <c r="Y97" s="20"/>
      <c r="Z97" s="20">
        <f>+AA95</f>
        <v>2.4</v>
      </c>
      <c r="AA97" s="21"/>
      <c r="AB97" s="20"/>
      <c r="AC97" s="20"/>
      <c r="AD97" s="21"/>
      <c r="AE97" s="20"/>
      <c r="AF97" s="20"/>
      <c r="AG97" s="21"/>
      <c r="AH97" s="20"/>
      <c r="AI97" s="20"/>
      <c r="AJ97" s="21"/>
      <c r="AK97" s="20"/>
      <c r="AL97" s="20"/>
      <c r="AM97" s="21"/>
      <c r="AN97" s="20"/>
      <c r="AO97" s="20"/>
      <c r="AP97" s="21"/>
      <c r="AQ97" s="20"/>
      <c r="AR97" s="20"/>
      <c r="AS97" s="21"/>
      <c r="AT97" s="20"/>
      <c r="AU97" s="20"/>
      <c r="AV97" s="21"/>
      <c r="AW97" s="20"/>
      <c r="AX97" s="85"/>
      <c r="AY97" s="86"/>
      <c r="AZ97" s="20"/>
      <c r="BA97" s="20"/>
      <c r="BB97" s="21"/>
      <c r="BC97" s="20"/>
      <c r="BD97" s="85"/>
      <c r="BE97" s="86">
        <v>0.4</v>
      </c>
      <c r="BF97" s="20"/>
      <c r="BG97" s="97">
        <v>0.4</v>
      </c>
      <c r="BH97" s="98"/>
      <c r="BI97" s="20"/>
      <c r="BJ97" s="36">
        <f t="shared" si="13"/>
        <v>2.8</v>
      </c>
      <c r="BK97" s="36">
        <f t="shared" si="13"/>
        <v>2.8</v>
      </c>
      <c r="BL97" s="30" t="b">
        <f t="shared" si="12"/>
        <v>1</v>
      </c>
    </row>
    <row r="98" spans="1:64" s="30" customFormat="1" x14ac:dyDescent="0.25">
      <c r="A98" s="29"/>
      <c r="B98" s="31" t="s">
        <v>44</v>
      </c>
      <c r="C98" s="31" t="s">
        <v>156</v>
      </c>
      <c r="D98" s="22" t="s">
        <v>54</v>
      </c>
      <c r="E98" s="20"/>
      <c r="F98" s="21"/>
      <c r="G98" s="20"/>
      <c r="H98" s="20"/>
      <c r="I98" s="21"/>
      <c r="J98" s="20"/>
      <c r="K98" s="20"/>
      <c r="L98" s="21"/>
      <c r="M98" s="20"/>
      <c r="N98" s="20"/>
      <c r="O98" s="21"/>
      <c r="P98" s="20"/>
      <c r="Q98" s="20"/>
      <c r="R98" s="21"/>
      <c r="S98" s="20"/>
      <c r="T98" s="20"/>
      <c r="U98" s="21"/>
      <c r="V98" s="20"/>
      <c r="W98" s="20"/>
      <c r="X98" s="21"/>
      <c r="Y98" s="20"/>
      <c r="Z98" s="20">
        <f>+AV98*1.2</f>
        <v>3</v>
      </c>
      <c r="AA98" s="21"/>
      <c r="AB98" s="20"/>
      <c r="AC98" s="20"/>
      <c r="AD98" s="21"/>
      <c r="AE98" s="20"/>
      <c r="AF98" s="20"/>
      <c r="AG98" s="21"/>
      <c r="AH98" s="20"/>
      <c r="AI98" s="20"/>
      <c r="AJ98" s="21"/>
      <c r="AK98" s="20"/>
      <c r="AL98" s="20"/>
      <c r="AM98" s="21"/>
      <c r="AN98" s="20"/>
      <c r="AO98" s="20"/>
      <c r="AP98" s="21"/>
      <c r="AQ98" s="20"/>
      <c r="AR98" s="20"/>
      <c r="AS98" s="21"/>
      <c r="AT98" s="20"/>
      <c r="AU98" s="20"/>
      <c r="AV98" s="21">
        <f>5*0.5</f>
        <v>2.5</v>
      </c>
      <c r="AW98" s="20"/>
      <c r="AX98" s="85"/>
      <c r="AY98" s="86">
        <f>+AV98*0.2</f>
        <v>0.5</v>
      </c>
      <c r="AZ98" s="20"/>
      <c r="BA98" s="20"/>
      <c r="BB98" s="21"/>
      <c r="BC98" s="20"/>
      <c r="BD98" s="85"/>
      <c r="BE98" s="86"/>
      <c r="BF98" s="20"/>
      <c r="BG98" s="97"/>
      <c r="BH98" s="98"/>
      <c r="BI98" s="20"/>
      <c r="BJ98" s="36">
        <f t="shared" si="13"/>
        <v>3</v>
      </c>
      <c r="BK98" s="36">
        <f t="shared" si="13"/>
        <v>3</v>
      </c>
      <c r="BL98" s="30" t="b">
        <f t="shared" si="12"/>
        <v>1</v>
      </c>
    </row>
    <row r="99" spans="1:64" s="30" customFormat="1" x14ac:dyDescent="0.25">
      <c r="A99" s="29"/>
      <c r="B99" s="30" t="s">
        <v>47</v>
      </c>
      <c r="C99" s="30" t="s">
        <v>157</v>
      </c>
      <c r="D99" s="22" t="s">
        <v>123</v>
      </c>
      <c r="E99" s="20"/>
      <c r="F99" s="21"/>
      <c r="G99" s="20"/>
      <c r="H99" s="20"/>
      <c r="I99" s="21"/>
      <c r="J99" s="20"/>
      <c r="K99" s="20">
        <f>Z98</f>
        <v>3</v>
      </c>
      <c r="L99" s="21"/>
      <c r="M99" s="20"/>
      <c r="N99" s="20"/>
      <c r="O99" s="21"/>
      <c r="P99" s="20"/>
      <c r="Q99" s="20"/>
      <c r="R99" s="21"/>
      <c r="S99" s="20"/>
      <c r="T99" s="20"/>
      <c r="U99" s="21"/>
      <c r="V99" s="20"/>
      <c r="W99" s="20"/>
      <c r="X99" s="21"/>
      <c r="Y99" s="20"/>
      <c r="Z99" s="20"/>
      <c r="AA99" s="21">
        <f>K99</f>
        <v>3</v>
      </c>
      <c r="AB99" s="20"/>
      <c r="AC99" s="20"/>
      <c r="AD99" s="21"/>
      <c r="AE99" s="20"/>
      <c r="AF99" s="20"/>
      <c r="AG99" s="21"/>
      <c r="AH99" s="20"/>
      <c r="AI99" s="20"/>
      <c r="AJ99" s="21"/>
      <c r="AK99" s="20"/>
      <c r="AL99" s="20"/>
      <c r="AM99" s="21"/>
      <c r="AN99" s="20"/>
      <c r="AO99" s="20"/>
      <c r="AP99" s="21"/>
      <c r="AQ99" s="20"/>
      <c r="AR99" s="20"/>
      <c r="AS99" s="21"/>
      <c r="AT99" s="20"/>
      <c r="AU99" s="20"/>
      <c r="AV99" s="21"/>
      <c r="AW99" s="20"/>
      <c r="AX99" s="85"/>
      <c r="AY99" s="86"/>
      <c r="AZ99" s="20"/>
      <c r="BA99" s="20"/>
      <c r="BB99" s="21"/>
      <c r="BC99" s="20"/>
      <c r="BD99" s="85"/>
      <c r="BE99" s="86"/>
      <c r="BF99" s="20"/>
      <c r="BG99" s="97"/>
      <c r="BH99" s="98"/>
      <c r="BI99" s="20"/>
      <c r="BJ99" s="36">
        <f t="shared" si="13"/>
        <v>3</v>
      </c>
      <c r="BK99" s="36">
        <f t="shared" si="13"/>
        <v>3</v>
      </c>
      <c r="BL99" s="30" t="b">
        <f t="shared" si="12"/>
        <v>1</v>
      </c>
    </row>
    <row r="100" spans="1:64" s="30" customFormat="1" x14ac:dyDescent="0.25">
      <c r="A100" s="29"/>
      <c r="B100" s="30" t="s">
        <v>48</v>
      </c>
      <c r="C100" s="30" t="s">
        <v>158</v>
      </c>
      <c r="D100" s="19" t="s">
        <v>57</v>
      </c>
      <c r="E100" s="20"/>
      <c r="F100" s="21"/>
      <c r="G100" s="20"/>
      <c r="H100" s="20"/>
      <c r="I100" s="21"/>
      <c r="J100" s="20"/>
      <c r="K100" s="20"/>
      <c r="L100" s="21">
        <f>N100</f>
        <v>3</v>
      </c>
      <c r="M100" s="20"/>
      <c r="N100" s="20">
        <f>Z98</f>
        <v>3</v>
      </c>
      <c r="O100" s="21"/>
      <c r="P100" s="20"/>
      <c r="Q100" s="20"/>
      <c r="R100" s="21"/>
      <c r="S100" s="20"/>
      <c r="T100" s="20"/>
      <c r="U100" s="21"/>
      <c r="V100" s="20"/>
      <c r="W100" s="20"/>
      <c r="X100" s="21"/>
      <c r="Y100" s="20"/>
      <c r="Z100" s="20"/>
      <c r="AA100" s="21"/>
      <c r="AB100" s="20"/>
      <c r="AC100" s="20"/>
      <c r="AD100" s="21"/>
      <c r="AE100" s="20"/>
      <c r="AF100" s="20"/>
      <c r="AG100" s="21"/>
      <c r="AH100" s="20"/>
      <c r="AI100" s="20"/>
      <c r="AJ100" s="21"/>
      <c r="AK100" s="20"/>
      <c r="AL100" s="20"/>
      <c r="AM100" s="21"/>
      <c r="AN100" s="20"/>
      <c r="AO100" s="20"/>
      <c r="AP100" s="21"/>
      <c r="AQ100" s="20"/>
      <c r="AR100" s="20"/>
      <c r="AS100" s="21"/>
      <c r="AT100" s="20"/>
      <c r="AU100" s="20"/>
      <c r="AV100" s="21"/>
      <c r="AW100" s="20"/>
      <c r="AX100" s="85">
        <v>0.5</v>
      </c>
      <c r="AY100" s="86"/>
      <c r="AZ100" s="20"/>
      <c r="BA100" s="20"/>
      <c r="BB100" s="21"/>
      <c r="BC100" s="20"/>
      <c r="BD100" s="85"/>
      <c r="BE100" s="86"/>
      <c r="BF100" s="20"/>
      <c r="BG100" s="97"/>
      <c r="BH100" s="98">
        <v>0.5</v>
      </c>
      <c r="BI100" s="20"/>
      <c r="BJ100" s="36">
        <f t="shared" si="13"/>
        <v>3.5</v>
      </c>
      <c r="BK100" s="36">
        <f t="shared" si="13"/>
        <v>3.5</v>
      </c>
      <c r="BL100" s="30" t="b">
        <f t="shared" si="12"/>
        <v>1</v>
      </c>
    </row>
    <row r="101" spans="1:64" s="30" customFormat="1" x14ac:dyDescent="0.25">
      <c r="A101" s="29"/>
      <c r="B101" s="30" t="s">
        <v>49</v>
      </c>
      <c r="C101" s="30" t="s">
        <v>136</v>
      </c>
      <c r="D101" s="19" t="s">
        <v>57</v>
      </c>
      <c r="E101" s="20"/>
      <c r="F101" s="21"/>
      <c r="G101" s="20"/>
      <c r="H101" s="20"/>
      <c r="I101" s="21"/>
      <c r="J101" s="20"/>
      <c r="K101" s="20"/>
      <c r="L101" s="21">
        <f>H93</f>
        <v>6</v>
      </c>
      <c r="M101" s="20"/>
      <c r="N101" s="20">
        <f>L101</f>
        <v>6</v>
      </c>
      <c r="O101" s="21"/>
      <c r="P101" s="20"/>
      <c r="Q101" s="20"/>
      <c r="R101" s="21"/>
      <c r="S101" s="20"/>
      <c r="T101" s="20"/>
      <c r="U101" s="21"/>
      <c r="V101" s="20"/>
      <c r="W101" s="20"/>
      <c r="X101" s="21"/>
      <c r="Y101" s="20"/>
      <c r="Z101" s="20"/>
      <c r="AA101" s="21"/>
      <c r="AB101" s="20"/>
      <c r="AC101" s="20"/>
      <c r="AD101" s="21"/>
      <c r="AE101" s="20"/>
      <c r="AF101" s="20"/>
      <c r="AG101" s="21"/>
      <c r="AH101" s="20"/>
      <c r="AI101" s="20"/>
      <c r="AJ101" s="21"/>
      <c r="AK101" s="20"/>
      <c r="AL101" s="20"/>
      <c r="AM101" s="21"/>
      <c r="AN101" s="20"/>
      <c r="AO101" s="20"/>
      <c r="AP101" s="21"/>
      <c r="AQ101" s="20"/>
      <c r="AR101" s="20"/>
      <c r="AS101" s="21"/>
      <c r="AT101" s="20"/>
      <c r="AU101" s="20"/>
      <c r="AV101" s="21"/>
      <c r="AW101" s="20"/>
      <c r="AX101" s="85">
        <v>1</v>
      </c>
      <c r="AY101" s="86"/>
      <c r="AZ101" s="20"/>
      <c r="BA101" s="20"/>
      <c r="BB101" s="21"/>
      <c r="BC101" s="20"/>
      <c r="BD101" s="85"/>
      <c r="BE101" s="86"/>
      <c r="BF101" s="20"/>
      <c r="BG101" s="97"/>
      <c r="BH101" s="98">
        <v>1</v>
      </c>
      <c r="BI101" s="20"/>
      <c r="BJ101" s="36">
        <f t="shared" si="13"/>
        <v>7</v>
      </c>
      <c r="BK101" s="36">
        <f t="shared" si="13"/>
        <v>7</v>
      </c>
      <c r="BL101" s="30" t="b">
        <f t="shared" si="12"/>
        <v>1</v>
      </c>
    </row>
    <row r="102" spans="1:64" s="30" customFormat="1" x14ac:dyDescent="0.25">
      <c r="A102" s="29"/>
      <c r="B102" s="30" t="s">
        <v>51</v>
      </c>
      <c r="C102" s="30" t="s">
        <v>159</v>
      </c>
      <c r="D102" s="34" t="s">
        <v>124</v>
      </c>
      <c r="E102" s="20"/>
      <c r="F102" s="21"/>
      <c r="G102" s="20"/>
      <c r="H102" s="20">
        <v>94</v>
      </c>
      <c r="I102" s="21"/>
      <c r="J102" s="20"/>
      <c r="K102" s="20"/>
      <c r="L102" s="21">
        <v>94</v>
      </c>
      <c r="M102" s="20"/>
      <c r="N102" s="20"/>
      <c r="O102" s="21"/>
      <c r="P102" s="20"/>
      <c r="Q102" s="20"/>
      <c r="R102" s="21"/>
      <c r="S102" s="20"/>
      <c r="T102" s="20"/>
      <c r="U102" s="21"/>
      <c r="V102" s="20"/>
      <c r="W102" s="20"/>
      <c r="X102" s="21"/>
      <c r="Y102" s="20"/>
      <c r="Z102" s="20"/>
      <c r="AA102" s="21"/>
      <c r="AB102" s="20"/>
      <c r="AC102" s="20"/>
      <c r="AD102" s="21"/>
      <c r="AE102" s="20"/>
      <c r="AF102" s="20"/>
      <c r="AG102" s="21"/>
      <c r="AH102" s="20"/>
      <c r="AI102" s="20"/>
      <c r="AJ102" s="21"/>
      <c r="AK102" s="20"/>
      <c r="AL102" s="20"/>
      <c r="AM102" s="21"/>
      <c r="AN102" s="20"/>
      <c r="AO102" s="20"/>
      <c r="AP102" s="21"/>
      <c r="AQ102" s="20"/>
      <c r="AR102" s="20"/>
      <c r="AS102" s="21"/>
      <c r="AT102" s="20"/>
      <c r="AU102" s="20"/>
      <c r="AV102" s="21"/>
      <c r="AW102" s="20"/>
      <c r="AX102" s="85"/>
      <c r="AY102" s="86"/>
      <c r="AZ102" s="20"/>
      <c r="BA102" s="20"/>
      <c r="BB102" s="21"/>
      <c r="BC102" s="20"/>
      <c r="BD102" s="85"/>
      <c r="BE102" s="86"/>
      <c r="BF102" s="20"/>
      <c r="BG102" s="97"/>
      <c r="BH102" s="98"/>
      <c r="BI102" s="20"/>
      <c r="BJ102" s="36">
        <f t="shared" si="13"/>
        <v>94</v>
      </c>
      <c r="BK102" s="36">
        <f t="shared" si="13"/>
        <v>94</v>
      </c>
      <c r="BL102" s="30" t="b">
        <f t="shared" si="12"/>
        <v>1</v>
      </c>
    </row>
    <row r="103" spans="1:64" s="30" customFormat="1" x14ac:dyDescent="0.25">
      <c r="A103" s="29"/>
      <c r="B103" s="30" t="s">
        <v>37</v>
      </c>
      <c r="C103" s="30" t="s">
        <v>137</v>
      </c>
      <c r="D103" s="19" t="s">
        <v>58</v>
      </c>
      <c r="E103" s="20"/>
      <c r="F103" s="21"/>
      <c r="G103" s="20"/>
      <c r="H103" s="20"/>
      <c r="I103" s="21"/>
      <c r="J103" s="20"/>
      <c r="K103" s="20"/>
      <c r="L103" s="21"/>
      <c r="M103" s="20"/>
      <c r="N103" s="20"/>
      <c r="O103" s="21">
        <v>1.1000000000000001</v>
      </c>
      <c r="P103" s="20"/>
      <c r="Q103" s="20"/>
      <c r="R103" s="21"/>
      <c r="S103" s="20"/>
      <c r="T103" s="20"/>
      <c r="U103" s="21"/>
      <c r="V103" s="20"/>
      <c r="W103" s="20"/>
      <c r="X103" s="21"/>
      <c r="Y103" s="20"/>
      <c r="Z103" s="20"/>
      <c r="AA103" s="21"/>
      <c r="AB103" s="20"/>
      <c r="AC103" s="20"/>
      <c r="AD103" s="21"/>
      <c r="AE103" s="20"/>
      <c r="AF103" s="20"/>
      <c r="AG103" s="21"/>
      <c r="AH103" s="20"/>
      <c r="AI103" s="20"/>
      <c r="AJ103" s="21"/>
      <c r="AK103" s="20"/>
      <c r="AL103" s="20"/>
      <c r="AM103" s="21"/>
      <c r="AN103" s="20"/>
      <c r="AO103" s="20"/>
      <c r="AP103" s="21"/>
      <c r="AQ103" s="20"/>
      <c r="AR103" s="20"/>
      <c r="AS103" s="21"/>
      <c r="AT103" s="20"/>
      <c r="AU103" s="20"/>
      <c r="AV103" s="21"/>
      <c r="AW103" s="20"/>
      <c r="AX103" s="85"/>
      <c r="AY103" s="86"/>
      <c r="AZ103" s="20"/>
      <c r="BA103" s="20"/>
      <c r="BB103" s="21"/>
      <c r="BC103" s="20"/>
      <c r="BD103" s="85"/>
      <c r="BE103" s="86"/>
      <c r="BF103" s="20"/>
      <c r="BG103" s="97">
        <v>1.1000000000000001</v>
      </c>
      <c r="BH103" s="98"/>
      <c r="BI103" s="20"/>
      <c r="BJ103" s="36">
        <f t="shared" si="13"/>
        <v>1.1000000000000001</v>
      </c>
      <c r="BK103" s="36">
        <f t="shared" si="13"/>
        <v>1.1000000000000001</v>
      </c>
      <c r="BL103" s="30" t="b">
        <f t="shared" si="12"/>
        <v>1</v>
      </c>
    </row>
    <row r="104" spans="1:64" x14ac:dyDescent="0.25">
      <c r="A104" s="29"/>
      <c r="B104" s="13"/>
      <c r="C104" s="13"/>
      <c r="D104" s="13"/>
      <c r="E104" s="17">
        <f>SUM(E92:E103)</f>
        <v>0</v>
      </c>
      <c r="F104" s="17">
        <f>SUM(F92:F103)</f>
        <v>0</v>
      </c>
      <c r="G104" s="24"/>
      <c r="H104" s="17">
        <f>SUM(H92:H103)</f>
        <v>100</v>
      </c>
      <c r="I104" s="17">
        <f>SUM(I92:I103)</f>
        <v>100</v>
      </c>
      <c r="J104" s="24"/>
      <c r="K104" s="17">
        <f>SUM(K92:K103)</f>
        <v>103</v>
      </c>
      <c r="L104" s="17">
        <f>SUM(L92:L103)</f>
        <v>103</v>
      </c>
      <c r="M104" s="24"/>
      <c r="N104" s="17">
        <f>SUM(N92:N103)</f>
        <v>9</v>
      </c>
      <c r="O104" s="17">
        <f>SUM(O92:O103)</f>
        <v>3.5</v>
      </c>
      <c r="P104" s="24"/>
      <c r="Q104" s="17">
        <f>SUM(Q92:Q103)</f>
        <v>0</v>
      </c>
      <c r="R104" s="17">
        <f>SUM(R92:R103)</f>
        <v>0</v>
      </c>
      <c r="S104" s="24"/>
      <c r="T104" s="17">
        <f>SUM(T92:T103)</f>
        <v>100</v>
      </c>
      <c r="U104" s="17">
        <f>SUM(U92:U103)</f>
        <v>100</v>
      </c>
      <c r="V104" s="24"/>
      <c r="W104" s="17">
        <f>SUM(W92:W103)</f>
        <v>0</v>
      </c>
      <c r="X104" s="17">
        <f>SUM(X92:X103)</f>
        <v>0</v>
      </c>
      <c r="Y104" s="24"/>
      <c r="Z104" s="17">
        <f>SUM(Z92:Z103)</f>
        <v>105.4</v>
      </c>
      <c r="AA104" s="17">
        <f>SUM(AA92:AA103)</f>
        <v>105.4</v>
      </c>
      <c r="AB104" s="24"/>
      <c r="AC104" s="17">
        <f>SUM(AC92:AC103)</f>
        <v>0</v>
      </c>
      <c r="AD104" s="17">
        <f>SUM(AD92:AD103)</f>
        <v>0</v>
      </c>
      <c r="AE104" s="24"/>
      <c r="AF104" s="17">
        <f>SUM(AF92:AF103)</f>
        <v>0</v>
      </c>
      <c r="AG104" s="17">
        <f>SUM(AG92:AG103)</f>
        <v>0</v>
      </c>
      <c r="AH104" s="24"/>
      <c r="AI104" s="17">
        <f>SUM(AI92:AI103)</f>
        <v>0</v>
      </c>
      <c r="AJ104" s="17">
        <f>SUM(AJ92:AJ103)</f>
        <v>0</v>
      </c>
      <c r="AK104" s="24"/>
      <c r="AL104" s="17">
        <f>SUM(AL92:AL103)</f>
        <v>0</v>
      </c>
      <c r="AM104" s="17">
        <f>SUM(AM92:AM103)</f>
        <v>0</v>
      </c>
      <c r="AN104" s="24"/>
      <c r="AO104" s="17">
        <f>SUM(AO92:AO103)</f>
        <v>0</v>
      </c>
      <c r="AP104" s="17">
        <f>SUM(AP92:AP103)</f>
        <v>0</v>
      </c>
      <c r="AQ104" s="24"/>
      <c r="AR104" s="17">
        <f>SUM(AR92:AR103)</f>
        <v>0</v>
      </c>
      <c r="AS104" s="17">
        <f>SUM(AS92:AS103)</f>
        <v>0</v>
      </c>
      <c r="AT104" s="24"/>
      <c r="AU104" s="17">
        <f>SUM(AU92:AU103)</f>
        <v>0</v>
      </c>
      <c r="AV104" s="17">
        <f>SUM(AV92:AV103)</f>
        <v>7.5</v>
      </c>
      <c r="AW104" s="24"/>
      <c r="AX104" s="87">
        <f>SUM(AX92:AX103)</f>
        <v>1.5</v>
      </c>
      <c r="AY104" s="87">
        <f>SUM(AY92:AY103)</f>
        <v>1.5</v>
      </c>
      <c r="AZ104" s="24"/>
      <c r="BA104" s="17">
        <f>SUM(BA92:BA103)</f>
        <v>2</v>
      </c>
      <c r="BB104" s="17">
        <f>SUM(BB92:BB103)</f>
        <v>0</v>
      </c>
      <c r="BC104" s="24"/>
      <c r="BD104" s="87">
        <f>SUM(BD92:BD103)</f>
        <v>0.4</v>
      </c>
      <c r="BE104" s="87">
        <f>SUM(BE92:BE103)</f>
        <v>0.4</v>
      </c>
      <c r="BF104" s="24"/>
      <c r="BG104" s="99">
        <f>SUM(BG92:BG103)</f>
        <v>1.5</v>
      </c>
      <c r="BH104" s="99">
        <f>SUM(BH92:BH103)</f>
        <v>1.5</v>
      </c>
      <c r="BI104" s="16"/>
      <c r="BJ104" s="17">
        <f t="shared" si="13"/>
        <v>422.79999999999995</v>
      </c>
      <c r="BK104" s="17">
        <f t="shared" si="13"/>
        <v>422.79999999999995</v>
      </c>
      <c r="BL104" t="b">
        <f t="shared" si="12"/>
        <v>1</v>
      </c>
    </row>
    <row r="105" spans="1:64" x14ac:dyDescent="0.25">
      <c r="A105" s="32"/>
      <c r="B105" s="13"/>
      <c r="C105" s="13"/>
      <c r="D105" s="13"/>
      <c r="E105" s="17">
        <f>IF(E104&gt;F104,E104-F104,0)</f>
        <v>0</v>
      </c>
      <c r="F105" s="17">
        <f>IF(F104&gt;E104,F104-E104,0)</f>
        <v>0</v>
      </c>
      <c r="G105" s="24"/>
      <c r="H105" s="17">
        <f>IF(H104&gt;I104,H104-I104,0)</f>
        <v>0</v>
      </c>
      <c r="I105" s="17">
        <f>IF(I104&gt;H104,I104-H104,0)</f>
        <v>0</v>
      </c>
      <c r="J105" s="24"/>
      <c r="K105" s="17">
        <f>IF(K104&gt;L104,K104-L104,0)</f>
        <v>0</v>
      </c>
      <c r="L105" s="17">
        <f>IF(L104&gt;K104,L104-K104,0)</f>
        <v>0</v>
      </c>
      <c r="M105" s="24"/>
      <c r="N105" s="17">
        <f>IF(N104&gt;O104,N104-O104,0)</f>
        <v>5.5</v>
      </c>
      <c r="O105" s="17">
        <f>IF(O104&gt;N104,O104-N104,0)</f>
        <v>0</v>
      </c>
      <c r="P105" s="24"/>
      <c r="Q105" s="17">
        <f>IF(Q104&gt;R104,Q104-R104,0)</f>
        <v>0</v>
      </c>
      <c r="R105" s="17">
        <f>IF(R104&gt;Q104,R104-Q104,0)</f>
        <v>0</v>
      </c>
      <c r="S105" s="24"/>
      <c r="T105" s="17">
        <f>IF(T104&gt;U104,T104-U104,0)</f>
        <v>0</v>
      </c>
      <c r="U105" s="17">
        <f>IF(U104&gt;T104,U104-T104,0)</f>
        <v>0</v>
      </c>
      <c r="V105" s="24"/>
      <c r="W105" s="17">
        <f>IF(W104&gt;X104,W104-X104,0)</f>
        <v>0</v>
      </c>
      <c r="X105" s="17">
        <f>IF(X104&gt;W104,X104-W104,0)</f>
        <v>0</v>
      </c>
      <c r="Y105" s="24"/>
      <c r="Z105" s="17">
        <f>IF(Z104&gt;AA104,Z104-AA104,0)</f>
        <v>0</v>
      </c>
      <c r="AA105" s="17">
        <f>IF(AA104&gt;Z104,AA104-Z104,0)</f>
        <v>0</v>
      </c>
      <c r="AB105" s="24"/>
      <c r="AC105" s="17">
        <f>IF(AC104&gt;AD104,AC104-AD104,0)</f>
        <v>0</v>
      </c>
      <c r="AD105" s="17">
        <f>IF(AD104&gt;AC104,AD104-AC104,0)</f>
        <v>0</v>
      </c>
      <c r="AE105" s="24"/>
      <c r="AF105" s="17">
        <f>IF(AF104&gt;AG104,AF104-AG104,0)</f>
        <v>0</v>
      </c>
      <c r="AG105" s="17">
        <f>IF(AG104&gt;AF104,AG104-AF104,0)</f>
        <v>0</v>
      </c>
      <c r="AH105" s="24"/>
      <c r="AI105" s="17">
        <f>IF(AI104&gt;AJ104,AI104-AJ104,0)</f>
        <v>0</v>
      </c>
      <c r="AJ105" s="17">
        <f>IF(AJ104&gt;AI104,AJ104-AI104,0)</f>
        <v>0</v>
      </c>
      <c r="AK105" s="24"/>
      <c r="AL105" s="17">
        <f>IF(AL104&gt;AM104,AL104-AM104,0)</f>
        <v>0</v>
      </c>
      <c r="AM105" s="17">
        <f>IF(AM104&gt;AL104,AM104-AL104,0)</f>
        <v>0</v>
      </c>
      <c r="AN105" s="24"/>
      <c r="AO105" s="17">
        <f>IF(AO104&gt;AP104,AO104-AP104,0)</f>
        <v>0</v>
      </c>
      <c r="AP105" s="17">
        <f>IF(AP104&gt;AO104,AP104-AO104,0)</f>
        <v>0</v>
      </c>
      <c r="AQ105" s="24"/>
      <c r="AR105" s="17">
        <f>IF(AR104&gt;AS104,AR104-AS104,0)</f>
        <v>0</v>
      </c>
      <c r="AS105" s="17">
        <f>IF(AS104&gt;AR104,AS104-AR104,0)</f>
        <v>0</v>
      </c>
      <c r="AT105" s="24"/>
      <c r="AU105" s="17">
        <f>IF(AU104&gt;AV104,AU104-AV104,0)</f>
        <v>0</v>
      </c>
      <c r="AV105" s="17">
        <f>IF(AV104&gt;AU104,AV104-AU104,0)</f>
        <v>7.5</v>
      </c>
      <c r="AW105" s="24"/>
      <c r="AX105" s="87">
        <f>IF(AX104&gt;AY104,AX104-AY104,0)</f>
        <v>0</v>
      </c>
      <c r="AY105" s="87">
        <f>IF(AY104&gt;AX104,AY104-AX104,0)</f>
        <v>0</v>
      </c>
      <c r="AZ105" s="24"/>
      <c r="BA105" s="17">
        <f>IF(BA104&gt;BB104,BA104-BB104,0)</f>
        <v>2</v>
      </c>
      <c r="BB105" s="17">
        <f>IF(BB104&gt;BA104,BB104-BA104,0)</f>
        <v>0</v>
      </c>
      <c r="BC105" s="24"/>
      <c r="BD105" s="87">
        <f>IF(BD104&gt;BE104,BD104-BE104,0)</f>
        <v>0</v>
      </c>
      <c r="BE105" s="87">
        <f>IF(BE104&gt;BD104,BE104-BD104,0)</f>
        <v>0</v>
      </c>
      <c r="BF105" s="24"/>
      <c r="BG105" s="99">
        <f>IF(BG104&gt;BH104,BG104-BH104,0)</f>
        <v>0</v>
      </c>
      <c r="BH105" s="99">
        <f>IF(BH104&gt;BG104,BH104-BG104,0)</f>
        <v>0</v>
      </c>
      <c r="BI105" s="16"/>
      <c r="BJ105" s="26">
        <f>E105+H105+K105+N105+Q105+T105+W105+Z105+AC105+AF105+AI105+AL105+AO105+AR105+AX105+BD105+BG105</f>
        <v>5.5</v>
      </c>
      <c r="BK105" s="26">
        <f>F105+I105+L105+O105+R105+U105+X105+AA105+AD105+AG105+AJ105+AM105+AP105+AS105+AY105+BE105+BH105</f>
        <v>0</v>
      </c>
      <c r="BL105" t="s">
        <v>99</v>
      </c>
    </row>
    <row r="106" spans="1:64" x14ac:dyDescent="0.25">
      <c r="AX106" s="88"/>
      <c r="AY106" s="88"/>
      <c r="BD106" s="88"/>
      <c r="BE106" s="88"/>
      <c r="BG106" s="100"/>
      <c r="BH106" s="100"/>
      <c r="BJ106" s="26">
        <f>+BA105-BB105</f>
        <v>2</v>
      </c>
      <c r="BK106" s="26">
        <f>+AV105-AU105</f>
        <v>7.5</v>
      </c>
      <c r="BL106" t="s">
        <v>100</v>
      </c>
    </row>
    <row r="107" spans="1:64" x14ac:dyDescent="0.25">
      <c r="AX107" s="88"/>
      <c r="AY107" s="88"/>
      <c r="BD107" s="88"/>
      <c r="BE107" s="88"/>
      <c r="BG107" s="102"/>
      <c r="BH107" s="100"/>
      <c r="BJ107" s="26">
        <f>+BJ105+BJ106</f>
        <v>7.5</v>
      </c>
      <c r="BK107" s="26">
        <f>+BK105+BK106</f>
        <v>7.5</v>
      </c>
      <c r="BL107" t="b">
        <f>BJ107=BK107</f>
        <v>1</v>
      </c>
    </row>
    <row r="108" spans="1:64" x14ac:dyDescent="0.25">
      <c r="AX108" s="88"/>
      <c r="AY108" s="88"/>
      <c r="BD108" s="88"/>
      <c r="BE108" s="88"/>
      <c r="BG108" s="100"/>
      <c r="BH108" s="100"/>
    </row>
    <row r="109" spans="1:64" x14ac:dyDescent="0.25">
      <c r="AX109" s="88"/>
      <c r="AY109" s="88"/>
      <c r="BD109" s="88"/>
      <c r="BE109" s="88"/>
      <c r="BG109" s="100"/>
      <c r="BH109" s="100"/>
    </row>
    <row r="110" spans="1:64" s="30" customFormat="1" x14ac:dyDescent="0.25">
      <c r="A110" s="44" t="s">
        <v>125</v>
      </c>
      <c r="B110" s="63" t="s">
        <v>160</v>
      </c>
      <c r="C110" s="34"/>
      <c r="D110" s="34" t="s">
        <v>53</v>
      </c>
      <c r="E110" s="14"/>
      <c r="F110" s="15"/>
      <c r="G110" s="14"/>
      <c r="H110" s="14"/>
      <c r="I110" s="15"/>
      <c r="J110" s="14"/>
      <c r="K110" s="14"/>
      <c r="L110" s="15"/>
      <c r="M110" s="14"/>
      <c r="N110" s="14"/>
      <c r="O110" s="15"/>
      <c r="P110" s="14"/>
      <c r="Q110" s="14"/>
      <c r="R110" s="15"/>
      <c r="S110" s="14"/>
      <c r="T110" s="14">
        <v>100</v>
      </c>
      <c r="U110" s="15"/>
      <c r="V110" s="14"/>
      <c r="W110" s="14"/>
      <c r="X110" s="15"/>
      <c r="Y110" s="14"/>
      <c r="Z110" s="14"/>
      <c r="AA110" s="15"/>
      <c r="AB110" s="14"/>
      <c r="AC110" s="14"/>
      <c r="AD110" s="15"/>
      <c r="AE110" s="14"/>
      <c r="AF110" s="14"/>
      <c r="AG110" s="14">
        <v>100</v>
      </c>
      <c r="AH110" s="14"/>
      <c r="AI110" s="14"/>
      <c r="AJ110" s="15"/>
      <c r="AK110" s="14"/>
      <c r="AL110" s="14"/>
      <c r="AM110" s="15"/>
      <c r="AN110" s="14"/>
      <c r="AO110" s="14"/>
      <c r="AP110" s="15"/>
      <c r="AQ110" s="14"/>
      <c r="AR110" s="14"/>
      <c r="AS110" s="15"/>
      <c r="AT110" s="14"/>
      <c r="AU110" s="14"/>
      <c r="AV110" s="15"/>
      <c r="AW110" s="14"/>
      <c r="AX110" s="83"/>
      <c r="AY110" s="84"/>
      <c r="AZ110" s="14"/>
      <c r="BA110" s="14"/>
      <c r="BB110" s="15"/>
      <c r="BC110" s="14"/>
      <c r="BD110" s="83"/>
      <c r="BE110" s="84"/>
      <c r="BF110" s="14"/>
      <c r="BG110" s="95"/>
      <c r="BH110" s="96"/>
      <c r="BI110" s="20"/>
      <c r="BJ110" s="36">
        <f>E110+H110+K110+N110+Q110+T110+W110+Z110+AC110+AF110+AI110+AL110+AO110+AR110+AU110+AX110+BA110+BD110+BG110</f>
        <v>100</v>
      </c>
      <c r="BK110" s="36">
        <f>F110+I110+L110+O110+R110+U110+X110+AA110+AD110+AG110+AJ110+AM110+AP110+AS110+AV110+AY110+BB110+BE110+BH110</f>
        <v>100</v>
      </c>
      <c r="BL110" s="30" t="b">
        <f t="shared" ref="BL110:BL124" si="14">BJ110=BK110</f>
        <v>1</v>
      </c>
    </row>
    <row r="111" spans="1:64" s="30" customFormat="1" x14ac:dyDescent="0.25">
      <c r="A111" s="45"/>
      <c r="B111" s="64" t="s">
        <v>39</v>
      </c>
      <c r="C111" s="31"/>
      <c r="D111" s="22" t="s">
        <v>54</v>
      </c>
      <c r="E111" s="20"/>
      <c r="F111" s="21"/>
      <c r="G111" s="20"/>
      <c r="H111" s="20"/>
      <c r="I111" s="21"/>
      <c r="J111" s="20"/>
      <c r="K111" s="20"/>
      <c r="L111" s="21"/>
      <c r="M111" s="20"/>
      <c r="N111" s="20"/>
      <c r="O111" s="21"/>
      <c r="P111" s="20"/>
      <c r="Q111" s="20"/>
      <c r="R111" s="21"/>
      <c r="S111" s="20"/>
      <c r="T111" s="20"/>
      <c r="U111" s="21"/>
      <c r="V111" s="20"/>
      <c r="W111" s="20"/>
      <c r="X111" s="21"/>
      <c r="Y111" s="20"/>
      <c r="Z111" s="20"/>
      <c r="AA111" s="21"/>
      <c r="AB111" s="20"/>
      <c r="AC111" s="20"/>
      <c r="AD111" s="21"/>
      <c r="AE111" s="20"/>
      <c r="AF111" s="20">
        <v>6</v>
      </c>
      <c r="AG111" s="21"/>
      <c r="AH111" s="20"/>
      <c r="AI111" s="20"/>
      <c r="AJ111" s="21"/>
      <c r="AK111" s="20"/>
      <c r="AL111" s="20"/>
      <c r="AM111" s="21"/>
      <c r="AN111" s="20"/>
      <c r="AO111" s="20"/>
      <c r="AP111" s="21"/>
      <c r="AQ111" s="20"/>
      <c r="AR111" s="20"/>
      <c r="AS111" s="21"/>
      <c r="AT111" s="20"/>
      <c r="AU111" s="20"/>
      <c r="AV111" s="21">
        <v>5</v>
      </c>
      <c r="AW111" s="20"/>
      <c r="AX111" s="85"/>
      <c r="AY111" s="86">
        <f>+AV111*0.2</f>
        <v>1</v>
      </c>
      <c r="AZ111" s="20"/>
      <c r="BA111" s="20"/>
      <c r="BB111" s="21"/>
      <c r="BC111" s="20"/>
      <c r="BD111" s="85"/>
      <c r="BE111" s="86"/>
      <c r="BF111" s="20"/>
      <c r="BG111" s="97"/>
      <c r="BH111" s="98"/>
      <c r="BI111" s="20"/>
      <c r="BJ111" s="36">
        <f t="shared" ref="BJ111:BK124" si="15">E111+H111+K111+N111+Q111+T111+W111+Z111+AC111+AF111+AI111+AL111+AO111+AR111+AU111+AX111+BA111+BD111+BG111</f>
        <v>6</v>
      </c>
      <c r="BK111" s="36">
        <f t="shared" si="15"/>
        <v>6</v>
      </c>
      <c r="BL111" s="30" t="b">
        <f t="shared" si="14"/>
        <v>1</v>
      </c>
    </row>
    <row r="112" spans="1:64" s="30" customFormat="1" x14ac:dyDescent="0.25">
      <c r="A112" s="45"/>
      <c r="B112" s="30" t="s">
        <v>40</v>
      </c>
      <c r="C112" s="30" t="s">
        <v>140</v>
      </c>
      <c r="D112" s="34" t="s">
        <v>53</v>
      </c>
      <c r="E112" s="20"/>
      <c r="F112" s="21"/>
      <c r="G112" s="20"/>
      <c r="H112" s="20"/>
      <c r="I112" s="21"/>
      <c r="J112" s="20"/>
      <c r="K112" s="20"/>
      <c r="L112" s="21"/>
      <c r="M112" s="20"/>
      <c r="N112" s="20"/>
      <c r="O112" s="21"/>
      <c r="P112" s="20"/>
      <c r="Q112" s="20"/>
      <c r="R112" s="21"/>
      <c r="S112" s="20"/>
      <c r="T112" s="20"/>
      <c r="U112" s="21">
        <v>100</v>
      </c>
      <c r="V112" s="20"/>
      <c r="W112" s="20"/>
      <c r="X112" s="21"/>
      <c r="Y112" s="20"/>
      <c r="Z112" s="20">
        <v>100</v>
      </c>
      <c r="AA112" s="21"/>
      <c r="AB112" s="20"/>
      <c r="AC112" s="20"/>
      <c r="AD112" s="21"/>
      <c r="AE112" s="20"/>
      <c r="AF112" s="20"/>
      <c r="AG112" s="21"/>
      <c r="AH112" s="20"/>
      <c r="AI112" s="20"/>
      <c r="AJ112" s="21"/>
      <c r="AK112" s="20"/>
      <c r="AL112" s="20"/>
      <c r="AM112" s="21"/>
      <c r="AN112" s="20"/>
      <c r="AO112" s="20"/>
      <c r="AP112" s="21"/>
      <c r="AQ112" s="20"/>
      <c r="AR112" s="20"/>
      <c r="AS112" s="21"/>
      <c r="AT112" s="20"/>
      <c r="AU112" s="20"/>
      <c r="AV112" s="21"/>
      <c r="AW112" s="20"/>
      <c r="AX112" s="85"/>
      <c r="AY112" s="86"/>
      <c r="AZ112" s="20"/>
      <c r="BA112" s="20"/>
      <c r="BB112" s="21"/>
      <c r="BC112" s="20"/>
      <c r="BD112" s="85"/>
      <c r="BE112" s="86"/>
      <c r="BF112" s="20"/>
      <c r="BG112" s="97"/>
      <c r="BH112" s="98"/>
      <c r="BI112" s="20"/>
      <c r="BJ112" s="36">
        <f t="shared" si="15"/>
        <v>100</v>
      </c>
      <c r="BK112" s="36">
        <f t="shared" si="15"/>
        <v>100</v>
      </c>
      <c r="BL112" s="30" t="b">
        <f t="shared" si="14"/>
        <v>1</v>
      </c>
    </row>
    <row r="113" spans="1:64" s="30" customFormat="1" x14ac:dyDescent="0.25">
      <c r="A113" s="45"/>
      <c r="B113" s="31" t="s">
        <v>41</v>
      </c>
      <c r="C113" s="31" t="s">
        <v>142</v>
      </c>
      <c r="D113" s="22" t="s">
        <v>55</v>
      </c>
      <c r="E113" s="20"/>
      <c r="F113" s="21"/>
      <c r="G113" s="20"/>
      <c r="H113" s="20"/>
      <c r="I113" s="21"/>
      <c r="J113" s="20"/>
      <c r="K113" s="20"/>
      <c r="L113" s="21"/>
      <c r="M113" s="20"/>
      <c r="N113" s="20"/>
      <c r="O113" s="21"/>
      <c r="P113" s="20"/>
      <c r="Q113" s="20"/>
      <c r="R113" s="21"/>
      <c r="S113" s="20"/>
      <c r="T113" s="20"/>
      <c r="U113" s="21"/>
      <c r="V113" s="20"/>
      <c r="W113" s="20"/>
      <c r="X113" s="21"/>
      <c r="Y113" s="20"/>
      <c r="Z113" s="20"/>
      <c r="AA113" s="21">
        <f>+BA113+BD113</f>
        <v>2.1</v>
      </c>
      <c r="AB113" s="20"/>
      <c r="AC113" s="20"/>
      <c r="AD113" s="21"/>
      <c r="AE113" s="20"/>
      <c r="AF113" s="20"/>
      <c r="AG113" s="21"/>
      <c r="AH113" s="20"/>
      <c r="AI113" s="20"/>
      <c r="AJ113" s="21"/>
      <c r="AK113" s="20"/>
      <c r="AL113" s="20"/>
      <c r="AM113" s="21"/>
      <c r="AN113" s="20"/>
      <c r="AO113" s="20"/>
      <c r="AP113" s="21"/>
      <c r="AQ113" s="20"/>
      <c r="AR113" s="20"/>
      <c r="AS113" s="21"/>
      <c r="AT113" s="20"/>
      <c r="AU113" s="20"/>
      <c r="AV113" s="21"/>
      <c r="AW113" s="20"/>
      <c r="AX113" s="85"/>
      <c r="AY113" s="86"/>
      <c r="AZ113" s="20"/>
      <c r="BA113" s="20">
        <f>+AV111*0.35</f>
        <v>1.75</v>
      </c>
      <c r="BB113" s="21"/>
      <c r="BC113" s="20"/>
      <c r="BD113" s="85">
        <f>+BA113*0.2</f>
        <v>0.35000000000000003</v>
      </c>
      <c r="BE113" s="86"/>
      <c r="BF113" s="20"/>
      <c r="BG113" s="97"/>
      <c r="BH113" s="98"/>
      <c r="BI113" s="20"/>
      <c r="BJ113" s="36">
        <f t="shared" si="15"/>
        <v>2.1</v>
      </c>
      <c r="BK113" s="36">
        <f t="shared" si="15"/>
        <v>2.1</v>
      </c>
      <c r="BL113" s="30" t="b">
        <f t="shared" si="14"/>
        <v>1</v>
      </c>
    </row>
    <row r="114" spans="1:64" s="30" customFormat="1" x14ac:dyDescent="0.25">
      <c r="A114" s="45"/>
      <c r="B114" s="64" t="s">
        <v>126</v>
      </c>
      <c r="C114" s="31"/>
      <c r="D114" s="22" t="s">
        <v>106</v>
      </c>
      <c r="E114" s="20"/>
      <c r="F114" s="21"/>
      <c r="G114" s="20"/>
      <c r="H114" s="20"/>
      <c r="I114" s="21"/>
      <c r="J114" s="20"/>
      <c r="K114" s="20"/>
      <c r="L114" s="21"/>
      <c r="M114" s="20"/>
      <c r="N114" s="20"/>
      <c r="O114" s="21"/>
      <c r="P114" s="20"/>
      <c r="Q114" s="20"/>
      <c r="R114" s="21"/>
      <c r="S114" s="20"/>
      <c r="T114" s="20"/>
      <c r="U114" s="21"/>
      <c r="V114" s="20"/>
      <c r="W114" s="20"/>
      <c r="X114" s="21"/>
      <c r="Y114" s="20"/>
      <c r="Z114" s="20"/>
      <c r="AA114" s="21"/>
      <c r="AB114" s="20"/>
      <c r="AC114" s="20"/>
      <c r="AD114" s="21"/>
      <c r="AE114" s="20"/>
      <c r="AF114" s="20"/>
      <c r="AG114" s="21">
        <f>+BA114+BD114</f>
        <v>1.5</v>
      </c>
      <c r="AH114" s="20"/>
      <c r="AI114" s="20"/>
      <c r="AJ114" s="21"/>
      <c r="AK114" s="20"/>
      <c r="AL114" s="20"/>
      <c r="AM114" s="21"/>
      <c r="AN114" s="20"/>
      <c r="AO114" s="20"/>
      <c r="AP114" s="21"/>
      <c r="AQ114" s="20"/>
      <c r="AR114" s="20"/>
      <c r="AS114" s="21"/>
      <c r="AT114" s="20"/>
      <c r="AU114" s="20"/>
      <c r="AV114" s="21"/>
      <c r="AW114" s="20"/>
      <c r="AX114" s="85"/>
      <c r="AY114" s="86"/>
      <c r="AZ114" s="20"/>
      <c r="BA114" s="20">
        <f>+AV111*0.25</f>
        <v>1.25</v>
      </c>
      <c r="BB114" s="21"/>
      <c r="BC114" s="20"/>
      <c r="BD114" s="85">
        <f>+BA114*0.2</f>
        <v>0.25</v>
      </c>
      <c r="BE114" s="86"/>
      <c r="BF114" s="20"/>
      <c r="BG114" s="97"/>
      <c r="BH114" s="98"/>
      <c r="BI114" s="20"/>
      <c r="BJ114" s="36">
        <f t="shared" si="15"/>
        <v>1.5</v>
      </c>
      <c r="BK114" s="36">
        <f t="shared" si="15"/>
        <v>1.5</v>
      </c>
      <c r="BL114" s="30" t="b">
        <f t="shared" si="14"/>
        <v>1</v>
      </c>
    </row>
    <row r="115" spans="1:64" s="30" customFormat="1" x14ac:dyDescent="0.25">
      <c r="A115" s="45"/>
      <c r="B115" s="30" t="s">
        <v>42</v>
      </c>
      <c r="C115" s="30" t="s">
        <v>140</v>
      </c>
      <c r="D115" s="34" t="s">
        <v>53</v>
      </c>
      <c r="E115" s="20"/>
      <c r="F115" s="21"/>
      <c r="G115" s="20"/>
      <c r="H115" s="20"/>
      <c r="I115" s="21"/>
      <c r="J115" s="20"/>
      <c r="K115" s="20">
        <v>100</v>
      </c>
      <c r="L115" s="21"/>
      <c r="M115" s="20"/>
      <c r="N115" s="20"/>
      <c r="O115" s="21"/>
      <c r="P115" s="20"/>
      <c r="Q115" s="20"/>
      <c r="R115" s="21"/>
      <c r="S115" s="20"/>
      <c r="T115" s="20"/>
      <c r="U115" s="21"/>
      <c r="V115" s="20"/>
      <c r="W115" s="20"/>
      <c r="X115" s="21"/>
      <c r="Y115" s="20"/>
      <c r="Z115" s="20"/>
      <c r="AA115" s="21">
        <v>100</v>
      </c>
      <c r="AB115" s="20"/>
      <c r="AC115" s="20"/>
      <c r="AD115" s="21"/>
      <c r="AE115" s="20"/>
      <c r="AF115" s="20"/>
      <c r="AG115" s="21"/>
      <c r="AH115" s="20"/>
      <c r="AI115" s="20"/>
      <c r="AJ115" s="21"/>
      <c r="AK115" s="20"/>
      <c r="AL115" s="20"/>
      <c r="AM115" s="21"/>
      <c r="AN115" s="20"/>
      <c r="AO115" s="20"/>
      <c r="AP115" s="21"/>
      <c r="AQ115" s="20"/>
      <c r="AR115" s="20"/>
      <c r="AS115" s="21"/>
      <c r="AT115" s="20"/>
      <c r="AU115" s="20"/>
      <c r="AV115" s="21"/>
      <c r="AW115" s="20"/>
      <c r="AX115" s="85"/>
      <c r="AY115" s="86"/>
      <c r="AZ115" s="20"/>
      <c r="BA115" s="20"/>
      <c r="BB115" s="21"/>
      <c r="BC115" s="20"/>
      <c r="BD115" s="85"/>
      <c r="BE115" s="86"/>
      <c r="BF115" s="20"/>
      <c r="BG115" s="97"/>
      <c r="BH115" s="98"/>
      <c r="BI115" s="20"/>
      <c r="BJ115" s="36">
        <f t="shared" si="15"/>
        <v>100</v>
      </c>
      <c r="BK115" s="36">
        <f t="shared" si="15"/>
        <v>100</v>
      </c>
      <c r="BL115" s="30" t="b">
        <f t="shared" si="14"/>
        <v>1</v>
      </c>
    </row>
    <row r="116" spans="1:64" s="30" customFormat="1" x14ac:dyDescent="0.25">
      <c r="A116" s="45"/>
      <c r="B116" s="60" t="s">
        <v>43</v>
      </c>
      <c r="D116" s="19" t="s">
        <v>56</v>
      </c>
      <c r="E116" s="20"/>
      <c r="F116" s="21"/>
      <c r="G116" s="20"/>
      <c r="H116" s="20"/>
      <c r="I116" s="21"/>
      <c r="J116" s="20"/>
      <c r="K116" s="20"/>
      <c r="L116" s="21"/>
      <c r="M116" s="20"/>
      <c r="N116" s="20"/>
      <c r="O116" s="21">
        <f>+Z116</f>
        <v>2.1</v>
      </c>
      <c r="P116" s="20"/>
      <c r="Q116" s="20"/>
      <c r="R116" s="21"/>
      <c r="S116" s="20"/>
      <c r="T116" s="20"/>
      <c r="U116" s="21"/>
      <c r="V116" s="20"/>
      <c r="W116" s="20"/>
      <c r="X116" s="21"/>
      <c r="Y116" s="20"/>
      <c r="Z116" s="20">
        <f>+AA113</f>
        <v>2.1</v>
      </c>
      <c r="AA116" s="21"/>
      <c r="AB116" s="20"/>
      <c r="AC116" s="20"/>
      <c r="AD116" s="21"/>
      <c r="AE116" s="20"/>
      <c r="AF116" s="20"/>
      <c r="AG116" s="21"/>
      <c r="AH116" s="20"/>
      <c r="AI116" s="20"/>
      <c r="AJ116" s="21"/>
      <c r="AK116" s="20"/>
      <c r="AL116" s="20"/>
      <c r="AM116" s="21"/>
      <c r="AN116" s="20"/>
      <c r="AO116" s="20"/>
      <c r="AP116" s="21"/>
      <c r="AQ116" s="20"/>
      <c r="AR116" s="20"/>
      <c r="AS116" s="21"/>
      <c r="AT116" s="20"/>
      <c r="AU116" s="20"/>
      <c r="AV116" s="21"/>
      <c r="AW116" s="20"/>
      <c r="AX116" s="85"/>
      <c r="AY116" s="86"/>
      <c r="AZ116" s="20"/>
      <c r="BA116" s="20"/>
      <c r="BB116" s="21"/>
      <c r="BC116" s="20"/>
      <c r="BD116" s="85"/>
      <c r="BE116" s="86">
        <v>0.35</v>
      </c>
      <c r="BF116" s="20"/>
      <c r="BG116" s="97">
        <v>0.35</v>
      </c>
      <c r="BH116" s="98"/>
      <c r="BI116" s="20"/>
      <c r="BJ116" s="36">
        <f t="shared" si="15"/>
        <v>2.4500000000000002</v>
      </c>
      <c r="BK116" s="36">
        <f t="shared" si="15"/>
        <v>2.4500000000000002</v>
      </c>
      <c r="BL116" s="30" t="b">
        <f t="shared" si="14"/>
        <v>1</v>
      </c>
    </row>
    <row r="117" spans="1:64" s="30" customFormat="1" x14ac:dyDescent="0.25">
      <c r="A117" s="45"/>
      <c r="B117" s="60" t="s">
        <v>127</v>
      </c>
      <c r="D117" s="19" t="s">
        <v>109</v>
      </c>
      <c r="E117" s="20"/>
      <c r="F117" s="21"/>
      <c r="G117" s="20"/>
      <c r="H117" s="20"/>
      <c r="I117" s="21"/>
      <c r="J117" s="20"/>
      <c r="K117" s="20"/>
      <c r="L117" s="21"/>
      <c r="M117" s="20"/>
      <c r="N117" s="20"/>
      <c r="O117" s="21">
        <f>AF117</f>
        <v>1.5</v>
      </c>
      <c r="P117" s="20"/>
      <c r="Q117" s="20"/>
      <c r="R117" s="21"/>
      <c r="S117" s="20"/>
      <c r="T117" s="20"/>
      <c r="U117" s="21"/>
      <c r="V117" s="20"/>
      <c r="W117" s="20"/>
      <c r="X117" s="21"/>
      <c r="Y117" s="20"/>
      <c r="Z117" s="20"/>
      <c r="AA117" s="21"/>
      <c r="AB117" s="20"/>
      <c r="AC117" s="20"/>
      <c r="AD117" s="21"/>
      <c r="AE117" s="20"/>
      <c r="AF117" s="20">
        <f>+AG114</f>
        <v>1.5</v>
      </c>
      <c r="AG117" s="21"/>
      <c r="AH117" s="20"/>
      <c r="AI117" s="20"/>
      <c r="AJ117" s="21"/>
      <c r="AK117" s="20"/>
      <c r="AL117" s="20"/>
      <c r="AM117" s="21"/>
      <c r="AN117" s="20"/>
      <c r="AO117" s="20"/>
      <c r="AP117" s="21"/>
      <c r="AQ117" s="20"/>
      <c r="AR117" s="20"/>
      <c r="AS117" s="21"/>
      <c r="AT117" s="20"/>
      <c r="AU117" s="20"/>
      <c r="AV117" s="21"/>
      <c r="AW117" s="20"/>
      <c r="AX117" s="85"/>
      <c r="AY117" s="86"/>
      <c r="AZ117" s="20"/>
      <c r="BA117" s="20"/>
      <c r="BB117" s="21"/>
      <c r="BC117" s="20"/>
      <c r="BD117" s="85"/>
      <c r="BE117" s="86">
        <v>0.25</v>
      </c>
      <c r="BF117" s="20"/>
      <c r="BG117" s="97">
        <v>0.25</v>
      </c>
      <c r="BH117" s="98"/>
      <c r="BI117" s="20"/>
      <c r="BJ117" s="36">
        <f t="shared" si="15"/>
        <v>1.75</v>
      </c>
      <c r="BK117" s="36">
        <f t="shared" si="15"/>
        <v>1.75</v>
      </c>
      <c r="BL117" s="30" t="b">
        <f t="shared" si="14"/>
        <v>1</v>
      </c>
    </row>
    <row r="118" spans="1:64" s="30" customFormat="1" x14ac:dyDescent="0.25">
      <c r="A118" s="45"/>
      <c r="B118" s="31" t="s">
        <v>44</v>
      </c>
      <c r="C118" s="31" t="s">
        <v>156</v>
      </c>
      <c r="D118" s="22" t="s">
        <v>54</v>
      </c>
      <c r="E118" s="20"/>
      <c r="F118" s="21"/>
      <c r="G118" s="20"/>
      <c r="H118" s="20"/>
      <c r="I118" s="21"/>
      <c r="J118" s="20"/>
      <c r="K118" s="20"/>
      <c r="L118" s="21"/>
      <c r="M118" s="20"/>
      <c r="N118" s="20"/>
      <c r="O118" s="21"/>
      <c r="P118" s="20"/>
      <c r="Q118" s="20"/>
      <c r="R118" s="21"/>
      <c r="S118" s="20"/>
      <c r="T118" s="20"/>
      <c r="U118" s="21"/>
      <c r="V118" s="20"/>
      <c r="W118" s="20"/>
      <c r="X118" s="21"/>
      <c r="Y118" s="20"/>
      <c r="Z118" s="20">
        <f>+AV118*1.2</f>
        <v>3</v>
      </c>
      <c r="AA118" s="21"/>
      <c r="AB118" s="20"/>
      <c r="AC118" s="20"/>
      <c r="AD118" s="21"/>
      <c r="AE118" s="20"/>
      <c r="AF118" s="20"/>
      <c r="AG118" s="21"/>
      <c r="AH118" s="20"/>
      <c r="AI118" s="20"/>
      <c r="AJ118" s="21"/>
      <c r="AK118" s="20"/>
      <c r="AL118" s="20"/>
      <c r="AM118" s="21"/>
      <c r="AN118" s="20"/>
      <c r="AO118" s="20"/>
      <c r="AP118" s="21"/>
      <c r="AQ118" s="20"/>
      <c r="AR118" s="20"/>
      <c r="AS118" s="21"/>
      <c r="AT118" s="20"/>
      <c r="AU118" s="20"/>
      <c r="AV118" s="21">
        <f>5*0.5</f>
        <v>2.5</v>
      </c>
      <c r="AW118" s="20"/>
      <c r="AX118" s="85"/>
      <c r="AY118" s="86">
        <f>+AV118*0.2</f>
        <v>0.5</v>
      </c>
      <c r="AZ118" s="20"/>
      <c r="BA118" s="20"/>
      <c r="BB118" s="21"/>
      <c r="BC118" s="20"/>
      <c r="BD118" s="85"/>
      <c r="BE118" s="86"/>
      <c r="BF118" s="20"/>
      <c r="BG118" s="97"/>
      <c r="BH118" s="98"/>
      <c r="BI118" s="20"/>
      <c r="BJ118" s="36">
        <f t="shared" si="15"/>
        <v>3</v>
      </c>
      <c r="BK118" s="36">
        <f t="shared" si="15"/>
        <v>3</v>
      </c>
      <c r="BL118" s="30" t="b">
        <f t="shared" si="14"/>
        <v>1</v>
      </c>
    </row>
    <row r="119" spans="1:64" s="30" customFormat="1" x14ac:dyDescent="0.25">
      <c r="A119" s="45"/>
      <c r="B119" s="30" t="s">
        <v>47</v>
      </c>
      <c r="C119" s="30" t="s">
        <v>157</v>
      </c>
      <c r="D119" s="22" t="s">
        <v>123</v>
      </c>
      <c r="E119" s="20"/>
      <c r="F119" s="21"/>
      <c r="G119" s="20"/>
      <c r="H119" s="20"/>
      <c r="I119" s="21"/>
      <c r="J119" s="20"/>
      <c r="K119" s="20">
        <f>Z118</f>
        <v>3</v>
      </c>
      <c r="L119" s="21"/>
      <c r="M119" s="20"/>
      <c r="N119" s="20"/>
      <c r="O119" s="21"/>
      <c r="P119" s="20"/>
      <c r="Q119" s="20"/>
      <c r="R119" s="21"/>
      <c r="S119" s="20"/>
      <c r="T119" s="20"/>
      <c r="U119" s="21"/>
      <c r="V119" s="20"/>
      <c r="W119" s="20"/>
      <c r="X119" s="21"/>
      <c r="Y119" s="20"/>
      <c r="Z119" s="20"/>
      <c r="AA119" s="21">
        <f>K119</f>
        <v>3</v>
      </c>
      <c r="AB119" s="20"/>
      <c r="AC119" s="20"/>
      <c r="AD119" s="21"/>
      <c r="AE119" s="20"/>
      <c r="AF119" s="20"/>
      <c r="AG119" s="21"/>
      <c r="AH119" s="20"/>
      <c r="AI119" s="20"/>
      <c r="AJ119" s="21"/>
      <c r="AK119" s="20"/>
      <c r="AL119" s="20"/>
      <c r="AM119" s="21"/>
      <c r="AN119" s="20"/>
      <c r="AO119" s="20"/>
      <c r="AP119" s="21"/>
      <c r="AQ119" s="20"/>
      <c r="AR119" s="20"/>
      <c r="AS119" s="21"/>
      <c r="AT119" s="20"/>
      <c r="AU119" s="20"/>
      <c r="AV119" s="21"/>
      <c r="AW119" s="20"/>
      <c r="AX119" s="85"/>
      <c r="AY119" s="86"/>
      <c r="AZ119" s="20"/>
      <c r="BA119" s="20"/>
      <c r="BB119" s="21"/>
      <c r="BC119" s="20"/>
      <c r="BD119" s="85"/>
      <c r="BE119" s="86"/>
      <c r="BF119" s="20"/>
      <c r="BG119" s="97"/>
      <c r="BH119" s="98"/>
      <c r="BI119" s="20"/>
      <c r="BJ119" s="36">
        <f t="shared" si="15"/>
        <v>3</v>
      </c>
      <c r="BK119" s="36">
        <f t="shared" si="15"/>
        <v>3</v>
      </c>
      <c r="BL119" s="30" t="b">
        <f t="shared" si="14"/>
        <v>1</v>
      </c>
    </row>
    <row r="120" spans="1:64" s="30" customFormat="1" x14ac:dyDescent="0.25">
      <c r="A120" s="45"/>
      <c r="B120" s="30" t="s">
        <v>48</v>
      </c>
      <c r="C120" s="30" t="s">
        <v>158</v>
      </c>
      <c r="D120" s="19" t="s">
        <v>57</v>
      </c>
      <c r="E120" s="20"/>
      <c r="F120" s="21"/>
      <c r="G120" s="20"/>
      <c r="H120" s="20"/>
      <c r="I120" s="21"/>
      <c r="J120" s="20"/>
      <c r="K120" s="20"/>
      <c r="L120" s="21">
        <f>N120</f>
        <v>3</v>
      </c>
      <c r="M120" s="20"/>
      <c r="N120" s="20">
        <f>Z118</f>
        <v>3</v>
      </c>
      <c r="O120" s="21"/>
      <c r="P120" s="20"/>
      <c r="Q120" s="20"/>
      <c r="R120" s="21"/>
      <c r="S120" s="20"/>
      <c r="T120" s="20"/>
      <c r="U120" s="21"/>
      <c r="V120" s="20"/>
      <c r="W120" s="20"/>
      <c r="X120" s="21"/>
      <c r="Y120" s="20"/>
      <c r="Z120" s="20"/>
      <c r="AA120" s="21"/>
      <c r="AB120" s="20"/>
      <c r="AC120" s="20"/>
      <c r="AD120" s="21"/>
      <c r="AE120" s="20"/>
      <c r="AF120" s="20"/>
      <c r="AG120" s="21"/>
      <c r="AH120" s="20"/>
      <c r="AI120" s="20"/>
      <c r="AJ120" s="21"/>
      <c r="AK120" s="20"/>
      <c r="AL120" s="20"/>
      <c r="AM120" s="21"/>
      <c r="AN120" s="20"/>
      <c r="AO120" s="20"/>
      <c r="AP120" s="21"/>
      <c r="AQ120" s="20"/>
      <c r="AR120" s="20"/>
      <c r="AS120" s="21"/>
      <c r="AT120" s="20"/>
      <c r="AU120" s="20"/>
      <c r="AV120" s="21"/>
      <c r="AW120" s="20"/>
      <c r="AX120" s="85">
        <v>0.5</v>
      </c>
      <c r="AY120" s="86"/>
      <c r="AZ120" s="20"/>
      <c r="BA120" s="20"/>
      <c r="BB120" s="21"/>
      <c r="BC120" s="20"/>
      <c r="BD120" s="85"/>
      <c r="BE120" s="86"/>
      <c r="BF120" s="20"/>
      <c r="BG120" s="97"/>
      <c r="BH120" s="98">
        <v>0.5</v>
      </c>
      <c r="BI120" s="20"/>
      <c r="BJ120" s="36">
        <f t="shared" si="15"/>
        <v>3.5</v>
      </c>
      <c r="BK120" s="36">
        <f t="shared" si="15"/>
        <v>3.5</v>
      </c>
      <c r="BL120" s="30" t="b">
        <f t="shared" si="14"/>
        <v>1</v>
      </c>
    </row>
    <row r="121" spans="1:64" s="30" customFormat="1" x14ac:dyDescent="0.25">
      <c r="A121" s="45"/>
      <c r="B121" s="30" t="s">
        <v>49</v>
      </c>
      <c r="C121" s="30" t="s">
        <v>136</v>
      </c>
      <c r="D121" s="19" t="s">
        <v>57</v>
      </c>
      <c r="E121" s="20"/>
      <c r="F121" s="21"/>
      <c r="G121" s="20"/>
      <c r="H121" s="20"/>
      <c r="I121" s="21"/>
      <c r="J121" s="20"/>
      <c r="K121" s="20"/>
      <c r="L121" s="21">
        <f>+AF111</f>
        <v>6</v>
      </c>
      <c r="M121" s="20"/>
      <c r="N121" s="20">
        <f>L121</f>
        <v>6</v>
      </c>
      <c r="O121" s="21"/>
      <c r="P121" s="20"/>
      <c r="Q121" s="20"/>
      <c r="R121" s="21"/>
      <c r="S121" s="20"/>
      <c r="T121" s="20"/>
      <c r="U121" s="21"/>
      <c r="V121" s="20"/>
      <c r="W121" s="20"/>
      <c r="X121" s="21"/>
      <c r="Y121" s="20"/>
      <c r="Z121" s="20"/>
      <c r="AA121" s="21"/>
      <c r="AB121" s="20"/>
      <c r="AC121" s="20"/>
      <c r="AD121" s="21"/>
      <c r="AE121" s="20"/>
      <c r="AF121" s="20"/>
      <c r="AG121" s="21"/>
      <c r="AH121" s="20"/>
      <c r="AI121" s="20"/>
      <c r="AJ121" s="21"/>
      <c r="AK121" s="20"/>
      <c r="AL121" s="20"/>
      <c r="AM121" s="21"/>
      <c r="AN121" s="20"/>
      <c r="AO121" s="20"/>
      <c r="AP121" s="21"/>
      <c r="AQ121" s="20"/>
      <c r="AR121" s="20"/>
      <c r="AS121" s="21"/>
      <c r="AT121" s="20"/>
      <c r="AU121" s="20"/>
      <c r="AV121" s="21"/>
      <c r="AW121" s="20"/>
      <c r="AX121" s="85">
        <v>1</v>
      </c>
      <c r="AY121" s="86"/>
      <c r="AZ121" s="20"/>
      <c r="BA121" s="20"/>
      <c r="BB121" s="21"/>
      <c r="BC121" s="20"/>
      <c r="BD121" s="85"/>
      <c r="BE121" s="86"/>
      <c r="BF121" s="20"/>
      <c r="BG121" s="97"/>
      <c r="BH121" s="98">
        <v>1</v>
      </c>
      <c r="BI121" s="20"/>
      <c r="BJ121" s="36">
        <f t="shared" si="15"/>
        <v>7</v>
      </c>
      <c r="BK121" s="36">
        <f t="shared" si="15"/>
        <v>7</v>
      </c>
      <c r="BL121" s="30" t="b">
        <f t="shared" si="14"/>
        <v>1</v>
      </c>
    </row>
    <row r="122" spans="1:64" s="30" customFormat="1" x14ac:dyDescent="0.25">
      <c r="A122" s="45"/>
      <c r="B122" s="60" t="s">
        <v>128</v>
      </c>
      <c r="D122" s="34" t="s">
        <v>124</v>
      </c>
      <c r="E122" s="20"/>
      <c r="F122" s="21"/>
      <c r="G122" s="20"/>
      <c r="H122" s="20"/>
      <c r="I122" s="21"/>
      <c r="J122" s="20"/>
      <c r="K122" s="20"/>
      <c r="L122" s="21">
        <v>94</v>
      </c>
      <c r="M122" s="20"/>
      <c r="N122" s="20"/>
      <c r="O122" s="21"/>
      <c r="P122" s="20"/>
      <c r="Q122" s="20"/>
      <c r="R122" s="21"/>
      <c r="S122" s="20"/>
      <c r="T122" s="20"/>
      <c r="U122" s="21"/>
      <c r="V122" s="20"/>
      <c r="W122" s="20"/>
      <c r="X122" s="21"/>
      <c r="Y122" s="20"/>
      <c r="Z122" s="20"/>
      <c r="AA122" s="21"/>
      <c r="AB122" s="20"/>
      <c r="AC122" s="20"/>
      <c r="AD122" s="21"/>
      <c r="AE122" s="20"/>
      <c r="AF122" s="20">
        <v>94</v>
      </c>
      <c r="AG122" s="21"/>
      <c r="AH122" s="20"/>
      <c r="AI122" s="20"/>
      <c r="AJ122" s="21"/>
      <c r="AK122" s="20"/>
      <c r="AL122" s="20"/>
      <c r="AM122" s="21"/>
      <c r="AN122" s="20"/>
      <c r="AO122" s="20"/>
      <c r="AP122" s="21"/>
      <c r="AQ122" s="20"/>
      <c r="AR122" s="20"/>
      <c r="AS122" s="21"/>
      <c r="AT122" s="20"/>
      <c r="AU122" s="20"/>
      <c r="AV122" s="21"/>
      <c r="AW122" s="20"/>
      <c r="AX122" s="85"/>
      <c r="AY122" s="86"/>
      <c r="AZ122" s="20"/>
      <c r="BA122" s="20"/>
      <c r="BB122" s="21"/>
      <c r="BC122" s="20"/>
      <c r="BD122" s="85"/>
      <c r="BE122" s="86"/>
      <c r="BF122" s="20"/>
      <c r="BG122" s="97"/>
      <c r="BH122" s="98"/>
      <c r="BI122" s="20"/>
      <c r="BJ122" s="36">
        <f t="shared" si="15"/>
        <v>94</v>
      </c>
      <c r="BK122" s="36">
        <f t="shared" si="15"/>
        <v>94</v>
      </c>
      <c r="BL122" s="30" t="b">
        <f t="shared" si="14"/>
        <v>1</v>
      </c>
    </row>
    <row r="123" spans="1:64" s="30" customFormat="1" x14ac:dyDescent="0.25">
      <c r="A123" s="45"/>
      <c r="B123" s="30" t="s">
        <v>37</v>
      </c>
      <c r="C123" s="30" t="s">
        <v>137</v>
      </c>
      <c r="D123" s="19" t="s">
        <v>58</v>
      </c>
      <c r="E123" s="20"/>
      <c r="F123" s="21"/>
      <c r="G123" s="20"/>
      <c r="H123" s="20"/>
      <c r="I123" s="21"/>
      <c r="J123" s="20"/>
      <c r="K123" s="20"/>
      <c r="L123" s="21"/>
      <c r="M123" s="20"/>
      <c r="N123" s="20"/>
      <c r="O123" s="21">
        <v>0.9</v>
      </c>
      <c r="P123" s="20"/>
      <c r="Q123" s="20"/>
      <c r="R123" s="21"/>
      <c r="S123" s="20"/>
      <c r="T123" s="20"/>
      <c r="U123" s="21"/>
      <c r="V123" s="20"/>
      <c r="W123" s="20"/>
      <c r="X123" s="21"/>
      <c r="Y123" s="20"/>
      <c r="Z123" s="20"/>
      <c r="AA123" s="21"/>
      <c r="AB123" s="20"/>
      <c r="AC123" s="20"/>
      <c r="AD123" s="21"/>
      <c r="AE123" s="20"/>
      <c r="AF123" s="20"/>
      <c r="AG123" s="21"/>
      <c r="AH123" s="20"/>
      <c r="AI123" s="20"/>
      <c r="AJ123" s="21"/>
      <c r="AK123" s="20"/>
      <c r="AL123" s="20"/>
      <c r="AM123" s="21"/>
      <c r="AN123" s="20"/>
      <c r="AO123" s="20"/>
      <c r="AP123" s="21"/>
      <c r="AQ123" s="20"/>
      <c r="AR123" s="20"/>
      <c r="AS123" s="21"/>
      <c r="AT123" s="20"/>
      <c r="AU123" s="20"/>
      <c r="AV123" s="21"/>
      <c r="AW123" s="20"/>
      <c r="AX123" s="85"/>
      <c r="AY123" s="86"/>
      <c r="AZ123" s="20"/>
      <c r="BA123" s="20"/>
      <c r="BB123" s="21"/>
      <c r="BC123" s="20"/>
      <c r="BD123" s="85"/>
      <c r="BE123" s="86"/>
      <c r="BF123" s="20"/>
      <c r="BG123" s="97">
        <v>0.9</v>
      </c>
      <c r="BH123" s="98"/>
      <c r="BI123" s="20"/>
      <c r="BJ123" s="36">
        <f t="shared" si="15"/>
        <v>0.9</v>
      </c>
      <c r="BK123" s="36">
        <f t="shared" si="15"/>
        <v>0.9</v>
      </c>
      <c r="BL123" s="30" t="b">
        <f t="shared" si="14"/>
        <v>1</v>
      </c>
    </row>
    <row r="124" spans="1:64" s="41" customFormat="1" x14ac:dyDescent="0.25">
      <c r="A124" s="45"/>
      <c r="B124" s="37"/>
      <c r="C124" s="37"/>
      <c r="D124" s="37"/>
      <c r="E124" s="38">
        <f>SUM(E110:E123)</f>
        <v>0</v>
      </c>
      <c r="F124" s="38">
        <f>SUM(F110:F123)</f>
        <v>0</v>
      </c>
      <c r="G124" s="39"/>
      <c r="H124" s="38">
        <f>SUM(H110:H123)</f>
        <v>0</v>
      </c>
      <c r="I124" s="38">
        <f>SUM(I110:I123)</f>
        <v>0</v>
      </c>
      <c r="J124" s="39"/>
      <c r="K124" s="38">
        <f>SUM(K110:K123)</f>
        <v>103</v>
      </c>
      <c r="L124" s="38">
        <f>SUM(L110:L123)</f>
        <v>103</v>
      </c>
      <c r="M124" s="39"/>
      <c r="N124" s="38">
        <f>SUM(N110:N123)</f>
        <v>9</v>
      </c>
      <c r="O124" s="38">
        <f>SUM(O110:O123)</f>
        <v>4.5</v>
      </c>
      <c r="P124" s="39"/>
      <c r="Q124" s="38">
        <f>SUM(Q110:Q123)</f>
        <v>0</v>
      </c>
      <c r="R124" s="38">
        <f>SUM(R110:R123)</f>
        <v>0</v>
      </c>
      <c r="S124" s="39"/>
      <c r="T124" s="38">
        <f>SUM(T110:T123)</f>
        <v>100</v>
      </c>
      <c r="U124" s="38">
        <f>SUM(U110:U123)</f>
        <v>100</v>
      </c>
      <c r="V124" s="39"/>
      <c r="W124" s="38">
        <f>SUM(W110:W123)</f>
        <v>0</v>
      </c>
      <c r="X124" s="38">
        <f>SUM(X110:X123)</f>
        <v>0</v>
      </c>
      <c r="Y124" s="39"/>
      <c r="Z124" s="38">
        <f>SUM(Z110:Z123)</f>
        <v>105.1</v>
      </c>
      <c r="AA124" s="38">
        <f>SUM(AA110:AA123)</f>
        <v>105.1</v>
      </c>
      <c r="AB124" s="39"/>
      <c r="AC124" s="38">
        <f>SUM(AC110:AC123)</f>
        <v>0</v>
      </c>
      <c r="AD124" s="38">
        <f>SUM(AD110:AD123)</f>
        <v>0</v>
      </c>
      <c r="AE124" s="39"/>
      <c r="AF124" s="38">
        <f>SUM(AF110:AF123)</f>
        <v>101.5</v>
      </c>
      <c r="AG124" s="38">
        <f>SUM(AG110:AG123)</f>
        <v>101.5</v>
      </c>
      <c r="AH124" s="39"/>
      <c r="AI124" s="38">
        <f>SUM(AI110:AI123)</f>
        <v>0</v>
      </c>
      <c r="AJ124" s="38">
        <f>SUM(AJ110:AJ123)</f>
        <v>0</v>
      </c>
      <c r="AK124" s="39"/>
      <c r="AL124" s="38">
        <f>SUM(AL110:AL123)</f>
        <v>0</v>
      </c>
      <c r="AM124" s="38">
        <f>SUM(AM110:AM123)</f>
        <v>0</v>
      </c>
      <c r="AN124" s="39"/>
      <c r="AO124" s="38">
        <f>SUM(AO110:AO123)</f>
        <v>0</v>
      </c>
      <c r="AP124" s="38">
        <f>SUM(AP110:AP123)</f>
        <v>0</v>
      </c>
      <c r="AQ124" s="39"/>
      <c r="AR124" s="38">
        <f>SUM(AR110:AR123)</f>
        <v>0</v>
      </c>
      <c r="AS124" s="38">
        <f>SUM(AS110:AS123)</f>
        <v>0</v>
      </c>
      <c r="AT124" s="39"/>
      <c r="AU124" s="38">
        <f>SUM(AU110:AU123)</f>
        <v>0</v>
      </c>
      <c r="AV124" s="38">
        <f>SUM(AV110:AV123)</f>
        <v>7.5</v>
      </c>
      <c r="AW124" s="39"/>
      <c r="AX124" s="89">
        <f>SUM(AX110:AX123)</f>
        <v>1.5</v>
      </c>
      <c r="AY124" s="89">
        <f>SUM(AY110:AY123)</f>
        <v>1.5</v>
      </c>
      <c r="AZ124" s="39"/>
      <c r="BA124" s="38">
        <f>SUM(BA110:BA123)</f>
        <v>3</v>
      </c>
      <c r="BB124" s="38">
        <f>SUM(BB110:BB123)</f>
        <v>0</v>
      </c>
      <c r="BC124" s="39"/>
      <c r="BD124" s="89">
        <f>SUM(BD110:BD123)</f>
        <v>0.60000000000000009</v>
      </c>
      <c r="BE124" s="89">
        <f>SUM(BE110:BE123)</f>
        <v>0.6</v>
      </c>
      <c r="BF124" s="39"/>
      <c r="BG124" s="101">
        <f>SUM(BG110:BG123)</f>
        <v>1.5</v>
      </c>
      <c r="BH124" s="101">
        <f>SUM(BH110:BH123)</f>
        <v>1.5</v>
      </c>
      <c r="BI124" s="40"/>
      <c r="BJ124" s="38">
        <f t="shared" si="15"/>
        <v>425.20000000000005</v>
      </c>
      <c r="BK124" s="38">
        <f t="shared" si="15"/>
        <v>425.20000000000005</v>
      </c>
      <c r="BL124" s="41" t="b">
        <f t="shared" si="14"/>
        <v>1</v>
      </c>
    </row>
    <row r="125" spans="1:64" s="41" customFormat="1" x14ac:dyDescent="0.25">
      <c r="A125" s="46"/>
      <c r="B125" s="37"/>
      <c r="C125" s="37"/>
      <c r="D125" s="37"/>
      <c r="E125" s="38">
        <f>IF(E124&gt;F124,E124-F124,0)</f>
        <v>0</v>
      </c>
      <c r="F125" s="38">
        <f>IF(F124&gt;E124,F124-E124,0)</f>
        <v>0</v>
      </c>
      <c r="G125" s="39"/>
      <c r="H125" s="38">
        <f>IF(H124&gt;I124,H124-I124,0)</f>
        <v>0</v>
      </c>
      <c r="I125" s="38">
        <f>IF(I124&gt;H124,I124-H124,0)</f>
        <v>0</v>
      </c>
      <c r="J125" s="39"/>
      <c r="K125" s="38">
        <f>IF(K124&gt;L124,K124-L124,0)</f>
        <v>0</v>
      </c>
      <c r="L125" s="38">
        <f>IF(L124&gt;K124,L124-K124,0)</f>
        <v>0</v>
      </c>
      <c r="M125" s="39"/>
      <c r="N125" s="38">
        <f>IF(N124&gt;O124,N124-O124,0)</f>
        <v>4.5</v>
      </c>
      <c r="O125" s="38">
        <f>IF(O124&gt;N124,O124-N124,0)</f>
        <v>0</v>
      </c>
      <c r="P125" s="39"/>
      <c r="Q125" s="38">
        <f>IF(Q124&gt;R124,Q124-R124,0)</f>
        <v>0</v>
      </c>
      <c r="R125" s="38">
        <f>IF(R124&gt;Q124,R124-Q124,0)</f>
        <v>0</v>
      </c>
      <c r="S125" s="39"/>
      <c r="T125" s="38">
        <f>IF(T124&gt;U124,T124-U124,0)</f>
        <v>0</v>
      </c>
      <c r="U125" s="38">
        <f>IF(U124&gt;T124,U124-T124,0)</f>
        <v>0</v>
      </c>
      <c r="V125" s="39"/>
      <c r="W125" s="38">
        <f>IF(W124&gt;X124,W124-X124,0)</f>
        <v>0</v>
      </c>
      <c r="X125" s="38">
        <f>IF(X124&gt;W124,X124-W124,0)</f>
        <v>0</v>
      </c>
      <c r="Y125" s="39"/>
      <c r="Z125" s="38">
        <f>IF(Z124&gt;AA124,Z124-AA124,0)</f>
        <v>0</v>
      </c>
      <c r="AA125" s="38">
        <f>IF(AA124&gt;Z124,AA124-Z124,0)</f>
        <v>0</v>
      </c>
      <c r="AB125" s="39"/>
      <c r="AC125" s="38">
        <f>IF(AC124&gt;AD124,AC124-AD124,0)</f>
        <v>0</v>
      </c>
      <c r="AD125" s="38">
        <f>IF(AD124&gt;AC124,AD124-AC124,0)</f>
        <v>0</v>
      </c>
      <c r="AE125" s="39"/>
      <c r="AF125" s="38">
        <f>IF(AF124&gt;AG124,AF124-AG124,0)</f>
        <v>0</v>
      </c>
      <c r="AG125" s="38">
        <f>IF(AG124&gt;AF124,AG124-AF124,0)</f>
        <v>0</v>
      </c>
      <c r="AH125" s="39"/>
      <c r="AI125" s="38">
        <f>IF(AI124&gt;AJ124,AI124-AJ124,0)</f>
        <v>0</v>
      </c>
      <c r="AJ125" s="38">
        <f>IF(AJ124&gt;AI124,AJ124-AI124,0)</f>
        <v>0</v>
      </c>
      <c r="AK125" s="39"/>
      <c r="AL125" s="38">
        <f>IF(AL124&gt;AM124,AL124-AM124,0)</f>
        <v>0</v>
      </c>
      <c r="AM125" s="38">
        <f>IF(AM124&gt;AL124,AM124-AL124,0)</f>
        <v>0</v>
      </c>
      <c r="AN125" s="39"/>
      <c r="AO125" s="38">
        <f>IF(AO124&gt;AP124,AO124-AP124,0)</f>
        <v>0</v>
      </c>
      <c r="AP125" s="38">
        <f>IF(AP124&gt;AO124,AP124-AO124,0)</f>
        <v>0</v>
      </c>
      <c r="AQ125" s="39"/>
      <c r="AR125" s="38">
        <f>IF(AR124&gt;AS124,AR124-AS124,0)</f>
        <v>0</v>
      </c>
      <c r="AS125" s="38">
        <f>IF(AS124&gt;AR124,AS124-AR124,0)</f>
        <v>0</v>
      </c>
      <c r="AT125" s="39"/>
      <c r="AU125" s="38">
        <f>IF(AU124&gt;AV124,AU124-AV124,0)</f>
        <v>0</v>
      </c>
      <c r="AV125" s="38">
        <f>IF(AV124&gt;AU124,AV124-AU124,0)</f>
        <v>7.5</v>
      </c>
      <c r="AW125" s="39"/>
      <c r="AX125" s="89">
        <f>IF(AX124&gt;AY124,AX124-AY124,0)</f>
        <v>0</v>
      </c>
      <c r="AY125" s="89">
        <f>IF(AY124&gt;AX124,AY124-AX124,0)</f>
        <v>0</v>
      </c>
      <c r="AZ125" s="39"/>
      <c r="BA125" s="38">
        <f>IF(BA124&gt;BB124,BA124-BB124,0)</f>
        <v>3</v>
      </c>
      <c r="BB125" s="38">
        <f>IF(BB124&gt;BA124,BB124-BA124,0)</f>
        <v>0</v>
      </c>
      <c r="BC125" s="39"/>
      <c r="BD125" s="89">
        <f>IF(BD124&gt;BE124,BD124-BE124,0)</f>
        <v>0</v>
      </c>
      <c r="BE125" s="89">
        <f>IF(BE124&gt;BD124,BE124-BD124,0)</f>
        <v>0</v>
      </c>
      <c r="BF125" s="39"/>
      <c r="BG125" s="101">
        <f>IF(BG124&gt;BH124,BG124-BH124,0)</f>
        <v>0</v>
      </c>
      <c r="BH125" s="101">
        <f>IF(BH124&gt;BG124,BH124-BG124,0)</f>
        <v>0</v>
      </c>
      <c r="BI125" s="40"/>
      <c r="BJ125" s="42">
        <f>E125+H125+K125+N125+Q125+T125+W125+Z125+AC125+AF125+AI125+AL125+AO125+AR125+AX125+BD125+BG125</f>
        <v>4.5</v>
      </c>
      <c r="BK125" s="42">
        <f>F125+I125+L125+O125+R125+U125+X125+AA125+AD125+AG125+AJ125+AM125+AP125+AS125+AY125+BE125+BH125</f>
        <v>0</v>
      </c>
      <c r="BL125" s="41" t="s">
        <v>99</v>
      </c>
    </row>
    <row r="126" spans="1:64" x14ac:dyDescent="0.25">
      <c r="AX126" s="88"/>
      <c r="AY126" s="88"/>
      <c r="BD126" s="88"/>
      <c r="BE126" s="88"/>
      <c r="BG126" s="100"/>
      <c r="BH126" s="100"/>
      <c r="BJ126" s="26">
        <f>+BA125-BB125</f>
        <v>3</v>
      </c>
      <c r="BK126" s="26">
        <f>+AV125-AU125</f>
        <v>7.5</v>
      </c>
      <c r="BL126" t="s">
        <v>100</v>
      </c>
    </row>
    <row r="127" spans="1:64" x14ac:dyDescent="0.25">
      <c r="AX127" s="88"/>
      <c r="AY127" s="90"/>
      <c r="BB127" s="16"/>
      <c r="BD127" s="88"/>
      <c r="BE127" s="88"/>
      <c r="BG127" s="102"/>
      <c r="BH127" s="100"/>
      <c r="BJ127" s="26">
        <f>+BJ125+BJ126</f>
        <v>7.5</v>
      </c>
      <c r="BK127" s="26">
        <f>+BK125+BK126</f>
        <v>7.5</v>
      </c>
      <c r="BL127" t="b">
        <f>BJ127=BK127</f>
        <v>1</v>
      </c>
    </row>
    <row r="128" spans="1:64" x14ac:dyDescent="0.25">
      <c r="AX128" s="88"/>
      <c r="AY128" s="88"/>
      <c r="BD128" s="91"/>
      <c r="BE128" s="88"/>
      <c r="BG128" s="100"/>
      <c r="BH128" s="100"/>
    </row>
    <row r="129" spans="1:64" x14ac:dyDescent="0.25">
      <c r="AX129" s="88"/>
      <c r="AY129" s="88"/>
      <c r="BD129" s="88"/>
      <c r="BE129" s="88"/>
      <c r="BG129" s="100"/>
      <c r="BH129" s="100"/>
    </row>
    <row r="130" spans="1:64" s="30" customFormat="1" x14ac:dyDescent="0.25">
      <c r="A130" s="27" t="s">
        <v>129</v>
      </c>
      <c r="B130" s="63" t="s">
        <v>161</v>
      </c>
      <c r="C130" s="34"/>
      <c r="D130" s="34" t="s">
        <v>53</v>
      </c>
      <c r="E130" s="14"/>
      <c r="F130" s="15"/>
      <c r="G130" s="14"/>
      <c r="H130" s="14"/>
      <c r="I130" s="15"/>
      <c r="J130" s="14"/>
      <c r="K130" s="14"/>
      <c r="L130" s="15">
        <v>100</v>
      </c>
      <c r="M130" s="14"/>
      <c r="N130" s="14"/>
      <c r="O130" s="15"/>
      <c r="P130" s="14"/>
      <c r="Q130" s="14"/>
      <c r="R130" s="15"/>
      <c r="S130" s="14"/>
      <c r="T130" s="14">
        <v>100</v>
      </c>
      <c r="U130" s="15"/>
      <c r="V130" s="14"/>
      <c r="W130" s="14"/>
      <c r="X130" s="15"/>
      <c r="Y130" s="14"/>
      <c r="Z130" s="14"/>
      <c r="AA130" s="15"/>
      <c r="AB130" s="14"/>
      <c r="AC130" s="14"/>
      <c r="AD130" s="15"/>
      <c r="AE130" s="14"/>
      <c r="AF130" s="14"/>
      <c r="AG130" s="15"/>
      <c r="AH130" s="14"/>
      <c r="AI130" s="14"/>
      <c r="AJ130" s="15"/>
      <c r="AK130" s="14"/>
      <c r="AL130" s="14"/>
      <c r="AM130" s="15"/>
      <c r="AN130" s="14"/>
      <c r="AO130" s="14"/>
      <c r="AP130" s="15"/>
      <c r="AQ130" s="14"/>
      <c r="AR130" s="14"/>
      <c r="AS130" s="15"/>
      <c r="AT130" s="14"/>
      <c r="AU130" s="14"/>
      <c r="AV130" s="15"/>
      <c r="AW130" s="14"/>
      <c r="AX130" s="83"/>
      <c r="AY130" s="84"/>
      <c r="AZ130" s="14"/>
      <c r="BA130" s="14"/>
      <c r="BB130" s="15"/>
      <c r="BC130" s="14"/>
      <c r="BD130" s="83"/>
      <c r="BE130" s="84"/>
      <c r="BF130" s="14"/>
      <c r="BG130" s="95"/>
      <c r="BH130" s="96"/>
      <c r="BI130" s="20"/>
      <c r="BJ130" s="36">
        <f>E130+H130+K130+N130+Q130+T130+W130+Z130+AC130+AF130+AI130+AL130+AO130+AR130+AU130+AX130+BA130+BD130+BG130</f>
        <v>100</v>
      </c>
      <c r="BK130" s="36">
        <f>F130+I130+L130+O130+R130+U130+X130+AA130+AD130+AG130+AJ130+AM130+AP130+AS130+AV130+AY130+BB130+BE130+BH130</f>
        <v>100</v>
      </c>
      <c r="BL130" s="30" t="b">
        <f t="shared" ref="BL130:BL142" si="16">BJ130=BK130</f>
        <v>1</v>
      </c>
    </row>
    <row r="131" spans="1:64" s="30" customFormat="1" x14ac:dyDescent="0.25">
      <c r="A131" s="29"/>
      <c r="B131" s="64" t="s">
        <v>39</v>
      </c>
      <c r="C131" s="31"/>
      <c r="D131" s="22" t="s">
        <v>54</v>
      </c>
      <c r="E131" s="20"/>
      <c r="F131" s="21"/>
      <c r="G131" s="20"/>
      <c r="H131" s="20"/>
      <c r="I131" s="21"/>
      <c r="J131" s="20"/>
      <c r="K131" s="20">
        <v>6</v>
      </c>
      <c r="L131" s="21"/>
      <c r="M131" s="20"/>
      <c r="N131" s="20"/>
      <c r="O131" s="21"/>
      <c r="P131" s="20"/>
      <c r="Q131" s="20"/>
      <c r="R131" s="21"/>
      <c r="S131" s="20"/>
      <c r="T131" s="20"/>
      <c r="U131" s="21"/>
      <c r="V131" s="20"/>
      <c r="W131" s="20"/>
      <c r="X131" s="21"/>
      <c r="Y131" s="20"/>
      <c r="Z131" s="20"/>
      <c r="AA131" s="21"/>
      <c r="AB131" s="20"/>
      <c r="AC131" s="20"/>
      <c r="AD131" s="21"/>
      <c r="AE131" s="20"/>
      <c r="AF131" s="20"/>
      <c r="AG131" s="21"/>
      <c r="AH131" s="20"/>
      <c r="AI131" s="20"/>
      <c r="AJ131" s="21"/>
      <c r="AK131" s="20"/>
      <c r="AL131" s="20"/>
      <c r="AM131" s="21"/>
      <c r="AN131" s="20"/>
      <c r="AO131" s="20"/>
      <c r="AP131" s="21"/>
      <c r="AQ131" s="20"/>
      <c r="AR131" s="20"/>
      <c r="AS131" s="21"/>
      <c r="AT131" s="20"/>
      <c r="AU131" s="20"/>
      <c r="AV131" s="21">
        <v>5</v>
      </c>
      <c r="AW131" s="20"/>
      <c r="AX131" s="85"/>
      <c r="AY131" s="86">
        <f>+AV131*0.2</f>
        <v>1</v>
      </c>
      <c r="AZ131" s="20"/>
      <c r="BA131" s="20"/>
      <c r="BB131" s="21"/>
      <c r="BC131" s="20"/>
      <c r="BD131" s="85"/>
      <c r="BE131" s="86"/>
      <c r="BF131" s="20"/>
      <c r="BG131" s="97"/>
      <c r="BH131" s="98"/>
      <c r="BI131" s="20"/>
      <c r="BJ131" s="36">
        <f t="shared" ref="BJ131:BK142" si="17">E131+H131+K131+N131+Q131+T131+W131+Z131+AC131+AF131+AI131+AL131+AO131+AR131+AU131+AX131+BA131+BD131+BG131</f>
        <v>6</v>
      </c>
      <c r="BK131" s="36">
        <f t="shared" si="17"/>
        <v>6</v>
      </c>
      <c r="BL131" s="30" t="b">
        <f t="shared" si="16"/>
        <v>1</v>
      </c>
    </row>
    <row r="132" spans="1:64" s="30" customFormat="1" x14ac:dyDescent="0.25">
      <c r="A132" s="29"/>
      <c r="B132" s="30" t="s">
        <v>40</v>
      </c>
      <c r="C132" s="30" t="s">
        <v>140</v>
      </c>
      <c r="D132" s="34" t="s">
        <v>53</v>
      </c>
      <c r="E132" s="20"/>
      <c r="F132" s="21"/>
      <c r="G132" s="20"/>
      <c r="H132" s="20"/>
      <c r="I132" s="21"/>
      <c r="J132" s="20"/>
      <c r="K132" s="20"/>
      <c r="L132" s="21"/>
      <c r="M132" s="20"/>
      <c r="N132" s="20"/>
      <c r="O132" s="21"/>
      <c r="P132" s="20"/>
      <c r="Q132" s="20"/>
      <c r="R132" s="21"/>
      <c r="S132" s="20"/>
      <c r="T132" s="20"/>
      <c r="U132" s="21">
        <v>100</v>
      </c>
      <c r="V132" s="20"/>
      <c r="W132" s="20"/>
      <c r="X132" s="21"/>
      <c r="Y132" s="20"/>
      <c r="Z132" s="20">
        <v>100</v>
      </c>
      <c r="AA132" s="21"/>
      <c r="AB132" s="20"/>
      <c r="AC132" s="20"/>
      <c r="AD132" s="21"/>
      <c r="AE132" s="20"/>
      <c r="AF132" s="20"/>
      <c r="AG132" s="21"/>
      <c r="AH132" s="20"/>
      <c r="AI132" s="20"/>
      <c r="AJ132" s="21"/>
      <c r="AK132" s="20"/>
      <c r="AL132" s="20"/>
      <c r="AM132" s="21"/>
      <c r="AN132" s="20"/>
      <c r="AO132" s="20"/>
      <c r="AP132" s="21"/>
      <c r="AQ132" s="20"/>
      <c r="AR132" s="20"/>
      <c r="AS132" s="21"/>
      <c r="AT132" s="20"/>
      <c r="AU132" s="20"/>
      <c r="AV132" s="21"/>
      <c r="AW132" s="20"/>
      <c r="AX132" s="85"/>
      <c r="AY132" s="86"/>
      <c r="AZ132" s="20"/>
      <c r="BA132" s="20"/>
      <c r="BB132" s="21"/>
      <c r="BC132" s="20"/>
      <c r="BD132" s="85"/>
      <c r="BE132" s="86"/>
      <c r="BF132" s="20"/>
      <c r="BG132" s="97"/>
      <c r="BH132" s="98"/>
      <c r="BI132" s="20"/>
      <c r="BJ132" s="36">
        <f t="shared" si="17"/>
        <v>100</v>
      </c>
      <c r="BK132" s="36">
        <f t="shared" si="17"/>
        <v>100</v>
      </c>
      <c r="BL132" s="30" t="b">
        <f t="shared" si="16"/>
        <v>1</v>
      </c>
    </row>
    <row r="133" spans="1:64" s="30" customFormat="1" x14ac:dyDescent="0.25">
      <c r="A133" s="29"/>
      <c r="B133" s="31" t="s">
        <v>41</v>
      </c>
      <c r="C133" s="31" t="s">
        <v>142</v>
      </c>
      <c r="D133" s="19" t="s">
        <v>130</v>
      </c>
      <c r="E133" s="20"/>
      <c r="F133" s="21"/>
      <c r="G133" s="20"/>
      <c r="H133" s="20"/>
      <c r="I133" s="21"/>
      <c r="J133" s="20"/>
      <c r="K133" s="20"/>
      <c r="L133" s="21"/>
      <c r="M133" s="20"/>
      <c r="N133" s="20"/>
      <c r="O133" s="21"/>
      <c r="P133" s="20"/>
      <c r="Q133" s="20"/>
      <c r="R133" s="21"/>
      <c r="S133" s="20"/>
      <c r="T133" s="20"/>
      <c r="U133" s="21"/>
      <c r="V133" s="20"/>
      <c r="W133" s="20"/>
      <c r="X133" s="21"/>
      <c r="Y133" s="20"/>
      <c r="Z133" s="20"/>
      <c r="AA133" s="21">
        <f>+BA133+BD133</f>
        <v>2.4</v>
      </c>
      <c r="AB133" s="20"/>
      <c r="AC133" s="20"/>
      <c r="AD133" s="21"/>
      <c r="AE133" s="20"/>
      <c r="AF133" s="20"/>
      <c r="AG133" s="21"/>
      <c r="AH133" s="20"/>
      <c r="AI133" s="20"/>
      <c r="AJ133" s="21"/>
      <c r="AK133" s="20"/>
      <c r="AL133" s="20"/>
      <c r="AM133" s="21"/>
      <c r="AN133" s="20"/>
      <c r="AO133" s="20"/>
      <c r="AP133" s="21"/>
      <c r="AQ133" s="20"/>
      <c r="AR133" s="20"/>
      <c r="AS133" s="21"/>
      <c r="AT133" s="20"/>
      <c r="AU133" s="20"/>
      <c r="AV133" s="21"/>
      <c r="AW133" s="20"/>
      <c r="AX133" s="85"/>
      <c r="AY133" s="86"/>
      <c r="AZ133" s="20"/>
      <c r="BA133" s="20">
        <f>+AV131*0.4</f>
        <v>2</v>
      </c>
      <c r="BB133" s="21"/>
      <c r="BC133" s="20"/>
      <c r="BD133" s="85">
        <f>+BA133*0.2</f>
        <v>0.4</v>
      </c>
      <c r="BE133" s="86"/>
      <c r="BF133" s="20"/>
      <c r="BG133" s="97"/>
      <c r="BH133" s="98"/>
      <c r="BI133" s="20"/>
      <c r="BJ133" s="36">
        <f t="shared" si="17"/>
        <v>2.4</v>
      </c>
      <c r="BK133" s="36">
        <f t="shared" si="17"/>
        <v>2.4</v>
      </c>
      <c r="BL133" s="30" t="b">
        <f t="shared" si="16"/>
        <v>1</v>
      </c>
    </row>
    <row r="134" spans="1:64" s="30" customFormat="1" x14ac:dyDescent="0.25">
      <c r="A134" s="29"/>
      <c r="B134" s="30" t="s">
        <v>42</v>
      </c>
      <c r="C134" s="30" t="s">
        <v>140</v>
      </c>
      <c r="D134" s="34" t="s">
        <v>53</v>
      </c>
      <c r="E134" s="20"/>
      <c r="F134" s="21"/>
      <c r="G134" s="20"/>
      <c r="H134" s="20"/>
      <c r="I134" s="21"/>
      <c r="J134" s="20"/>
      <c r="K134" s="20">
        <v>100</v>
      </c>
      <c r="L134" s="21"/>
      <c r="M134" s="20"/>
      <c r="N134" s="20"/>
      <c r="O134" s="21"/>
      <c r="P134" s="20"/>
      <c r="Q134" s="20"/>
      <c r="R134" s="21"/>
      <c r="S134" s="20"/>
      <c r="T134" s="20"/>
      <c r="U134" s="21"/>
      <c r="V134" s="20"/>
      <c r="W134" s="20"/>
      <c r="X134" s="21"/>
      <c r="Y134" s="20"/>
      <c r="Z134" s="20"/>
      <c r="AA134" s="21">
        <v>100</v>
      </c>
      <c r="AB134" s="20"/>
      <c r="AC134" s="20"/>
      <c r="AD134" s="21"/>
      <c r="AE134" s="20"/>
      <c r="AF134" s="20"/>
      <c r="AG134" s="21"/>
      <c r="AH134" s="20"/>
      <c r="AI134" s="20"/>
      <c r="AJ134" s="21"/>
      <c r="AK134" s="20"/>
      <c r="AL134" s="20"/>
      <c r="AM134" s="21"/>
      <c r="AN134" s="20"/>
      <c r="AO134" s="20"/>
      <c r="AP134" s="21"/>
      <c r="AQ134" s="20"/>
      <c r="AR134" s="20"/>
      <c r="AS134" s="21"/>
      <c r="AT134" s="20"/>
      <c r="AU134" s="20"/>
      <c r="AV134" s="21"/>
      <c r="AW134" s="20"/>
      <c r="AX134" s="85"/>
      <c r="AY134" s="86"/>
      <c r="AZ134" s="20"/>
      <c r="BA134" s="20"/>
      <c r="BB134" s="21"/>
      <c r="BC134" s="20"/>
      <c r="BD134" s="85"/>
      <c r="BE134" s="86"/>
      <c r="BF134" s="20"/>
      <c r="BG134" s="97"/>
      <c r="BH134" s="98"/>
      <c r="BI134" s="20"/>
      <c r="BJ134" s="36">
        <f t="shared" si="17"/>
        <v>100</v>
      </c>
      <c r="BK134" s="36">
        <f t="shared" si="17"/>
        <v>100</v>
      </c>
      <c r="BL134" s="30" t="b">
        <f t="shared" si="16"/>
        <v>1</v>
      </c>
    </row>
    <row r="135" spans="1:64" s="30" customFormat="1" x14ac:dyDescent="0.25">
      <c r="A135" s="29"/>
      <c r="B135" s="60" t="s">
        <v>43</v>
      </c>
      <c r="D135" s="19" t="s">
        <v>131</v>
      </c>
      <c r="E135" s="20"/>
      <c r="F135" s="21"/>
      <c r="G135" s="20"/>
      <c r="H135" s="20"/>
      <c r="I135" s="21"/>
      <c r="J135" s="20"/>
      <c r="K135" s="20"/>
      <c r="L135" s="21"/>
      <c r="M135" s="20"/>
      <c r="N135" s="20"/>
      <c r="O135" s="21">
        <f>+Z135</f>
        <v>2.4</v>
      </c>
      <c r="P135" s="20"/>
      <c r="Q135" s="20"/>
      <c r="R135" s="21"/>
      <c r="S135" s="20"/>
      <c r="T135" s="20"/>
      <c r="U135" s="21"/>
      <c r="V135" s="20"/>
      <c r="W135" s="20"/>
      <c r="X135" s="21"/>
      <c r="Y135" s="20"/>
      <c r="Z135" s="20">
        <f>+AA133</f>
        <v>2.4</v>
      </c>
      <c r="AA135" s="21"/>
      <c r="AB135" s="20"/>
      <c r="AC135" s="20"/>
      <c r="AD135" s="21"/>
      <c r="AE135" s="20"/>
      <c r="AF135" s="20"/>
      <c r="AG135" s="21"/>
      <c r="AH135" s="20"/>
      <c r="AI135" s="20"/>
      <c r="AJ135" s="21"/>
      <c r="AK135" s="20"/>
      <c r="AL135" s="20"/>
      <c r="AM135" s="21"/>
      <c r="AN135" s="20"/>
      <c r="AO135" s="20"/>
      <c r="AP135" s="21"/>
      <c r="AQ135" s="20"/>
      <c r="AR135" s="20"/>
      <c r="AS135" s="21"/>
      <c r="AT135" s="20"/>
      <c r="AU135" s="20"/>
      <c r="AV135" s="21"/>
      <c r="AW135" s="20"/>
      <c r="AX135" s="85"/>
      <c r="AY135" s="86"/>
      <c r="AZ135" s="20"/>
      <c r="BA135" s="20"/>
      <c r="BB135" s="21"/>
      <c r="BC135" s="20"/>
      <c r="BD135" s="85"/>
      <c r="BE135" s="86">
        <v>0.4</v>
      </c>
      <c r="BF135" s="20"/>
      <c r="BG135" s="97">
        <v>0.4</v>
      </c>
      <c r="BH135" s="98"/>
      <c r="BI135" s="20"/>
      <c r="BJ135" s="36">
        <f t="shared" si="17"/>
        <v>2.8</v>
      </c>
      <c r="BK135" s="36">
        <f t="shared" si="17"/>
        <v>2.8</v>
      </c>
      <c r="BL135" s="30" t="b">
        <f t="shared" si="16"/>
        <v>1</v>
      </c>
    </row>
    <row r="136" spans="1:64" s="30" customFormat="1" x14ac:dyDescent="0.25">
      <c r="A136" s="29"/>
      <c r="B136" s="31" t="s">
        <v>44</v>
      </c>
      <c r="C136" s="31" t="s">
        <v>156</v>
      </c>
      <c r="D136" s="22" t="s">
        <v>54</v>
      </c>
      <c r="E136" s="20"/>
      <c r="F136" s="21"/>
      <c r="G136" s="20"/>
      <c r="H136" s="20"/>
      <c r="I136" s="21"/>
      <c r="J136" s="20"/>
      <c r="K136" s="20"/>
      <c r="L136" s="21"/>
      <c r="M136" s="20"/>
      <c r="N136" s="20"/>
      <c r="O136" s="21"/>
      <c r="P136" s="20"/>
      <c r="Q136" s="20"/>
      <c r="R136" s="21"/>
      <c r="S136" s="20"/>
      <c r="T136" s="20"/>
      <c r="U136" s="21"/>
      <c r="V136" s="20"/>
      <c r="W136" s="20"/>
      <c r="X136" s="21"/>
      <c r="Y136" s="20"/>
      <c r="Z136" s="20">
        <f>+AV136*1.2</f>
        <v>3</v>
      </c>
      <c r="AA136" s="21"/>
      <c r="AB136" s="20"/>
      <c r="AC136" s="20"/>
      <c r="AD136" s="21"/>
      <c r="AE136" s="20"/>
      <c r="AF136" s="20"/>
      <c r="AG136" s="21"/>
      <c r="AH136" s="20"/>
      <c r="AI136" s="20"/>
      <c r="AJ136" s="21"/>
      <c r="AK136" s="20"/>
      <c r="AL136" s="20"/>
      <c r="AM136" s="21"/>
      <c r="AN136" s="20"/>
      <c r="AO136" s="20"/>
      <c r="AP136" s="21"/>
      <c r="AQ136" s="20"/>
      <c r="AR136" s="20"/>
      <c r="AS136" s="21"/>
      <c r="AT136" s="20"/>
      <c r="AU136" s="20"/>
      <c r="AV136" s="21">
        <f>5*0.5</f>
        <v>2.5</v>
      </c>
      <c r="AW136" s="20"/>
      <c r="AX136" s="85"/>
      <c r="AY136" s="86">
        <f>+AV136*0.2</f>
        <v>0.5</v>
      </c>
      <c r="AZ136" s="20"/>
      <c r="BA136" s="20"/>
      <c r="BB136" s="21"/>
      <c r="BC136" s="20"/>
      <c r="BD136" s="85"/>
      <c r="BE136" s="86"/>
      <c r="BF136" s="20"/>
      <c r="BG136" s="97"/>
      <c r="BH136" s="98"/>
      <c r="BI136" s="20"/>
      <c r="BJ136" s="36">
        <f t="shared" si="17"/>
        <v>3</v>
      </c>
      <c r="BK136" s="36">
        <f t="shared" si="17"/>
        <v>3</v>
      </c>
      <c r="BL136" s="30" t="b">
        <f t="shared" si="16"/>
        <v>1</v>
      </c>
    </row>
    <row r="137" spans="1:64" s="30" customFormat="1" x14ac:dyDescent="0.25">
      <c r="A137" s="29"/>
      <c r="B137" s="30" t="s">
        <v>47</v>
      </c>
      <c r="C137" s="30" t="s">
        <v>157</v>
      </c>
      <c r="D137" s="22" t="s">
        <v>123</v>
      </c>
      <c r="E137" s="20"/>
      <c r="F137" s="21"/>
      <c r="G137" s="20"/>
      <c r="H137" s="20"/>
      <c r="I137" s="21"/>
      <c r="J137" s="20"/>
      <c r="K137" s="20">
        <f>Z136</f>
        <v>3</v>
      </c>
      <c r="L137" s="21"/>
      <c r="M137" s="20"/>
      <c r="N137" s="20"/>
      <c r="O137" s="21"/>
      <c r="P137" s="20"/>
      <c r="Q137" s="20"/>
      <c r="R137" s="21"/>
      <c r="S137" s="20"/>
      <c r="T137" s="20"/>
      <c r="U137" s="21"/>
      <c r="V137" s="20"/>
      <c r="W137" s="20"/>
      <c r="X137" s="21"/>
      <c r="Y137" s="20"/>
      <c r="Z137" s="20"/>
      <c r="AA137" s="21">
        <f>K137</f>
        <v>3</v>
      </c>
      <c r="AB137" s="20"/>
      <c r="AC137" s="20"/>
      <c r="AD137" s="21"/>
      <c r="AE137" s="20"/>
      <c r="AF137" s="20"/>
      <c r="AG137" s="21"/>
      <c r="AH137" s="20"/>
      <c r="AI137" s="20"/>
      <c r="AJ137" s="21"/>
      <c r="AK137" s="20"/>
      <c r="AL137" s="20"/>
      <c r="AM137" s="21"/>
      <c r="AN137" s="20"/>
      <c r="AO137" s="20"/>
      <c r="AP137" s="21"/>
      <c r="AQ137" s="20"/>
      <c r="AR137" s="20"/>
      <c r="AS137" s="21"/>
      <c r="AT137" s="20"/>
      <c r="AU137" s="20"/>
      <c r="AV137" s="21"/>
      <c r="AW137" s="20"/>
      <c r="AX137" s="85"/>
      <c r="AY137" s="86"/>
      <c r="AZ137" s="20"/>
      <c r="BA137" s="20"/>
      <c r="BB137" s="21"/>
      <c r="BC137" s="20"/>
      <c r="BD137" s="85"/>
      <c r="BE137" s="86"/>
      <c r="BF137" s="20"/>
      <c r="BG137" s="97"/>
      <c r="BH137" s="98"/>
      <c r="BI137" s="20"/>
      <c r="BJ137" s="36">
        <f t="shared" si="17"/>
        <v>3</v>
      </c>
      <c r="BK137" s="36">
        <f t="shared" si="17"/>
        <v>3</v>
      </c>
      <c r="BL137" s="30" t="b">
        <f t="shared" si="16"/>
        <v>1</v>
      </c>
    </row>
    <row r="138" spans="1:64" s="30" customFormat="1" x14ac:dyDescent="0.25">
      <c r="A138" s="29"/>
      <c r="B138" s="30" t="s">
        <v>48</v>
      </c>
      <c r="C138" s="30" t="s">
        <v>158</v>
      </c>
      <c r="D138" s="19" t="s">
        <v>57</v>
      </c>
      <c r="E138" s="20"/>
      <c r="F138" s="21"/>
      <c r="G138" s="20"/>
      <c r="H138" s="20"/>
      <c r="I138" s="21"/>
      <c r="J138" s="20"/>
      <c r="K138" s="20"/>
      <c r="L138" s="21">
        <f>N138</f>
        <v>3</v>
      </c>
      <c r="M138" s="20"/>
      <c r="N138" s="20">
        <f>Z136</f>
        <v>3</v>
      </c>
      <c r="O138" s="21"/>
      <c r="P138" s="20"/>
      <c r="Q138" s="20"/>
      <c r="R138" s="21"/>
      <c r="S138" s="20"/>
      <c r="T138" s="20"/>
      <c r="U138" s="21"/>
      <c r="V138" s="20"/>
      <c r="W138" s="20"/>
      <c r="X138" s="21"/>
      <c r="Y138" s="20"/>
      <c r="Z138" s="20"/>
      <c r="AA138" s="21"/>
      <c r="AB138" s="20"/>
      <c r="AC138" s="20"/>
      <c r="AD138" s="21"/>
      <c r="AE138" s="20"/>
      <c r="AF138" s="20"/>
      <c r="AG138" s="21"/>
      <c r="AH138" s="20"/>
      <c r="AI138" s="20"/>
      <c r="AJ138" s="21"/>
      <c r="AK138" s="20"/>
      <c r="AL138" s="20"/>
      <c r="AM138" s="21"/>
      <c r="AN138" s="20"/>
      <c r="AO138" s="20"/>
      <c r="AP138" s="21"/>
      <c r="AQ138" s="20"/>
      <c r="AR138" s="20"/>
      <c r="AS138" s="21"/>
      <c r="AT138" s="20"/>
      <c r="AU138" s="20"/>
      <c r="AV138" s="21"/>
      <c r="AW138" s="20"/>
      <c r="AX138" s="85">
        <v>0.5</v>
      </c>
      <c r="AY138" s="86"/>
      <c r="AZ138" s="20"/>
      <c r="BA138" s="20"/>
      <c r="BB138" s="21"/>
      <c r="BC138" s="20"/>
      <c r="BD138" s="85"/>
      <c r="BE138" s="86"/>
      <c r="BF138" s="20"/>
      <c r="BG138" s="97"/>
      <c r="BH138" s="98">
        <v>0.5</v>
      </c>
      <c r="BI138" s="20"/>
      <c r="BJ138" s="36">
        <f t="shared" si="17"/>
        <v>3.5</v>
      </c>
      <c r="BK138" s="36">
        <f t="shared" si="17"/>
        <v>3.5</v>
      </c>
      <c r="BL138" s="30" t="b">
        <f t="shared" si="16"/>
        <v>1</v>
      </c>
    </row>
    <row r="139" spans="1:64" s="30" customFormat="1" x14ac:dyDescent="0.25">
      <c r="A139" s="29"/>
      <c r="B139" s="30" t="s">
        <v>49</v>
      </c>
      <c r="C139" s="30" t="s">
        <v>136</v>
      </c>
      <c r="D139" s="19" t="s">
        <v>57</v>
      </c>
      <c r="E139" s="20"/>
      <c r="F139" s="21"/>
      <c r="G139" s="20"/>
      <c r="H139" s="20"/>
      <c r="I139" s="21"/>
      <c r="J139" s="20"/>
      <c r="K139" s="20"/>
      <c r="L139" s="21">
        <f>+K131</f>
        <v>6</v>
      </c>
      <c r="M139" s="20"/>
      <c r="N139" s="20">
        <f>L139</f>
        <v>6</v>
      </c>
      <c r="O139" s="21"/>
      <c r="P139" s="20"/>
      <c r="Q139" s="20"/>
      <c r="R139" s="21"/>
      <c r="S139" s="20"/>
      <c r="T139" s="20"/>
      <c r="U139" s="21"/>
      <c r="V139" s="20"/>
      <c r="W139" s="20"/>
      <c r="X139" s="21"/>
      <c r="Y139" s="20"/>
      <c r="Z139" s="20"/>
      <c r="AA139" s="21"/>
      <c r="AB139" s="20"/>
      <c r="AC139" s="20"/>
      <c r="AD139" s="21"/>
      <c r="AE139" s="20"/>
      <c r="AF139" s="20"/>
      <c r="AG139" s="21"/>
      <c r="AH139" s="20"/>
      <c r="AI139" s="20"/>
      <c r="AJ139" s="21"/>
      <c r="AK139" s="20"/>
      <c r="AL139" s="20"/>
      <c r="AM139" s="21"/>
      <c r="AN139" s="20"/>
      <c r="AO139" s="20"/>
      <c r="AP139" s="21"/>
      <c r="AQ139" s="20"/>
      <c r="AR139" s="20"/>
      <c r="AS139" s="21"/>
      <c r="AT139" s="20"/>
      <c r="AU139" s="20"/>
      <c r="AV139" s="21"/>
      <c r="AW139" s="20"/>
      <c r="AX139" s="85">
        <v>1</v>
      </c>
      <c r="AY139" s="86"/>
      <c r="AZ139" s="20"/>
      <c r="BA139" s="20"/>
      <c r="BB139" s="21"/>
      <c r="BC139" s="20"/>
      <c r="BD139" s="85"/>
      <c r="BE139" s="86"/>
      <c r="BF139" s="20"/>
      <c r="BG139" s="97"/>
      <c r="BH139" s="98">
        <v>1</v>
      </c>
      <c r="BI139" s="20"/>
      <c r="BJ139" s="36">
        <f t="shared" si="17"/>
        <v>7</v>
      </c>
      <c r="BK139" s="36">
        <f t="shared" si="17"/>
        <v>7</v>
      </c>
      <c r="BL139" s="30" t="b">
        <f t="shared" si="16"/>
        <v>1</v>
      </c>
    </row>
    <row r="140" spans="1:64" s="30" customFormat="1" x14ac:dyDescent="0.25">
      <c r="A140" s="29"/>
      <c r="B140" s="30" t="s">
        <v>51</v>
      </c>
      <c r="C140" s="30" t="s">
        <v>159</v>
      </c>
      <c r="D140" s="34" t="s">
        <v>124</v>
      </c>
      <c r="E140" s="20"/>
      <c r="F140" s="21"/>
      <c r="G140" s="20"/>
      <c r="H140" s="20">
        <v>94</v>
      </c>
      <c r="I140" s="21"/>
      <c r="J140" s="20"/>
      <c r="K140" s="20"/>
      <c r="L140" s="21">
        <v>94</v>
      </c>
      <c r="M140" s="20"/>
      <c r="N140" s="20"/>
      <c r="O140" s="21"/>
      <c r="P140" s="20"/>
      <c r="Q140" s="20"/>
      <c r="R140" s="21"/>
      <c r="S140" s="20"/>
      <c r="T140" s="20"/>
      <c r="U140" s="21"/>
      <c r="V140" s="20"/>
      <c r="W140" s="20"/>
      <c r="X140" s="21"/>
      <c r="Y140" s="20"/>
      <c r="Z140" s="20"/>
      <c r="AA140" s="21"/>
      <c r="AB140" s="20"/>
      <c r="AC140" s="20"/>
      <c r="AD140" s="21"/>
      <c r="AE140" s="20"/>
      <c r="AF140" s="20"/>
      <c r="AG140" s="21"/>
      <c r="AH140" s="20"/>
      <c r="AI140" s="20"/>
      <c r="AJ140" s="21"/>
      <c r="AK140" s="20"/>
      <c r="AL140" s="20"/>
      <c r="AM140" s="21"/>
      <c r="AN140" s="20"/>
      <c r="AO140" s="20"/>
      <c r="AP140" s="21"/>
      <c r="AQ140" s="20"/>
      <c r="AR140" s="20"/>
      <c r="AS140" s="21"/>
      <c r="AT140" s="20"/>
      <c r="AU140" s="20"/>
      <c r="AV140" s="21"/>
      <c r="AW140" s="20"/>
      <c r="AX140" s="85"/>
      <c r="AY140" s="86"/>
      <c r="AZ140" s="20"/>
      <c r="BA140" s="20"/>
      <c r="BB140" s="21"/>
      <c r="BC140" s="20"/>
      <c r="BD140" s="85"/>
      <c r="BE140" s="86"/>
      <c r="BF140" s="20"/>
      <c r="BG140" s="97"/>
      <c r="BH140" s="98"/>
      <c r="BI140" s="20"/>
      <c r="BJ140" s="36">
        <f t="shared" si="17"/>
        <v>94</v>
      </c>
      <c r="BK140" s="36">
        <f t="shared" si="17"/>
        <v>94</v>
      </c>
      <c r="BL140" s="30" t="b">
        <f t="shared" si="16"/>
        <v>1</v>
      </c>
    </row>
    <row r="141" spans="1:64" s="30" customFormat="1" x14ac:dyDescent="0.25">
      <c r="A141" s="29"/>
      <c r="B141" s="30" t="s">
        <v>37</v>
      </c>
      <c r="C141" s="30" t="s">
        <v>137</v>
      </c>
      <c r="D141" s="19" t="s">
        <v>58</v>
      </c>
      <c r="E141" s="20"/>
      <c r="F141" s="21"/>
      <c r="G141" s="20"/>
      <c r="H141" s="20"/>
      <c r="I141" s="21"/>
      <c r="J141" s="20"/>
      <c r="K141" s="20"/>
      <c r="L141" s="21"/>
      <c r="M141" s="20"/>
      <c r="N141" s="20"/>
      <c r="O141" s="21">
        <v>1.1000000000000001</v>
      </c>
      <c r="P141" s="20"/>
      <c r="Q141" s="20"/>
      <c r="R141" s="21"/>
      <c r="S141" s="20"/>
      <c r="T141" s="20"/>
      <c r="U141" s="21"/>
      <c r="V141" s="20"/>
      <c r="W141" s="20"/>
      <c r="X141" s="21"/>
      <c r="Y141" s="20"/>
      <c r="Z141" s="20"/>
      <c r="AA141" s="21"/>
      <c r="AB141" s="20"/>
      <c r="AC141" s="20"/>
      <c r="AD141" s="21"/>
      <c r="AE141" s="20"/>
      <c r="AF141" s="20"/>
      <c r="AG141" s="21"/>
      <c r="AH141" s="20"/>
      <c r="AI141" s="20"/>
      <c r="AJ141" s="21"/>
      <c r="AK141" s="20"/>
      <c r="AL141" s="20"/>
      <c r="AM141" s="21"/>
      <c r="AN141" s="20"/>
      <c r="AO141" s="20"/>
      <c r="AP141" s="21"/>
      <c r="AQ141" s="20"/>
      <c r="AR141" s="20"/>
      <c r="AS141" s="21"/>
      <c r="AT141" s="20"/>
      <c r="AU141" s="20"/>
      <c r="AV141" s="21"/>
      <c r="AW141" s="20"/>
      <c r="AX141" s="85"/>
      <c r="AY141" s="86"/>
      <c r="AZ141" s="20"/>
      <c r="BA141" s="20"/>
      <c r="BB141" s="21"/>
      <c r="BC141" s="20"/>
      <c r="BD141" s="85"/>
      <c r="BE141" s="86"/>
      <c r="BF141" s="20"/>
      <c r="BG141" s="97">
        <v>1.1000000000000001</v>
      </c>
      <c r="BH141" s="98"/>
      <c r="BI141" s="20"/>
      <c r="BJ141" s="36">
        <f t="shared" si="17"/>
        <v>1.1000000000000001</v>
      </c>
      <c r="BK141" s="36">
        <f t="shared" si="17"/>
        <v>1.1000000000000001</v>
      </c>
      <c r="BL141" s="30" t="b">
        <f t="shared" si="16"/>
        <v>1</v>
      </c>
    </row>
    <row r="142" spans="1:64" x14ac:dyDescent="0.25">
      <c r="A142" s="29"/>
      <c r="B142" s="13"/>
      <c r="C142" s="13"/>
      <c r="D142" s="13"/>
      <c r="E142" s="17">
        <f>SUM(E130:E141)</f>
        <v>0</v>
      </c>
      <c r="F142" s="17">
        <f>SUM(F130:F141)</f>
        <v>0</v>
      </c>
      <c r="G142" s="24"/>
      <c r="H142" s="17">
        <f>SUM(H130:H141)</f>
        <v>94</v>
      </c>
      <c r="I142" s="17">
        <f>SUM(I130:I141)</f>
        <v>0</v>
      </c>
      <c r="J142" s="24"/>
      <c r="K142" s="17">
        <f>SUM(K130:K141)</f>
        <v>109</v>
      </c>
      <c r="L142" s="17">
        <f>SUM(L130:L141)</f>
        <v>203</v>
      </c>
      <c r="M142" s="24"/>
      <c r="N142" s="17">
        <f>SUM(N130:N141)</f>
        <v>9</v>
      </c>
      <c r="O142" s="17">
        <f>SUM(O130:O141)</f>
        <v>3.5</v>
      </c>
      <c r="P142" s="24"/>
      <c r="Q142" s="17">
        <f>SUM(Q130:Q141)</f>
        <v>0</v>
      </c>
      <c r="R142" s="17">
        <f>SUM(R130:R141)</f>
        <v>0</v>
      </c>
      <c r="S142" s="24"/>
      <c r="T142" s="17">
        <f>SUM(T130:T141)</f>
        <v>100</v>
      </c>
      <c r="U142" s="17">
        <f>SUM(U130:U141)</f>
        <v>100</v>
      </c>
      <c r="V142" s="24"/>
      <c r="W142" s="17">
        <f>SUM(W130:W141)</f>
        <v>0</v>
      </c>
      <c r="X142" s="17">
        <f>SUM(X130:X141)</f>
        <v>0</v>
      </c>
      <c r="Y142" s="24"/>
      <c r="Z142" s="17">
        <f>SUM(Z130:Z141)</f>
        <v>105.4</v>
      </c>
      <c r="AA142" s="17">
        <f>SUM(AA130:AA141)</f>
        <v>105.4</v>
      </c>
      <c r="AB142" s="24"/>
      <c r="AC142" s="17">
        <f>SUM(AC130:AC141)</f>
        <v>0</v>
      </c>
      <c r="AD142" s="17">
        <f>SUM(AD130:AD141)</f>
        <v>0</v>
      </c>
      <c r="AE142" s="24"/>
      <c r="AF142" s="17">
        <f>SUM(AF130:AF141)</f>
        <v>0</v>
      </c>
      <c r="AG142" s="17">
        <f>SUM(AG130:AG141)</f>
        <v>0</v>
      </c>
      <c r="AH142" s="24"/>
      <c r="AI142" s="17">
        <f>SUM(AI130:AI141)</f>
        <v>0</v>
      </c>
      <c r="AJ142" s="17">
        <f>SUM(AJ130:AJ141)</f>
        <v>0</v>
      </c>
      <c r="AK142" s="24"/>
      <c r="AL142" s="17">
        <f>SUM(AL130:AL141)</f>
        <v>0</v>
      </c>
      <c r="AM142" s="17">
        <f>SUM(AM130:AM141)</f>
        <v>0</v>
      </c>
      <c r="AN142" s="24"/>
      <c r="AO142" s="17">
        <f>SUM(AO130:AO141)</f>
        <v>0</v>
      </c>
      <c r="AP142" s="17">
        <f>SUM(AP130:AP141)</f>
        <v>0</v>
      </c>
      <c r="AQ142" s="24"/>
      <c r="AR142" s="17">
        <f>SUM(AR130:AR141)</f>
        <v>0</v>
      </c>
      <c r="AS142" s="17">
        <f>SUM(AS130:AS141)</f>
        <v>0</v>
      </c>
      <c r="AT142" s="24"/>
      <c r="AU142" s="17">
        <f>SUM(AU130:AU141)</f>
        <v>0</v>
      </c>
      <c r="AV142" s="17">
        <f>SUM(AV130:AV141)</f>
        <v>7.5</v>
      </c>
      <c r="AW142" s="24"/>
      <c r="AX142" s="87">
        <f>SUM(AX130:AX141)</f>
        <v>1.5</v>
      </c>
      <c r="AY142" s="87">
        <f>SUM(AY130:AY141)</f>
        <v>1.5</v>
      </c>
      <c r="AZ142" s="24"/>
      <c r="BA142" s="17">
        <f>SUM(BA130:BA141)</f>
        <v>2</v>
      </c>
      <c r="BB142" s="17">
        <f>SUM(BB130:BB141)</f>
        <v>0</v>
      </c>
      <c r="BC142" s="24"/>
      <c r="BD142" s="87">
        <f>SUM(BD130:BD141)</f>
        <v>0.4</v>
      </c>
      <c r="BE142" s="87">
        <f>SUM(BE130:BE141)</f>
        <v>0.4</v>
      </c>
      <c r="BF142" s="24"/>
      <c r="BG142" s="99">
        <f>SUM(BG130:BG141)</f>
        <v>1.5</v>
      </c>
      <c r="BH142" s="99">
        <f>SUM(BH130:BH141)</f>
        <v>1.5</v>
      </c>
      <c r="BI142" s="16"/>
      <c r="BJ142" s="17">
        <f t="shared" si="17"/>
        <v>422.79999999999995</v>
      </c>
      <c r="BK142" s="17">
        <f t="shared" si="17"/>
        <v>422.79999999999995</v>
      </c>
      <c r="BL142" t="b">
        <f t="shared" si="16"/>
        <v>1</v>
      </c>
    </row>
    <row r="143" spans="1:64" x14ac:dyDescent="0.25">
      <c r="A143" s="32"/>
      <c r="B143" s="13"/>
      <c r="C143" s="13"/>
      <c r="D143" s="13"/>
      <c r="E143" s="17">
        <f>IF(E142&gt;F142,E142-F142,0)</f>
        <v>0</v>
      </c>
      <c r="F143" s="17">
        <f>IF(F142&gt;E142,F142-E142,0)</f>
        <v>0</v>
      </c>
      <c r="G143" s="24"/>
      <c r="H143" s="17">
        <f>IF(H142&gt;I142,H142-I142,0)</f>
        <v>94</v>
      </c>
      <c r="I143" s="17">
        <f>IF(I142&gt;H142,I142-H142,0)</f>
        <v>0</v>
      </c>
      <c r="J143" s="24"/>
      <c r="K143" s="17">
        <f>IF(K142&gt;L142,K142-L142,0)</f>
        <v>0</v>
      </c>
      <c r="L143" s="17">
        <f>IF(L142&gt;K142,L142-K142,0)</f>
        <v>94</v>
      </c>
      <c r="M143" s="24"/>
      <c r="N143" s="17">
        <f>IF(N142&gt;O142,N142-O142,0)</f>
        <v>5.5</v>
      </c>
      <c r="O143" s="17">
        <f>IF(O142&gt;N142,O142-N142,0)</f>
        <v>0</v>
      </c>
      <c r="P143" s="24"/>
      <c r="Q143" s="17">
        <f>IF(Q142&gt;R142,Q142-R142,0)</f>
        <v>0</v>
      </c>
      <c r="R143" s="17">
        <f>IF(R142&gt;Q142,R142-Q142,0)</f>
        <v>0</v>
      </c>
      <c r="S143" s="24"/>
      <c r="T143" s="17">
        <f>IF(T142&gt;U142,T142-U142,0)</f>
        <v>0</v>
      </c>
      <c r="U143" s="17">
        <f>IF(U142&gt;T142,U142-T142,0)</f>
        <v>0</v>
      </c>
      <c r="V143" s="24"/>
      <c r="W143" s="17">
        <f>IF(W142&gt;X142,W142-X142,0)</f>
        <v>0</v>
      </c>
      <c r="X143" s="17">
        <f>IF(X142&gt;W142,X142-W142,0)</f>
        <v>0</v>
      </c>
      <c r="Y143" s="24"/>
      <c r="Z143" s="17">
        <f>IF(Z142&gt;AA142,Z142-AA142,0)</f>
        <v>0</v>
      </c>
      <c r="AA143" s="17">
        <f>IF(AA142&gt;Z142,AA142-Z142,0)</f>
        <v>0</v>
      </c>
      <c r="AB143" s="24"/>
      <c r="AC143" s="17">
        <f>IF(AC142&gt;AD142,AC142-AD142,0)</f>
        <v>0</v>
      </c>
      <c r="AD143" s="17">
        <f>IF(AD142&gt;AC142,AD142-AC142,0)</f>
        <v>0</v>
      </c>
      <c r="AE143" s="24"/>
      <c r="AF143" s="17">
        <f>IF(AF142&gt;AG142,AF142-AG142,0)</f>
        <v>0</v>
      </c>
      <c r="AG143" s="17">
        <f>IF(AG142&gt;AF142,AG142-AF142,0)</f>
        <v>0</v>
      </c>
      <c r="AH143" s="24"/>
      <c r="AI143" s="17">
        <f>IF(AI142&gt;AJ142,AI142-AJ142,0)</f>
        <v>0</v>
      </c>
      <c r="AJ143" s="17">
        <f>IF(AJ142&gt;AI142,AJ142-AI142,0)</f>
        <v>0</v>
      </c>
      <c r="AK143" s="24"/>
      <c r="AL143" s="17">
        <f>IF(AL142&gt;AM142,AL142-AM142,0)</f>
        <v>0</v>
      </c>
      <c r="AM143" s="17">
        <f>IF(AM142&gt;AL142,AM142-AL142,0)</f>
        <v>0</v>
      </c>
      <c r="AN143" s="24"/>
      <c r="AO143" s="17">
        <f>IF(AO142&gt;AP142,AO142-AP142,0)</f>
        <v>0</v>
      </c>
      <c r="AP143" s="17">
        <f>IF(AP142&gt;AO142,AP142-AO142,0)</f>
        <v>0</v>
      </c>
      <c r="AQ143" s="24"/>
      <c r="AR143" s="17">
        <f>IF(AR142&gt;AS142,AR142-AS142,0)</f>
        <v>0</v>
      </c>
      <c r="AS143" s="17">
        <f>IF(AS142&gt;AR142,AS142-AR142,0)</f>
        <v>0</v>
      </c>
      <c r="AT143" s="24"/>
      <c r="AU143" s="17">
        <f>IF(AU142&gt;AV142,AU142-AV142,0)</f>
        <v>0</v>
      </c>
      <c r="AV143" s="17">
        <f>IF(AV142&gt;AU142,AV142-AU142,0)</f>
        <v>7.5</v>
      </c>
      <c r="AW143" s="24"/>
      <c r="AX143" s="87">
        <f>IF(AX142&gt;AY142,AX142-AY142,0)</f>
        <v>0</v>
      </c>
      <c r="AY143" s="87">
        <f>IF(AY142&gt;AX142,AY142-AX142,0)</f>
        <v>0</v>
      </c>
      <c r="AZ143" s="24"/>
      <c r="BA143" s="17">
        <f>IF(BA142&gt;BB142,BA142-BB142,0)</f>
        <v>2</v>
      </c>
      <c r="BB143" s="17">
        <f>IF(BB142&gt;BA142,BB142-BA142,0)</f>
        <v>0</v>
      </c>
      <c r="BC143" s="24"/>
      <c r="BD143" s="87">
        <f>IF(BD142&gt;BE142,BD142-BE142,0)</f>
        <v>0</v>
      </c>
      <c r="BE143" s="87">
        <f>IF(BE142&gt;BD142,BE142-BD142,0)</f>
        <v>0</v>
      </c>
      <c r="BF143" s="24"/>
      <c r="BG143" s="99">
        <f>IF(BG142&gt;BH142,BG142-BH142,0)</f>
        <v>0</v>
      </c>
      <c r="BH143" s="99">
        <f>IF(BH142&gt;BG142,BH142-BG142,0)</f>
        <v>0</v>
      </c>
      <c r="BI143" s="16"/>
      <c r="BJ143" s="26">
        <f>E143+H143+K143+N143+Q143+T143+W143+Z143+AC143+AF143+AI143+AL143+AO143+AR143+AX143+BD143+BG143</f>
        <v>99.5</v>
      </c>
      <c r="BK143" s="26">
        <f>F143+I143+L143+O143+R143+U143+X143+AA143+AD143+AG143+AJ143+AM143+AP143+AS143+AY143+BE143+BH143</f>
        <v>94</v>
      </c>
      <c r="BL143" t="s">
        <v>99</v>
      </c>
    </row>
    <row r="144" spans="1:64" x14ac:dyDescent="0.25">
      <c r="AX144" s="88"/>
      <c r="AY144" s="88"/>
      <c r="BD144" s="88"/>
      <c r="BE144" s="88"/>
      <c r="BG144" s="100"/>
      <c r="BH144" s="100"/>
      <c r="BJ144" s="26">
        <f>+BA143-BB143</f>
        <v>2</v>
      </c>
      <c r="BK144" s="26">
        <f>+AV143-AU143</f>
        <v>7.5</v>
      </c>
      <c r="BL144" t="s">
        <v>100</v>
      </c>
    </row>
    <row r="145" spans="1:64" x14ac:dyDescent="0.25">
      <c r="AX145" s="88"/>
      <c r="AY145" s="88"/>
      <c r="BD145" s="88"/>
      <c r="BE145" s="88"/>
      <c r="BG145" s="102"/>
      <c r="BH145" s="100"/>
      <c r="BJ145" s="26">
        <f>+BJ143+BJ144</f>
        <v>101.5</v>
      </c>
      <c r="BK145" s="26">
        <f>+BK143+BK144</f>
        <v>101.5</v>
      </c>
      <c r="BL145" t="b">
        <f>BJ145=BK145</f>
        <v>1</v>
      </c>
    </row>
    <row r="146" spans="1:64" x14ac:dyDescent="0.25">
      <c r="AX146" s="88"/>
      <c r="AY146" s="88"/>
      <c r="BD146" s="88"/>
      <c r="BE146" s="88"/>
      <c r="BG146" s="100"/>
      <c r="BH146" s="100"/>
    </row>
    <row r="147" spans="1:64" x14ac:dyDescent="0.25">
      <c r="AX147" s="88"/>
      <c r="AY147" s="88"/>
      <c r="BD147" s="88"/>
      <c r="BE147" s="88"/>
      <c r="BG147" s="100"/>
      <c r="BH147" s="100"/>
    </row>
    <row r="148" spans="1:64" s="30" customFormat="1" x14ac:dyDescent="0.25">
      <c r="A148" s="27" t="s">
        <v>132</v>
      </c>
      <c r="B148" s="34" t="s">
        <v>133</v>
      </c>
      <c r="C148" s="34"/>
      <c r="D148" s="34" t="s">
        <v>53</v>
      </c>
      <c r="E148" s="14"/>
      <c r="F148" s="15"/>
      <c r="G148" s="14"/>
      <c r="H148" s="14"/>
      <c r="I148" s="15"/>
      <c r="J148" s="14"/>
      <c r="K148" s="14">
        <v>100</v>
      </c>
      <c r="L148" s="15"/>
      <c r="M148" s="14"/>
      <c r="N148" s="14"/>
      <c r="O148" s="15"/>
      <c r="P148" s="14"/>
      <c r="Q148" s="14"/>
      <c r="R148" s="15"/>
      <c r="S148" s="14"/>
      <c r="T148" s="14"/>
      <c r="U148" s="15"/>
      <c r="V148" s="14"/>
      <c r="W148" s="14"/>
      <c r="X148" s="15">
        <v>100</v>
      </c>
      <c r="Y148" s="14"/>
      <c r="Z148" s="14"/>
      <c r="AA148" s="15"/>
      <c r="AB148" s="14"/>
      <c r="AC148" s="14"/>
      <c r="AD148" s="15"/>
      <c r="AE148" s="14"/>
      <c r="AF148" s="14"/>
      <c r="AG148" s="15"/>
      <c r="AH148" s="14"/>
      <c r="AI148" s="14"/>
      <c r="AJ148" s="15"/>
      <c r="AK148" s="14"/>
      <c r="AL148" s="14"/>
      <c r="AM148" s="15"/>
      <c r="AN148" s="14"/>
      <c r="AO148" s="14"/>
      <c r="AP148" s="15"/>
      <c r="AQ148" s="14"/>
      <c r="AR148" s="14"/>
      <c r="AS148" s="15"/>
      <c r="AT148" s="14"/>
      <c r="AU148" s="14"/>
      <c r="AV148" s="15"/>
      <c r="AW148" s="14"/>
      <c r="AX148" s="83"/>
      <c r="AY148" s="84"/>
      <c r="AZ148" s="14"/>
      <c r="BA148" s="14"/>
      <c r="BB148" s="15"/>
      <c r="BC148" s="14"/>
      <c r="BD148" s="83"/>
      <c r="BE148" s="84"/>
      <c r="BF148" s="14"/>
      <c r="BG148" s="95"/>
      <c r="BH148" s="96"/>
      <c r="BI148" s="20"/>
      <c r="BJ148" s="36">
        <f>E148+H148+K148+N148+Q148+T148+W148+Z148+AC148+AF148+AI148+AL148+AO148+AR148+AU148+AX148+BA148+BD148+BG148</f>
        <v>100</v>
      </c>
      <c r="BK148" s="36">
        <f>F148+I148+L148+O148+R148+U148+X148+AA148+AD148+AG148+AJ148+AM148+AP148+AS148+AV148+AY148+BB148+BE148+BH148</f>
        <v>100</v>
      </c>
      <c r="BL148" s="30" t="b">
        <f t="shared" ref="BL148:BL149" si="18">BJ148=BK148</f>
        <v>1</v>
      </c>
    </row>
    <row r="149" spans="1:64" x14ac:dyDescent="0.25">
      <c r="A149" s="29"/>
      <c r="B149" s="13"/>
      <c r="C149" s="13"/>
      <c r="D149" s="13"/>
      <c r="E149" s="17">
        <f>SUM(E148:E148)</f>
        <v>0</v>
      </c>
      <c r="F149" s="17">
        <f>SUM(F148:F148)</f>
        <v>0</v>
      </c>
      <c r="G149" s="24"/>
      <c r="H149" s="17">
        <f>SUM(H148:H148)</f>
        <v>0</v>
      </c>
      <c r="I149" s="17">
        <f>SUM(I148:I148)</f>
        <v>0</v>
      </c>
      <c r="J149" s="24"/>
      <c r="K149" s="17">
        <f>SUM(K148:K148)</f>
        <v>100</v>
      </c>
      <c r="L149" s="17">
        <f>SUM(L148:L148)</f>
        <v>0</v>
      </c>
      <c r="M149" s="24"/>
      <c r="N149" s="17">
        <f>SUM(N148:N148)</f>
        <v>0</v>
      </c>
      <c r="O149" s="17">
        <f>SUM(O148:O148)</f>
        <v>0</v>
      </c>
      <c r="P149" s="24"/>
      <c r="Q149" s="17">
        <f>SUM(Q148:Q148)</f>
        <v>0</v>
      </c>
      <c r="R149" s="17">
        <f>SUM(R148:R148)</f>
        <v>0</v>
      </c>
      <c r="S149" s="24"/>
      <c r="T149" s="17">
        <f>SUM(T148:T148)</f>
        <v>0</v>
      </c>
      <c r="U149" s="17">
        <f>SUM(U148:U148)</f>
        <v>0</v>
      </c>
      <c r="V149" s="24"/>
      <c r="W149" s="17">
        <f>SUM(W148:W148)</f>
        <v>0</v>
      </c>
      <c r="X149" s="17">
        <f>SUM(X148:X148)</f>
        <v>100</v>
      </c>
      <c r="Y149" s="24"/>
      <c r="Z149" s="17">
        <f>SUM(Z148:Z148)</f>
        <v>0</v>
      </c>
      <c r="AA149" s="17">
        <f>SUM(AA148:AA148)</f>
        <v>0</v>
      </c>
      <c r="AB149" s="24"/>
      <c r="AC149" s="17">
        <f>SUM(AC148:AC148)</f>
        <v>0</v>
      </c>
      <c r="AD149" s="17">
        <f>SUM(AD148:AD148)</f>
        <v>0</v>
      </c>
      <c r="AE149" s="24"/>
      <c r="AF149" s="17">
        <f>SUM(AF148:AF148)</f>
        <v>0</v>
      </c>
      <c r="AG149" s="17">
        <f>SUM(AG148:AG148)</f>
        <v>0</v>
      </c>
      <c r="AH149" s="24"/>
      <c r="AI149" s="17">
        <f>SUM(AI148:AI148)</f>
        <v>0</v>
      </c>
      <c r="AJ149" s="17">
        <f>SUM(AJ148:AJ148)</f>
        <v>0</v>
      </c>
      <c r="AK149" s="24"/>
      <c r="AL149" s="17">
        <f>SUM(AL148:AL148)</f>
        <v>0</v>
      </c>
      <c r="AM149" s="17">
        <f>SUM(AM148:AM148)</f>
        <v>0</v>
      </c>
      <c r="AN149" s="24"/>
      <c r="AO149" s="17">
        <f>SUM(AO148:AO148)</f>
        <v>0</v>
      </c>
      <c r="AP149" s="17">
        <f>SUM(AP148:AP148)</f>
        <v>0</v>
      </c>
      <c r="AQ149" s="24"/>
      <c r="AR149" s="17">
        <f>SUM(AR148:AR148)</f>
        <v>0</v>
      </c>
      <c r="AS149" s="17">
        <f>SUM(AS148:AS148)</f>
        <v>0</v>
      </c>
      <c r="AT149" s="24"/>
      <c r="AU149" s="17">
        <f>SUM(AU148:AU148)</f>
        <v>0</v>
      </c>
      <c r="AV149" s="17">
        <f>SUM(AV148:AV148)</f>
        <v>0</v>
      </c>
      <c r="AW149" s="24"/>
      <c r="AX149" s="87">
        <f>SUM(AX148:AX148)</f>
        <v>0</v>
      </c>
      <c r="AY149" s="87">
        <f>SUM(AY148:AY148)</f>
        <v>0</v>
      </c>
      <c r="AZ149" s="24"/>
      <c r="BA149" s="17">
        <f>SUM(BA148:BA148)</f>
        <v>0</v>
      </c>
      <c r="BB149" s="17">
        <f>SUM(BB148:BB148)</f>
        <v>0</v>
      </c>
      <c r="BC149" s="24"/>
      <c r="BD149" s="87">
        <f>SUM(BD148:BD148)</f>
        <v>0</v>
      </c>
      <c r="BE149" s="87">
        <f>SUM(BE148:BE148)</f>
        <v>0</v>
      </c>
      <c r="BF149" s="24"/>
      <c r="BG149" s="99">
        <f>SUM(BG148:BG148)</f>
        <v>0</v>
      </c>
      <c r="BH149" s="99">
        <f>SUM(BH148:BH148)</f>
        <v>0</v>
      </c>
      <c r="BI149" s="16"/>
      <c r="BJ149" s="17">
        <f t="shared" ref="BJ149:BK149" si="19">E149+H149+K149+N149+Q149+T149+W149+Z149+AC149+AF149+AI149+AL149+AO149+AR149+AU149+AX149+BA149+BD149+BG149</f>
        <v>100</v>
      </c>
      <c r="BK149" s="17">
        <f t="shared" si="19"/>
        <v>100</v>
      </c>
      <c r="BL149" t="b">
        <f t="shared" si="18"/>
        <v>1</v>
      </c>
    </row>
    <row r="150" spans="1:64" x14ac:dyDescent="0.25">
      <c r="A150" s="32"/>
      <c r="B150" s="13"/>
      <c r="C150" s="13"/>
      <c r="D150" s="13"/>
      <c r="E150" s="17">
        <f>IF(E149&gt;F149,E149-F149,0)</f>
        <v>0</v>
      </c>
      <c r="F150" s="17">
        <f>IF(F149&gt;E149,F149-E149,0)</f>
        <v>0</v>
      </c>
      <c r="G150" s="24"/>
      <c r="H150" s="17">
        <f>IF(H149&gt;I149,H149-I149,0)</f>
        <v>0</v>
      </c>
      <c r="I150" s="17">
        <f>IF(I149&gt;H149,I149-H149,0)</f>
        <v>0</v>
      </c>
      <c r="J150" s="24"/>
      <c r="K150" s="17">
        <f>IF(K149&gt;L149,K149-L149,0)</f>
        <v>100</v>
      </c>
      <c r="L150" s="17">
        <f>IF(L149&gt;K149,L149-K149,0)</f>
        <v>0</v>
      </c>
      <c r="M150" s="24"/>
      <c r="N150" s="17">
        <f>IF(N149&gt;O149,N149-O149,0)</f>
        <v>0</v>
      </c>
      <c r="O150" s="17">
        <f>IF(O149&gt;N149,O149-N149,0)</f>
        <v>0</v>
      </c>
      <c r="P150" s="24"/>
      <c r="Q150" s="17">
        <f>IF(Q149&gt;R149,Q149-R149,0)</f>
        <v>0</v>
      </c>
      <c r="R150" s="17">
        <f>IF(R149&gt;Q149,R149-Q149,0)</f>
        <v>0</v>
      </c>
      <c r="S150" s="24"/>
      <c r="T150" s="17">
        <f>IF(T149&gt;U149,T149-U149,0)</f>
        <v>0</v>
      </c>
      <c r="U150" s="17">
        <f>IF(U149&gt;T149,U149-T149,0)</f>
        <v>0</v>
      </c>
      <c r="V150" s="24"/>
      <c r="W150" s="17">
        <f>IF(W149&gt;X149,W149-X149,0)</f>
        <v>0</v>
      </c>
      <c r="X150" s="17">
        <f>IF(X149&gt;W149,X149-W149,0)</f>
        <v>100</v>
      </c>
      <c r="Y150" s="24"/>
      <c r="Z150" s="17">
        <f>IF(Z149&gt;AA149,Z149-AA149,0)</f>
        <v>0</v>
      </c>
      <c r="AA150" s="17">
        <f>IF(AA149&gt;Z149,AA149-Z149,0)</f>
        <v>0</v>
      </c>
      <c r="AB150" s="24"/>
      <c r="AC150" s="17">
        <f>IF(AC149&gt;AD149,AC149-AD149,0)</f>
        <v>0</v>
      </c>
      <c r="AD150" s="17">
        <f>IF(AD149&gt;AC149,AD149-AC149,0)</f>
        <v>0</v>
      </c>
      <c r="AE150" s="24"/>
      <c r="AF150" s="17">
        <f>IF(AF149&gt;AG149,AF149-AG149,0)</f>
        <v>0</v>
      </c>
      <c r="AG150" s="17">
        <f>IF(AG149&gt;AF149,AG149-AF149,0)</f>
        <v>0</v>
      </c>
      <c r="AH150" s="24"/>
      <c r="AI150" s="17">
        <f>IF(AI149&gt;AJ149,AI149-AJ149,0)</f>
        <v>0</v>
      </c>
      <c r="AJ150" s="17">
        <f>IF(AJ149&gt;AI149,AJ149-AI149,0)</f>
        <v>0</v>
      </c>
      <c r="AK150" s="24"/>
      <c r="AL150" s="17">
        <f>IF(AL149&gt;AM149,AL149-AM149,0)</f>
        <v>0</v>
      </c>
      <c r="AM150" s="17">
        <f>IF(AM149&gt;AL149,AM149-AL149,0)</f>
        <v>0</v>
      </c>
      <c r="AN150" s="24"/>
      <c r="AO150" s="17">
        <f>IF(AO149&gt;AP149,AO149-AP149,0)</f>
        <v>0</v>
      </c>
      <c r="AP150" s="17">
        <f>IF(AP149&gt;AO149,AP149-AO149,0)</f>
        <v>0</v>
      </c>
      <c r="AQ150" s="24"/>
      <c r="AR150" s="17">
        <f>IF(AR149&gt;AS149,AR149-AS149,0)</f>
        <v>0</v>
      </c>
      <c r="AS150" s="17">
        <f>IF(AS149&gt;AR149,AS149-AR149,0)</f>
        <v>0</v>
      </c>
      <c r="AT150" s="24"/>
      <c r="AU150" s="17">
        <f>IF(AU149&gt;AV149,AU149-AV149,0)</f>
        <v>0</v>
      </c>
      <c r="AV150" s="17">
        <f>IF(AV149&gt;AU149,AV149-AU149,0)</f>
        <v>0</v>
      </c>
      <c r="AW150" s="24"/>
      <c r="AX150" s="87">
        <f>IF(AX149&gt;AY149,AX149-AY149,0)</f>
        <v>0</v>
      </c>
      <c r="AY150" s="87">
        <f>IF(AY149&gt;AX149,AY149-AX149,0)</f>
        <v>0</v>
      </c>
      <c r="AZ150" s="24"/>
      <c r="BA150" s="17">
        <f>IF(BA149&gt;BB149,BA149-BB149,0)</f>
        <v>0</v>
      </c>
      <c r="BB150" s="17">
        <f>IF(BB149&gt;BA149,BB149-BA149,0)</f>
        <v>0</v>
      </c>
      <c r="BC150" s="24"/>
      <c r="BD150" s="87">
        <f>IF(BD149&gt;BE149,BD149-BE149,0)</f>
        <v>0</v>
      </c>
      <c r="BE150" s="87">
        <f>IF(BE149&gt;BD149,BE149-BD149,0)</f>
        <v>0</v>
      </c>
      <c r="BF150" s="24"/>
      <c r="BG150" s="99">
        <f>IF(BG149&gt;BH149,BG149-BH149,0)</f>
        <v>0</v>
      </c>
      <c r="BH150" s="99">
        <f>IF(BH149&gt;BG149,BH149-BG149,0)</f>
        <v>0</v>
      </c>
      <c r="BI150" s="16"/>
      <c r="BJ150" s="26">
        <f>E150+H150+K150+N150+Q150+T150+W150+Z150+AC150+AF150+AI150+AL150+AO150+AR150+AX150+BD150+BG150</f>
        <v>100</v>
      </c>
      <c r="BK150" s="26">
        <f>F150+I150+L150+O150+R150+U150+X150+AA150+AD150+AG150+AJ150+AM150+AP150+AS150+AY150+BE150+BH150</f>
        <v>100</v>
      </c>
      <c r="BL150" t="s">
        <v>99</v>
      </c>
    </row>
    <row r="151" spans="1:64" x14ac:dyDescent="0.25">
      <c r="AX151" s="88"/>
      <c r="AY151" s="88"/>
      <c r="BD151" s="88"/>
      <c r="BE151" s="88"/>
      <c r="BG151" s="100"/>
      <c r="BH151" s="100"/>
      <c r="BJ151" s="26">
        <f>+BA150-BB150</f>
        <v>0</v>
      </c>
      <c r="BK151" s="26">
        <f>+AV150-AU150</f>
        <v>0</v>
      </c>
      <c r="BL151" t="s">
        <v>100</v>
      </c>
    </row>
    <row r="152" spans="1:64" x14ac:dyDescent="0.25">
      <c r="AX152" s="88"/>
      <c r="AY152" s="88"/>
      <c r="BD152" s="88"/>
      <c r="BE152" s="88"/>
      <c r="BG152" s="102"/>
      <c r="BH152" s="100"/>
      <c r="BJ152" s="26">
        <f>+BJ150+BJ151</f>
        <v>100</v>
      </c>
      <c r="BK152" s="26">
        <f>+BK150+BK151</f>
        <v>100</v>
      </c>
      <c r="BL152" t="b">
        <f>BJ152=BK152</f>
        <v>1</v>
      </c>
    </row>
    <row r="153" spans="1:64" x14ac:dyDescent="0.25">
      <c r="AX153" s="88"/>
      <c r="AY153" s="88"/>
      <c r="BD153" s="88"/>
      <c r="BE153" s="88"/>
      <c r="BG153" s="100"/>
      <c r="BH153" s="100"/>
    </row>
    <row r="154" spans="1:64" x14ac:dyDescent="0.25">
      <c r="AX154" s="88"/>
      <c r="AY154" s="88"/>
      <c r="BD154" s="88"/>
      <c r="BE154" s="88"/>
      <c r="BG154" s="100"/>
      <c r="BH154" s="100"/>
    </row>
    <row r="155" spans="1:64" s="30" customFormat="1" x14ac:dyDescent="0.25">
      <c r="A155" s="27" t="s">
        <v>134</v>
      </c>
      <c r="B155" s="34" t="s">
        <v>135</v>
      </c>
      <c r="C155" s="34"/>
      <c r="D155" s="34" t="s">
        <v>53</v>
      </c>
      <c r="E155" s="14"/>
      <c r="F155" s="15"/>
      <c r="G155" s="14"/>
      <c r="H155" s="14"/>
      <c r="I155" s="15"/>
      <c r="J155" s="14"/>
      <c r="K155" s="14"/>
      <c r="L155" s="14">
        <v>100</v>
      </c>
      <c r="M155" s="14"/>
      <c r="N155" s="14"/>
      <c r="O155" s="15"/>
      <c r="P155" s="14"/>
      <c r="Q155" s="14"/>
      <c r="R155" s="15"/>
      <c r="S155" s="14"/>
      <c r="T155" s="14"/>
      <c r="U155" s="15"/>
      <c r="V155" s="14"/>
      <c r="W155" s="15">
        <v>100</v>
      </c>
      <c r="X155" s="15"/>
      <c r="Y155" s="14"/>
      <c r="Z155" s="14"/>
      <c r="AA155" s="15"/>
      <c r="AB155" s="14"/>
      <c r="AC155" s="14"/>
      <c r="AD155" s="15"/>
      <c r="AE155" s="14"/>
      <c r="AF155" s="14"/>
      <c r="AG155" s="15"/>
      <c r="AH155" s="14"/>
      <c r="AI155" s="14"/>
      <c r="AJ155" s="15"/>
      <c r="AK155" s="14"/>
      <c r="AL155" s="14"/>
      <c r="AM155" s="15"/>
      <c r="AN155" s="14"/>
      <c r="AO155" s="14"/>
      <c r="AP155" s="15"/>
      <c r="AQ155" s="14"/>
      <c r="AR155" s="14"/>
      <c r="AS155" s="15"/>
      <c r="AT155" s="14"/>
      <c r="AU155" s="14"/>
      <c r="AV155" s="15"/>
      <c r="AW155" s="14"/>
      <c r="AX155" s="83"/>
      <c r="AY155" s="84"/>
      <c r="AZ155" s="14"/>
      <c r="BA155" s="14"/>
      <c r="BB155" s="15"/>
      <c r="BC155" s="14"/>
      <c r="BD155" s="83"/>
      <c r="BE155" s="84"/>
      <c r="BF155" s="14"/>
      <c r="BG155" s="95"/>
      <c r="BH155" s="96"/>
      <c r="BI155" s="20"/>
      <c r="BJ155" s="36">
        <f>E155+H155+K155+N155+Q155+T155+W155+Z155+AC155+AF155+AI155+AL155+AO155+AR155+AU155+AX155+BA155+BD155+BG155</f>
        <v>100</v>
      </c>
      <c r="BK155" s="36">
        <f>F155+I155+L155+O155+R155+U155+X155+AA155+AD155+AG155+AJ155+AM155+AP155+AS155+AV155+AY155+BB155+BE155+BH155</f>
        <v>100</v>
      </c>
      <c r="BL155" s="30" t="b">
        <f t="shared" ref="BL155:BL156" si="20">BJ155=BK155</f>
        <v>1</v>
      </c>
    </row>
    <row r="156" spans="1:64" x14ac:dyDescent="0.25">
      <c r="A156" s="29"/>
      <c r="B156" s="13"/>
      <c r="C156" s="13"/>
      <c r="D156" s="13"/>
      <c r="E156" s="17">
        <f>SUM(E155:E155)</f>
        <v>0</v>
      </c>
      <c r="F156" s="17">
        <f>SUM(F155:F155)</f>
        <v>0</v>
      </c>
      <c r="G156" s="24"/>
      <c r="H156" s="17">
        <f>SUM(H155:H155)</f>
        <v>0</v>
      </c>
      <c r="I156" s="17">
        <f>SUM(I155:I155)</f>
        <v>0</v>
      </c>
      <c r="J156" s="24"/>
      <c r="K156" s="17">
        <f>SUM(K155:K155)</f>
        <v>0</v>
      </c>
      <c r="L156" s="17">
        <f>SUM(L155:L155)</f>
        <v>100</v>
      </c>
      <c r="M156" s="24"/>
      <c r="N156" s="17">
        <f>SUM(N155:N155)</f>
        <v>0</v>
      </c>
      <c r="O156" s="17">
        <f>SUM(O155:O155)</f>
        <v>0</v>
      </c>
      <c r="P156" s="24"/>
      <c r="Q156" s="17">
        <f>SUM(Q155:Q155)</f>
        <v>0</v>
      </c>
      <c r="R156" s="17">
        <f>SUM(R155:R155)</f>
        <v>0</v>
      </c>
      <c r="S156" s="24"/>
      <c r="T156" s="17">
        <f>SUM(T155:T155)</f>
        <v>0</v>
      </c>
      <c r="U156" s="17">
        <f>SUM(U155:U155)</f>
        <v>0</v>
      </c>
      <c r="V156" s="24"/>
      <c r="W156" s="17">
        <f>SUM(W155:W155)</f>
        <v>100</v>
      </c>
      <c r="X156" s="17">
        <f>SUM(X155:X155)</f>
        <v>0</v>
      </c>
      <c r="Y156" s="24"/>
      <c r="Z156" s="17">
        <f>SUM(Z155:Z155)</f>
        <v>0</v>
      </c>
      <c r="AA156" s="17">
        <f>SUM(AA155:AA155)</f>
        <v>0</v>
      </c>
      <c r="AB156" s="24"/>
      <c r="AC156" s="17">
        <f>SUM(AC155:AC155)</f>
        <v>0</v>
      </c>
      <c r="AD156" s="17">
        <f>SUM(AD155:AD155)</f>
        <v>0</v>
      </c>
      <c r="AE156" s="24"/>
      <c r="AF156" s="17">
        <f>SUM(AF155:AF155)</f>
        <v>0</v>
      </c>
      <c r="AG156" s="17">
        <f>SUM(AG155:AG155)</f>
        <v>0</v>
      </c>
      <c r="AH156" s="24"/>
      <c r="AI156" s="17">
        <f>SUM(AI155:AI155)</f>
        <v>0</v>
      </c>
      <c r="AJ156" s="17">
        <f>SUM(AJ155:AJ155)</f>
        <v>0</v>
      </c>
      <c r="AK156" s="24"/>
      <c r="AL156" s="17">
        <f>SUM(AL155:AL155)</f>
        <v>0</v>
      </c>
      <c r="AM156" s="17">
        <f>SUM(AM155:AM155)</f>
        <v>0</v>
      </c>
      <c r="AN156" s="24"/>
      <c r="AO156" s="17">
        <f>SUM(AO155:AO155)</f>
        <v>0</v>
      </c>
      <c r="AP156" s="17">
        <f>SUM(AP155:AP155)</f>
        <v>0</v>
      </c>
      <c r="AQ156" s="24"/>
      <c r="AR156" s="17">
        <f>SUM(AR155:AR155)</f>
        <v>0</v>
      </c>
      <c r="AS156" s="17">
        <f>SUM(AS155:AS155)</f>
        <v>0</v>
      </c>
      <c r="AT156" s="24"/>
      <c r="AU156" s="17">
        <f>SUM(AU155:AU155)</f>
        <v>0</v>
      </c>
      <c r="AV156" s="17">
        <f>SUM(AV155:AV155)</f>
        <v>0</v>
      </c>
      <c r="AW156" s="24"/>
      <c r="AX156" s="87">
        <f>SUM(AX155:AX155)</f>
        <v>0</v>
      </c>
      <c r="AY156" s="87">
        <f>SUM(AY155:AY155)</f>
        <v>0</v>
      </c>
      <c r="AZ156" s="24"/>
      <c r="BA156" s="17">
        <f>SUM(BA155:BA155)</f>
        <v>0</v>
      </c>
      <c r="BB156" s="17">
        <f>SUM(BB155:BB155)</f>
        <v>0</v>
      </c>
      <c r="BC156" s="24"/>
      <c r="BD156" s="87">
        <f>SUM(BD155:BD155)</f>
        <v>0</v>
      </c>
      <c r="BE156" s="87">
        <f>SUM(BE155:BE155)</f>
        <v>0</v>
      </c>
      <c r="BF156" s="24"/>
      <c r="BG156" s="99">
        <f>SUM(BG155:BG155)</f>
        <v>0</v>
      </c>
      <c r="BH156" s="99">
        <f>SUM(BH155:BH155)</f>
        <v>0</v>
      </c>
      <c r="BI156" s="16"/>
      <c r="BJ156" s="17">
        <f t="shared" ref="BJ156:BK156" si="21">E156+H156+K156+N156+Q156+T156+W156+Z156+AC156+AF156+AI156+AL156+AO156+AR156+AU156+AX156+BA156+BD156+BG156</f>
        <v>100</v>
      </c>
      <c r="BK156" s="17">
        <f t="shared" si="21"/>
        <v>100</v>
      </c>
      <c r="BL156" t="b">
        <f t="shared" si="20"/>
        <v>1</v>
      </c>
    </row>
    <row r="157" spans="1:64" x14ac:dyDescent="0.25">
      <c r="A157" s="32"/>
      <c r="B157" s="13"/>
      <c r="C157" s="13"/>
      <c r="D157" s="13"/>
      <c r="E157" s="17">
        <f>IF(E156&gt;F156,E156-F156,0)</f>
        <v>0</v>
      </c>
      <c r="F157" s="17">
        <f>IF(F156&gt;E156,F156-E156,0)</f>
        <v>0</v>
      </c>
      <c r="G157" s="24"/>
      <c r="H157" s="17">
        <f>IF(H156&gt;I156,H156-I156,0)</f>
        <v>0</v>
      </c>
      <c r="I157" s="17">
        <f>IF(I156&gt;H156,I156-H156,0)</f>
        <v>0</v>
      </c>
      <c r="J157" s="24"/>
      <c r="K157" s="17">
        <f>IF(K156&gt;L156,K156-L156,0)</f>
        <v>0</v>
      </c>
      <c r="L157" s="17">
        <f>IF(L156&gt;K156,L156-K156,0)</f>
        <v>100</v>
      </c>
      <c r="M157" s="24"/>
      <c r="N157" s="17">
        <f>IF(N156&gt;O156,N156-O156,0)</f>
        <v>0</v>
      </c>
      <c r="O157" s="17">
        <f>IF(O156&gt;N156,O156-N156,0)</f>
        <v>0</v>
      </c>
      <c r="P157" s="24"/>
      <c r="Q157" s="17">
        <f>IF(Q156&gt;R156,Q156-R156,0)</f>
        <v>0</v>
      </c>
      <c r="R157" s="17">
        <f>IF(R156&gt;Q156,R156-Q156,0)</f>
        <v>0</v>
      </c>
      <c r="S157" s="24"/>
      <c r="T157" s="17">
        <f>IF(T156&gt;U156,T156-U156,0)</f>
        <v>0</v>
      </c>
      <c r="U157" s="17">
        <f>IF(U156&gt;T156,U156-T156,0)</f>
        <v>0</v>
      </c>
      <c r="V157" s="24"/>
      <c r="W157" s="17">
        <f>IF(W156&gt;X156,W156-X156,0)</f>
        <v>100</v>
      </c>
      <c r="X157" s="17">
        <f>IF(X156&gt;W156,X156-W156,0)</f>
        <v>0</v>
      </c>
      <c r="Y157" s="24"/>
      <c r="Z157" s="17">
        <f>IF(Z156&gt;AA156,Z156-AA156,0)</f>
        <v>0</v>
      </c>
      <c r="AA157" s="17">
        <f>IF(AA156&gt;Z156,AA156-Z156,0)</f>
        <v>0</v>
      </c>
      <c r="AB157" s="24"/>
      <c r="AC157" s="17">
        <f>IF(AC156&gt;AD156,AC156-AD156,0)</f>
        <v>0</v>
      </c>
      <c r="AD157" s="17">
        <f>IF(AD156&gt;AC156,AD156-AC156,0)</f>
        <v>0</v>
      </c>
      <c r="AE157" s="24"/>
      <c r="AF157" s="17">
        <f>IF(AF156&gt;AG156,AF156-AG156,0)</f>
        <v>0</v>
      </c>
      <c r="AG157" s="17">
        <f>IF(AG156&gt;AF156,AG156-AF156,0)</f>
        <v>0</v>
      </c>
      <c r="AH157" s="24"/>
      <c r="AI157" s="17">
        <f>IF(AI156&gt;AJ156,AI156-AJ156,0)</f>
        <v>0</v>
      </c>
      <c r="AJ157" s="17">
        <f>IF(AJ156&gt;AI156,AJ156-AI156,0)</f>
        <v>0</v>
      </c>
      <c r="AK157" s="24"/>
      <c r="AL157" s="17">
        <f>IF(AL156&gt;AM156,AL156-AM156,0)</f>
        <v>0</v>
      </c>
      <c r="AM157" s="17">
        <f>IF(AM156&gt;AL156,AM156-AL156,0)</f>
        <v>0</v>
      </c>
      <c r="AN157" s="24"/>
      <c r="AO157" s="17">
        <f>IF(AO156&gt;AP156,AO156-AP156,0)</f>
        <v>0</v>
      </c>
      <c r="AP157" s="17">
        <f>IF(AP156&gt;AO156,AP156-AO156,0)</f>
        <v>0</v>
      </c>
      <c r="AQ157" s="24"/>
      <c r="AR157" s="17">
        <f>IF(AR156&gt;AS156,AR156-AS156,0)</f>
        <v>0</v>
      </c>
      <c r="AS157" s="17">
        <f>IF(AS156&gt;AR156,AS156-AR156,0)</f>
        <v>0</v>
      </c>
      <c r="AT157" s="24"/>
      <c r="AU157" s="17">
        <f>IF(AU156&gt;AV156,AU156-AV156,0)</f>
        <v>0</v>
      </c>
      <c r="AV157" s="17">
        <f>IF(AV156&gt;AU156,AV156-AU156,0)</f>
        <v>0</v>
      </c>
      <c r="AW157" s="24"/>
      <c r="AX157" s="87">
        <f>IF(AX156&gt;AY156,AX156-AY156,0)</f>
        <v>0</v>
      </c>
      <c r="AY157" s="87">
        <f>IF(AY156&gt;AX156,AY156-AX156,0)</f>
        <v>0</v>
      </c>
      <c r="AZ157" s="24"/>
      <c r="BA157" s="17">
        <f>IF(BA156&gt;BB156,BA156-BB156,0)</f>
        <v>0</v>
      </c>
      <c r="BB157" s="17">
        <f>IF(BB156&gt;BA156,BB156-BA156,0)</f>
        <v>0</v>
      </c>
      <c r="BC157" s="24"/>
      <c r="BD157" s="87">
        <f>IF(BD156&gt;BE156,BD156-BE156,0)</f>
        <v>0</v>
      </c>
      <c r="BE157" s="87">
        <f>IF(BE156&gt;BD156,BE156-BD156,0)</f>
        <v>0</v>
      </c>
      <c r="BF157" s="24"/>
      <c r="BG157" s="99">
        <f>IF(BG156&gt;BH156,BG156-BH156,0)</f>
        <v>0</v>
      </c>
      <c r="BH157" s="99">
        <f>IF(BH156&gt;BG156,BH156-BG156,0)</f>
        <v>0</v>
      </c>
      <c r="BI157" s="16"/>
      <c r="BJ157" s="26">
        <f>E157+H157+K157+N157+Q157+T157+W157+Z157+AC157+AF157+AI157+AL157+AO157+AR157+AX157+BD157+BG157</f>
        <v>100</v>
      </c>
      <c r="BK157" s="26">
        <f>F157+I157+L157+O157+R157+U157+X157+AA157+AD157+AG157+AJ157+AM157+AP157+AS157+AY157+BE157+BH157</f>
        <v>100</v>
      </c>
      <c r="BL157" t="s">
        <v>99</v>
      </c>
    </row>
    <row r="158" spans="1:64" x14ac:dyDescent="0.25">
      <c r="BJ158" s="26">
        <f>+BA157-BB157</f>
        <v>0</v>
      </c>
      <c r="BK158" s="26">
        <f>+AV157-AU157</f>
        <v>0</v>
      </c>
      <c r="BL158" t="s">
        <v>100</v>
      </c>
    </row>
    <row r="159" spans="1:64" x14ac:dyDescent="0.25">
      <c r="BG159" s="43"/>
      <c r="BJ159" s="26">
        <f>+BJ157+BJ158</f>
        <v>100</v>
      </c>
      <c r="BK159" s="26">
        <f>+BK157+BK158</f>
        <v>100</v>
      </c>
      <c r="BL159" t="b">
        <f>BJ159=BK159</f>
        <v>1</v>
      </c>
    </row>
  </sheetData>
  <autoFilter ref="A3:BL159" xr:uid="{B23ABD4E-D7B6-4410-84C1-8501FA7D2D4D}"/>
  <mergeCells count="50">
    <mergeCell ref="A75:A87"/>
    <mergeCell ref="A92:A105"/>
    <mergeCell ref="A110:A125"/>
    <mergeCell ref="A130:A143"/>
    <mergeCell ref="A148:A150"/>
    <mergeCell ref="A155:A157"/>
    <mergeCell ref="BG2:BH2"/>
    <mergeCell ref="A4:A14"/>
    <mergeCell ref="A19:A24"/>
    <mergeCell ref="A29:A41"/>
    <mergeCell ref="A46:A53"/>
    <mergeCell ref="A58:A70"/>
    <mergeCell ref="AO2:AP2"/>
    <mergeCell ref="AR2:AS2"/>
    <mergeCell ref="AU2:AV2"/>
    <mergeCell ref="AX2:AY2"/>
    <mergeCell ref="BA2:BB2"/>
    <mergeCell ref="BD2:BE2"/>
    <mergeCell ref="W2:X2"/>
    <mergeCell ref="Z2:AA2"/>
    <mergeCell ref="AC2:AD2"/>
    <mergeCell ref="AF2:AG2"/>
    <mergeCell ref="AI2:AJ2"/>
    <mergeCell ref="AL2:AM2"/>
    <mergeCell ref="BA1:BB1"/>
    <mergeCell ref="BD1:BE1"/>
    <mergeCell ref="BG1:BH1"/>
    <mergeCell ref="BJ1:BK1"/>
    <mergeCell ref="E2:F2"/>
    <mergeCell ref="H2:I2"/>
    <mergeCell ref="K2:L2"/>
    <mergeCell ref="N2:O2"/>
    <mergeCell ref="Q2:R2"/>
    <mergeCell ref="T2:U2"/>
    <mergeCell ref="AI1:AJ1"/>
    <mergeCell ref="AL1:AM1"/>
    <mergeCell ref="AO1:AP1"/>
    <mergeCell ref="AR1:AS1"/>
    <mergeCell ref="AU1:AV1"/>
    <mergeCell ref="AX1:AY1"/>
    <mergeCell ref="Q1:R1"/>
    <mergeCell ref="T1:U1"/>
    <mergeCell ref="W1:X1"/>
    <mergeCell ref="Z1:AA1"/>
    <mergeCell ref="AC1:AD1"/>
    <mergeCell ref="AF1:AG1"/>
    <mergeCell ref="E1:F1"/>
    <mergeCell ref="H1:I1"/>
    <mergeCell ref="K1:L1"/>
    <mergeCell ref="N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93DA-5C2E-4C21-9A13-5A3F25C0E19C}">
  <dimension ref="A1:J16"/>
  <sheetViews>
    <sheetView zoomScale="160" zoomScaleNormal="160" workbookViewId="0">
      <selection activeCell="J8" sqref="J8"/>
    </sheetView>
  </sheetViews>
  <sheetFormatPr defaultRowHeight="15" x14ac:dyDescent="0.25"/>
  <cols>
    <col min="1" max="1" width="11" customWidth="1"/>
    <col min="2" max="2" width="41.7109375" customWidth="1"/>
    <col min="3" max="6" width="11" customWidth="1"/>
    <col min="8" max="8" width="13" bestFit="1" customWidth="1"/>
    <col min="9" max="9" width="13.85546875" bestFit="1" customWidth="1"/>
    <col min="10" max="10" width="9.7109375" customWidth="1"/>
  </cols>
  <sheetData>
    <row r="1" spans="1:10" x14ac:dyDescent="0.25">
      <c r="A1" t="s">
        <v>165</v>
      </c>
      <c r="B1" t="s">
        <v>164</v>
      </c>
      <c r="C1" t="s">
        <v>162</v>
      </c>
      <c r="D1" t="s">
        <v>163</v>
      </c>
    </row>
    <row r="2" spans="1:10" x14ac:dyDescent="0.25">
      <c r="A2" t="s">
        <v>17</v>
      </c>
      <c r="B2" t="s">
        <v>52</v>
      </c>
    </row>
    <row r="3" spans="1:10" x14ac:dyDescent="0.25">
      <c r="A3" t="s">
        <v>20</v>
      </c>
      <c r="B3" t="s">
        <v>53</v>
      </c>
      <c r="F3">
        <v>100</v>
      </c>
      <c r="G3">
        <v>0.1925</v>
      </c>
      <c r="H3">
        <f>+F3/(1+G3)</f>
        <v>83.857442348008391</v>
      </c>
      <c r="I3">
        <f>H3*G3</f>
        <v>16.142557651991616</v>
      </c>
    </row>
    <row r="4" spans="1:10" x14ac:dyDescent="0.25">
      <c r="A4" t="s">
        <v>22</v>
      </c>
      <c r="B4" t="s">
        <v>67</v>
      </c>
    </row>
    <row r="5" spans="1:10" x14ac:dyDescent="0.25">
      <c r="A5" t="s">
        <v>24</v>
      </c>
      <c r="B5" t="s">
        <v>65</v>
      </c>
    </row>
    <row r="6" spans="1:10" x14ac:dyDescent="0.25">
      <c r="A6" t="s">
        <v>25</v>
      </c>
      <c r="B6" t="s">
        <v>166</v>
      </c>
      <c r="H6" t="s">
        <v>189</v>
      </c>
      <c r="I6" t="s">
        <v>190</v>
      </c>
      <c r="J6" t="s">
        <v>191</v>
      </c>
    </row>
    <row r="7" spans="1:10" x14ac:dyDescent="0.25">
      <c r="A7" t="s">
        <v>27</v>
      </c>
      <c r="B7" t="s">
        <v>68</v>
      </c>
      <c r="H7">
        <v>83.857442348008391</v>
      </c>
      <c r="I7">
        <f>I3</f>
        <v>16.142557651991616</v>
      </c>
      <c r="J7">
        <f>Table6[[#This Row],[Trans_taxes]]/Table6[[#This Row],[Trans_fees]]</f>
        <v>0.1925</v>
      </c>
    </row>
    <row r="8" spans="1:10" x14ac:dyDescent="0.25">
      <c r="A8" t="s">
        <v>29</v>
      </c>
      <c r="B8" t="s">
        <v>66</v>
      </c>
    </row>
    <row r="9" spans="1:10" x14ac:dyDescent="0.25">
      <c r="A9" t="s">
        <v>30</v>
      </c>
      <c r="B9" t="s">
        <v>168</v>
      </c>
    </row>
    <row r="10" spans="1:10" x14ac:dyDescent="0.25">
      <c r="A10" t="s">
        <v>167</v>
      </c>
    </row>
    <row r="11" spans="1:10" x14ac:dyDescent="0.25">
      <c r="A11" t="s">
        <v>34</v>
      </c>
    </row>
    <row r="12" spans="1:10" x14ac:dyDescent="0.25">
      <c r="A12" t="s">
        <v>32</v>
      </c>
    </row>
    <row r="13" spans="1:10" x14ac:dyDescent="0.25">
      <c r="A13" t="s">
        <v>36</v>
      </c>
      <c r="H13">
        <v>80.75</v>
      </c>
    </row>
    <row r="14" spans="1:10" x14ac:dyDescent="0.25">
      <c r="A14" t="s">
        <v>45</v>
      </c>
    </row>
    <row r="15" spans="1:10" x14ac:dyDescent="0.25">
      <c r="A15" t="s">
        <v>46</v>
      </c>
    </row>
    <row r="16" spans="1:10" x14ac:dyDescent="0.25">
      <c r="A16" t="s">
        <v>50</v>
      </c>
      <c r="B16" t="s">
        <v>124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Compte en 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Nana</dc:creator>
  <cp:lastModifiedBy>Zeus Nana</cp:lastModifiedBy>
  <dcterms:created xsi:type="dcterms:W3CDTF">2024-06-10T07:02:29Z</dcterms:created>
  <dcterms:modified xsi:type="dcterms:W3CDTF">2024-06-18T07:52:38Z</dcterms:modified>
</cp:coreProperties>
</file>