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Ripple2011" sheetId="13" r:id="rId1"/>
    <sheet name="Ripple2016" sheetId="14" r:id="rId2"/>
    <sheet name="Ripple2020" sheetId="15" r:id="rId3"/>
    <sheet name="XRPL2011" sheetId="16" r:id="rId4"/>
    <sheet name="XRPL2016" sheetId="17" r:id="rId5"/>
    <sheet name="XRPL2020" sheetId="18" r:id="rId6"/>
    <sheet name="XRPL2022" sheetId="19" r:id="rId7"/>
    <sheet name="ODL" sheetId="2" r:id="rId8"/>
    <sheet name="XRP托管数量" sheetId="3" r:id="rId9"/>
    <sheet name="估值" sheetId="12" r:id="rId10"/>
    <sheet name="Ripple历史" sheetId="1" r:id="rId11"/>
    <sheet name="XRPL历史" sheetId="11" r:id="rId12"/>
    <sheet name="链上活动" sheetId="4" r:id="rId13"/>
    <sheet name="链上XPM" sheetId="6" r:id="rId14"/>
    <sheet name="2022XPMToken" sheetId="7" r:id="rId15"/>
    <sheet name="2023XPMToken" sheetId="8" r:id="rId16"/>
    <sheet name="2024XPMToken" sheetId="9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<sst xmlns="http://schemas.openxmlformats.org/spreadsheetml/2006/main" count="642" uniqueCount="272">
  <si>
    <t>年</t>
  </si>
  <si>
    <t>月</t>
  </si>
  <si>
    <t>事件</t>
  </si>
  <si>
    <t>Arthur Britto、Jed McCaleb 和 David Schwartz 共同开发 XRP Ledger（XRPL）</t>
  </si>
  <si>
    <t>06</t>
  </si>
  <si>
    <t>XRP Ledger首次推出，不久后现今联合创始人兼执行主席Chris Larsen加入团队</t>
  </si>
  <si>
    <t>09</t>
  </si>
  <si>
    <t>Ripple Labs前身OpenCoin成立</t>
  </si>
  <si>
    <t>12</t>
  </si>
  <si>
    <t>XRP 代币推出并在 Ripple 和创始人之间分发</t>
  </si>
  <si>
    <t>04</t>
  </si>
  <si>
    <t>获天使轮融资250万美元，投资方包括a16z、DCG等</t>
  </si>
  <si>
    <t>05</t>
  </si>
  <si>
    <t>获种子轮融资300万美元，投资方为IDG Capital</t>
  </si>
  <si>
    <t>07</t>
  </si>
  <si>
    <t>Jed McCaleb因发展方向存在分歧离开，创立竞品Stellar</t>
  </si>
  <si>
    <t>10</t>
  </si>
  <si>
    <t>OpenCoin品牌重塑为Ripple Labs, Inc.</t>
  </si>
  <si>
    <t>11</t>
  </si>
  <si>
    <t>获种子轮追加融资350万美元，投领投方为Core Innovation Capital</t>
  </si>
  <si>
    <t>Ripple Labs被指控未经授权出售瑞波币违反“银行保密法”，被罚70万美元并整改</t>
  </si>
  <si>
    <t>获A轮融资2800万美元，领投方为IDG Capital，参投方包括CME Ventures和Seagate Technology等</t>
  </si>
  <si>
    <t>获A轮追加融资400万美元，领投方为Santander，参投方包括CME Ventures和Seagate Technology等</t>
  </si>
  <si>
    <t>Ripple Labs品牌重塑为Ripple</t>
  </si>
  <si>
    <t>获得纽约州金融服务部颁发的虚拟货币许可证，成为第四家获得BitLicense的公司</t>
  </si>
  <si>
    <t>获B轮融资5500万美元，估值3.55亿美元，领投方为SBI Investment，参投方包括渣打银行等</t>
  </si>
  <si>
    <t>数据日期：2024-12-08</t>
  </si>
  <si>
    <t>数据来源：据XRPL文档、Wikipedia等信息源整理</t>
  </si>
  <si>
    <t>推出新功能Escrow，透过第三方托管的方式逐步释放XRP</t>
  </si>
  <si>
    <t>区块链初创公司 R3 起诉 Ripple，要求其履行期权协议，Ripple 提起反诉</t>
  </si>
  <si>
    <t>将550亿个XRP（总供应量的 55%）分别放进55个Escrow的托管合约帐户中，每个帐户分别是10亿XRP，在接下来的55个月内，每个月的头一天解锁一个托管合约帐户，开放让企业购买，而当月未被购买的XRP，将会放回到新的托管账户中。</t>
  </si>
  <si>
    <t>03</t>
  </si>
  <si>
    <t>由 Ripple 驱动的移动应用程序“MoneyTap”，被日本银行财团采用，可在日本提供按需国内支付</t>
  </si>
  <si>
    <t>基于Ripple 的 xCurrent 技术的国际支付移动应用程序“One Pay FX”，被西班牙银行集团桑坦德银行采用</t>
  </si>
  <si>
    <t>Ripple 和 R3 达成了一项未披露的和解协议</t>
  </si>
  <si>
    <t>西联汇款首席执行官 Hikmet Ersek 表示他的公司曾在 2018 年尝试过 Ripple，但选择不采用其基于加密货币的支付软件，声称这比使用现有基础设施“贵五倍”</t>
  </si>
  <si>
    <t>获C轮融资2亿美元，估值100亿美元，领投方为Tetragon，参投方包括Bossanova和SBI等等</t>
  </si>
  <si>
    <t>02</t>
  </si>
  <si>
    <t>《金融时报》Alphaville 版的一篇文章透露MoneyGram 因使用 XRP 而持续获得补贴，2019 年第四季度补贴金额达到 890 万美元，并认为 Ripple 依赖 XRP 的销售来保持盈利</t>
  </si>
  <si>
    <t>XRPL基金会成立，获得初始捐赠650万美金</t>
  </si>
  <si>
    <t>SEC 指控 Ripple、联合创始人 Christian Larsen 和首席执行官 Bradley Garlinghouse 通过未经注册的证券发行筹集了超过 13 亿美元。</t>
  </si>
  <si>
    <t>以 2.5 亿美元收购了总部位于瑞士的加密货币托管公司 Metaco</t>
  </si>
  <si>
    <t>获得新加坡央行的许可，提供受监管的数字支付代币产品和服务</t>
  </si>
  <si>
    <t>地方法院裁定Ripple在交易所和通过算法出售XRP代币并不构成投资合同，但机构出售代币确实违反了联邦证券法。</t>
  </si>
  <si>
    <t>SEC宣布将撤销对 Brad Garlinghouse 和 Chris Larsen 的诉讼。</t>
  </si>
  <si>
    <t>Ripple 捐赠 2500 万美元成立了一个名为Fairshake的超级政治行动委员会，还有两个附属的超级政治行动委员会，共从加密货币行业公司、高管和投资者那里筹集了 7800 万美元。</t>
  </si>
  <si>
    <t>《福布斯》将其称为“加密僵尸”，指出该公司在破坏 SWIFT 方面没有取得进展，2023 年产生了 583,000 美元的费用，并且该公司托管了价值 240 亿美元的 XRP 代币，可以在接下来的四年内出售。</t>
  </si>
  <si>
    <t>Ripple CEO Brad Garlinghouse宣布 Ripple 将额外捐赠 2500 万美元，并承诺每年再捐赠 2500 万美元</t>
  </si>
  <si>
    <t>Ripple 的法律总监 Stuart Alderoty 表示，该公司已花费超过 1 亿美元在SEC提起的诉讼中为自己辩护</t>
  </si>
  <si>
    <t>纽约金融服务部已向 Ripple 表示将批准其推出新稳定币产品 RLUSD，并计划于 12 月 4 日正式推出</t>
  </si>
  <si>
    <t>XRP Ledger首次推出</t>
  </si>
  <si>
    <t>发布XRP Ledger 0.26.1</t>
  </si>
  <si>
    <t>发布XRP Ledger 0.26.4</t>
  </si>
  <si>
    <t>发布XRP Ledger 0.30.1，包括对 account_offers、server_info、peer subscriptions 等的更新</t>
  </si>
  <si>
    <t>推出新的 RippleAPI</t>
  </si>
  <si>
    <t>发布XRP Ledger 0.40.0，新增延迟支付的交易类型</t>
  </si>
  <si>
    <t>01</t>
  </si>
  <si>
    <t>发布XRP Ledger 0.50.0</t>
  </si>
  <si>
    <t>发布XRP Ledger 0.60.0，引入托管功能，用户可以在 RCL 上使用加密条件（如哈希锁）设置托管功能，指定到期日期锁定 XRP</t>
  </si>
  <si>
    <t>发布XRP Ledger 0.70.0</t>
  </si>
  <si>
    <t>发布XRP Ledger 0.80.0</t>
  </si>
  <si>
    <t>数据来源：XRPL文档及博客</t>
  </si>
  <si>
    <t>发布XRP Ledger 0.9.0，允许账户严格拒绝来自其他账户发送的交易的任何资金，允许用户创建可以由其预期收款人取消或兑现的延期付款，引入历史记录分片功能，单个服务器无需存储整个历史记录</t>
  </si>
  <si>
    <t>发布XRP Ledger 1.0.0</t>
  </si>
  <si>
    <t>发布ripple-lib 1.0.0（xrpl.js的前身）</t>
  </si>
  <si>
    <t>发布XRP Ledger 1.1.0，允许用户通过将发送方地址加入白名单，预先授权入账交易</t>
  </si>
  <si>
    <t>发布XRP Ledger 1.2.0</t>
  </si>
  <si>
    <t>MultiSignReserve 修正案启用</t>
  </si>
  <si>
    <t>xrpl.org网站上线</t>
  </si>
  <si>
    <t>发布XRP Ledger 1.4.0，新版本允许用户在此过程中删除 XRP Ledger 账户并恢复部分账户基础准备金</t>
  </si>
  <si>
    <t>发布XRP Ledger 1.5.0，新版本引入了一些改进和新功能，包括对 gRPC API、API 版本控制等等</t>
  </si>
  <si>
    <t>08</t>
  </si>
  <si>
    <t>发布XRP Ledger 1.6.0，新版本使得共识机制更加健壮</t>
  </si>
  <si>
    <t>发布XRP Ledger 1.7.0，新版本重新设计了延迟节点逻辑和异步获取行为等等</t>
  </si>
  <si>
    <t>发布xrpl-py 1.0.0，一个用于与XRPL交互的Python库</t>
  </si>
  <si>
    <t>降低账户储备金要求修正案生效</t>
  </si>
  <si>
    <t>发布xrpl.js 2.0.0，一个用于与XRPL交互的JavaScript/TypeScript库</t>
  </si>
  <si>
    <t>发布XRP Ledger 1.9.0，新版本引入 NFT（XLS-20）供开发人员测试、简化作业队列、优化信任线缓存等等</t>
  </si>
  <si>
    <t>发布Clio 1.0.0，这是一个针对 HTTP 和 WebSocket API 调用进行了优化的 XRP Ledger API 服务器</t>
  </si>
  <si>
    <t>提出AMM修正案（XLS-30），预计支持与CLOB DEX的集成、自动路由最佳交换路径，同时允许单侧和双侧流动性贡献</t>
  </si>
  <si>
    <t>NFT修正案bug修复</t>
  </si>
  <si>
    <t>XRPL学习教育门户上线</t>
  </si>
  <si>
    <t>NFT修正案通过，正式支持在XRPL上使用NFT功能</t>
  </si>
  <si>
    <t>发布XRP Ledger 1.10.0</t>
  </si>
  <si>
    <t>发布XRP Ledger 1.11.0，新版本节点操作员现在可以使用冒号或空格指定端口、消除了关键路径中的内存分配操作等等</t>
  </si>
  <si>
    <t>发布xrpl-py 2.0.0</t>
  </si>
  <si>
    <t>发布XRP Ledger 1.12.0，新版本添加 AMM 核心功能 InstanceCreate、Deposit、Withdraw、Governance、Auctioning和支付引擎集成。</t>
  </si>
  <si>
    <t>AMM修正案性能测试，在最具挑战性的条件下也将交易吞吐量推高到 100 TPS 以上</t>
  </si>
  <si>
    <t>发布XRP Ledger 2.0.0，新版本引入跨链桥功能（XChainBridge），实现 XRP Ledger 与侧链之间的互操作性；引入去中心化标识符（DID）等等</t>
  </si>
  <si>
    <t>发布XRP Ledger 2.1.0，新版本为 NFTokenAcceptOffer 事务处理器增加了一个检查，为 STObject 构造函数新增了一个重载版本</t>
  </si>
  <si>
    <t>AMM修正案通过，正式支持在 XRPL 上使用 AMM</t>
  </si>
  <si>
    <t>AMM Bug 修复集成</t>
  </si>
  <si>
    <t>发布XRP Ledger 2.2.0，新版本实施 XLS-0047 规范中定义的价格预言机、修改 DID 修正案的行为、修改 XChainBridge 修正案的行为等等</t>
  </si>
  <si>
    <t>发布XRP Ledger 2.3.0，新版本包括多用途代币（MPTs）、凭证（Credentials）、AMM 的回收（Clawback）支持，以及在铸造 NFT 的同时创建报价的功能。</t>
  </si>
  <si>
    <t>新的 XRPL 基金会的注册文件在法国提交</t>
  </si>
  <si>
    <t>年份</t>
  </si>
  <si>
    <t>季度</t>
  </si>
  <si>
    <t>净ODL相关销售额</t>
  </si>
  <si>
    <t>净ODL销售额占交易量</t>
  </si>
  <si>
    <t>Q2</t>
  </si>
  <si>
    <t>Q3</t>
  </si>
  <si>
    <t>Q4</t>
  </si>
  <si>
    <t>Q1</t>
  </si>
  <si>
    <t>数据来源：Ripple</t>
  </si>
  <si>
    <t>Note:</t>
  </si>
  <si>
    <t>日期</t>
  </si>
  <si>
    <t>可用的XRP总量</t>
  </si>
  <si>
    <t>托管锁定的XRP总量</t>
  </si>
  <si>
    <t>减持XRP总量</t>
  </si>
  <si>
    <t>XRP/USD平均收盘价</t>
  </si>
  <si>
    <t>减持USD价值</t>
  </si>
  <si>
    <t>-</t>
  </si>
  <si>
    <t>项目</t>
  </si>
  <si>
    <t>FDV</t>
  </si>
  <si>
    <t>MC</t>
  </si>
  <si>
    <t>年化费用</t>
  </si>
  <si>
    <t>P/F(FDV)</t>
  </si>
  <si>
    <t>P/F(MC)</t>
  </si>
  <si>
    <t>XRP</t>
  </si>
  <si>
    <t>XLM</t>
  </si>
  <si>
    <t>XRP(P/F比值参考XLM)</t>
  </si>
  <si>
    <t>数据来源：Tokenterminal, CoinMarketCap, The Wall Street Journal</t>
  </si>
  <si>
    <t>XRP burned</t>
  </si>
  <si>
    <t xml:space="preserve">XRP/USD </t>
  </si>
  <si>
    <t>USD</t>
  </si>
  <si>
    <t>1107~1207</t>
  </si>
  <si>
    <t>年化</t>
  </si>
  <si>
    <t>https://en.wikipedia.org/wiki/Jed_McCaleb</t>
  </si>
  <si>
    <t>https://en.wikipedia.org/wiki/Ripple_Labs</t>
  </si>
  <si>
    <t>https://www.tuoluo.cn/article/detail-10035192.html</t>
  </si>
  <si>
    <t>https://xrpl.org/blog/2017/explanation-of-ripples-xrp-escrow</t>
  </si>
  <si>
    <t>https://xrpl.org/blog/2014/biweekly-release-notes-31-july-2014</t>
  </si>
  <si>
    <t>https://xrpl.org/blog/2018/rippled-0.90.0</t>
  </si>
  <si>
    <t>https://xrpl.org/blog/2018/rippled-1.0.0</t>
  </si>
  <si>
    <t>https://xrpl.org/blog/2018/introducing-history-sharding</t>
  </si>
  <si>
    <t>https://xrpl.org/blog/2019/multisignreserve-enabled</t>
  </si>
  <si>
    <t>https://xrpl.org/blog/2020/rippled-1.5.0</t>
  </si>
  <si>
    <t>https://xrpl.org/blog/2020/rippled-1.6.0</t>
  </si>
  <si>
    <t>https://xrpl.org/blog/2021/introducing-xrpl-py-for-pythonistas</t>
  </si>
  <si>
    <t>https://xrpl.org/blog/2021/reserves-lowered</t>
  </si>
  <si>
    <t>https://xrpl.org/blog/2022/rippled-1.9.0</t>
  </si>
  <si>
    <t>https://xrpl.org/blog/2022/clio-1.0.0</t>
  </si>
  <si>
    <t>https://dev.to/ripplexdev/a-proposal-for-the-future-of-the-xrp-ledger-dex-4l7e</t>
  </si>
  <si>
    <t>https://xrpl.org/blog/2023/rippled-1.10.0</t>
  </si>
  <si>
    <t>https://xrpl.org/blog/2024/rippled-2.0.0</t>
  </si>
  <si>
    <t>https://xrpl.org/blog/2024/rippled-2.1.0</t>
  </si>
  <si>
    <t>https://xrpl.org/blog/2024/deep-dive-into-amm-integration</t>
  </si>
  <si>
    <t>https://xrpl.org/blog/2024/a-new-era-for-the-xrp-ledger</t>
  </si>
  <si>
    <t>On-Chain Activity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</si>
  <si>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</si>
  <si>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</si>
  <si>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</si>
  <si>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</si>
  <si>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</si>
  <si>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</si>
  <si>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</si>
  <si>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</si>
  <si>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</si>
  <si>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Transactions</t>
  </si>
  <si>
    <t>XRP Burned for Transaction Fees</t>
  </si>
  <si>
    <t>Avg Cost per Transaction (in XRP)</t>
  </si>
  <si>
    <t>Avg XRP Closing Price (in USD)</t>
  </si>
  <si>
    <t>Avg Cost per Transaction (in USD)</t>
  </si>
  <si>
    <t>Volume on DEX (in USD)</t>
  </si>
  <si>
    <t>Trustlines</t>
  </si>
  <si>
    <t>Number of New Wallets</t>
  </si>
  <si>
    <t>链上活动</t>
  </si>
  <si>
    <t>H2 2022</t>
  </si>
  <si>
    <t>H1 2023</t>
  </si>
  <si>
    <t>H2 2023</t>
  </si>
  <si>
    <t>H1 2024</t>
  </si>
  <si>
    <t>链上交易数量</t>
  </si>
  <si>
    <t>交易费用销毁的XRP数量</t>
  </si>
  <si>
    <t>以XRP计算的每笔交易的平均成本</t>
  </si>
  <si>
    <t>以USD计算的每笔交易的平均成本</t>
  </si>
  <si>
    <t>以USD计算的DEX交易量</t>
  </si>
  <si>
    <t>信任线数量</t>
  </si>
  <si>
    <t>新增钱包数量</t>
  </si>
  <si>
    <t>ON-CHAIN ACTIVITY</t>
  </si>
  <si>
    <t>104.7M</t>
  </si>
  <si>
    <t>107.8M</t>
  </si>
  <si>
    <t>105.7M</t>
  </si>
  <si>
    <t>168.9M</t>
  </si>
  <si>
    <t>172.6M</t>
  </si>
  <si>
    <t>124.2K</t>
  </si>
  <si>
    <t>265.0K</t>
  </si>
  <si>
    <t>280.2K</t>
  </si>
  <si>
    <t>566.0K</t>
  </si>
  <si>
    <t>598.5K</t>
  </si>
  <si>
    <t>$101.6M</t>
  </si>
  <si>
    <t>$83.1M</t>
  </si>
  <si>
    <t>$136.8M</t>
  </si>
  <si>
    <t>$51.0M</t>
  </si>
  <si>
    <t>$24.7M</t>
  </si>
  <si>
    <t>8.9M</t>
  </si>
  <si>
    <t>8.1M</t>
  </si>
  <si>
    <t>7.5M</t>
  </si>
  <si>
    <t>7.4M</t>
  </si>
  <si>
    <t>7.2M</t>
  </si>
  <si>
    <t>176.7K</t>
  </si>
  <si>
    <t>139.6K</t>
  </si>
  <si>
    <t>183.2K</t>
  </si>
  <si>
    <t>143.3K</t>
  </si>
  <si>
    <t>112.0K</t>
  </si>
  <si>
    <t>H2 2024</t>
  </si>
  <si>
    <t>Total Active traders</t>
  </si>
  <si>
    <t>Total Trades</t>
  </si>
  <si>
    <t>Avg. Listed assets</t>
  </si>
  <si>
    <t>Avg. Trustlines</t>
  </si>
  <si>
    <t>Avg. Marketcap (USD)</t>
  </si>
  <si>
    <t xml:space="preserve"> DEX vol. (USD)</t>
  </si>
  <si>
    <t>CEX vol. (USD)</t>
  </si>
  <si>
    <t>Total vol. (USD)</t>
  </si>
  <si>
    <t>活跃交易者</t>
  </si>
  <si>
    <t>交易</t>
  </si>
  <si>
    <t>链上资产数</t>
  </si>
  <si>
    <t>信任线</t>
  </si>
  <si>
    <t>市值</t>
  </si>
  <si>
    <t>DEX交易量</t>
  </si>
  <si>
    <t>CEX交易量</t>
  </si>
  <si>
    <t>总交易量</t>
  </si>
  <si>
    <t>Date</t>
  </si>
  <si>
    <t>Active traders</t>
  </si>
  <si>
    <t>Trades</t>
  </si>
  <si>
    <t>Listed assets</t>
  </si>
  <si>
    <t>Marketcap (USD)</t>
  </si>
  <si>
    <t>DEX vol. (USD)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</si>
  <si>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</si>
  <si>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</si>
  <si>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</si>
  <si>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</si>
  <si>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</si>
  <si>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</si>
  <si>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</si>
  <si>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</si>
  <si>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</si>
  <si>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</si>
  <si>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</si>
  <si>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</si>
  <si>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</si>
  <si>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</si>
  <si>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</si>
  <si>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</si>
  <si>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</si>
  <si>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</si>
  <si>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</si>
  <si>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</si>
  <si>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Volume (USD)</t>
  </si>
  <si>
    <t>NFTs</t>
  </si>
  <si>
    <t>Exchanges</t>
  </si>
  <si>
    <t>Minted</t>
  </si>
  <si>
    <t>Burned</t>
  </si>
  <si>
    <t>Avg. Price (XRP)</t>
  </si>
  <si>
    <t>Issuer fees Avg. (XRP)</t>
  </si>
  <si>
    <t>Issuer fees Max (XRP)</t>
  </si>
  <si>
    <t>Issuer fees Total (XRP)</t>
  </si>
  <si>
    <t>Broker fees Avg. (XRP)</t>
  </si>
  <si>
    <t>Broker fees Max (XRP)</t>
  </si>
  <si>
    <t>Broker fees Total (XRP)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</si>
  <si>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</si>
  <si>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</si>
  <si>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</si>
  <si>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</si>
  <si>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</si>
  <si>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</si>
  <si>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</si>
  <si>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</si>
  <si>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</si>
  <si>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2024 October</t>
  </si>
  <si>
    <t>2024 November</t>
  </si>
  <si>
    <t>2024 December</t>
  </si>
  <si>
    <t>2024 H2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</si>
</sst>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,\K"/>
    <numFmt numFmtId="177" formatCode="0.0,,\M"/>
    <numFmt numFmtId="178" formatCode="\$0.0,,\M"/>
    <numFmt numFmtId="179" formatCode="\$0.0,,,\B"/>
    <numFmt numFmtId="180" formatCode="0_ "/>
    <numFmt numFmtId="181" formatCode="0.0000000_ "/>
    <numFmt numFmtId="182" formatCode="0.00_ "/>
    <numFmt numFmtId="183" formatCode="\$0.0,\K"/>
    <numFmt numFmtId="184" formatCode="\$0.00,,,\B"/>
    <numFmt numFmtId="185" formatCode="[$-409]yyyy\-mm\-dd;@"/>
    <numFmt numFmtId="186" formatCode="0.00,,,\B"/>
  </numFmts>
  <fonts count="43">
    <font>
      <sz val="11"/>
      <color theme="1"/>
      <name val="宋体"/>
      <charset val="134"/>
      <scheme val="minor"/>
    </font>
    <font>
      <b/>
      <sz val="10"/>
      <color rgb="FFFFFFFF"/>
      <name val="Microsoft YaHei"/>
      <charset val="134"/>
    </font>
    <font>
      <b/>
      <sz val="11"/>
      <color theme="1"/>
      <name val="Microsoft YaHei"/>
      <charset val="134"/>
    </font>
    <font>
      <sz val="11"/>
      <color rgb="FF000000"/>
      <name val="Microsoft YaHei"/>
      <charset val="134"/>
    </font>
    <font>
      <b/>
      <sz val="10"/>
      <color theme="1"/>
      <name val="Microsoft YaHei"/>
      <charset val="134"/>
    </font>
    <font>
      <sz val="10"/>
      <color rgb="FF000000"/>
      <name val="Microsoft YaHei"/>
      <charset val="134"/>
    </font>
    <font>
      <b/>
      <sz val="11"/>
      <color rgb="FFFFFFFF"/>
      <name val="Microsoft YaHei"/>
      <charset val="134"/>
    </font>
    <font>
      <b/>
      <sz val="11"/>
      <color rgb="FF141A1F"/>
      <name val="Microsoft YaHei"/>
      <charset val="134"/>
    </font>
    <font>
      <sz val="10"/>
      <color rgb="FF141A1F"/>
      <name val="Microsoft YaHei"/>
      <charset val="134"/>
    </font>
    <font>
      <sz val="10"/>
      <color theme="1"/>
      <name val="Microsoft YaHei"/>
      <charset val="134"/>
    </font>
    <font>
      <b/>
      <sz val="12"/>
      <color rgb="FF1F0909"/>
      <name val="Times New Roman"/>
      <charset val="134"/>
    </font>
    <font>
      <sz val="12"/>
      <color rgb="FF1F0909"/>
      <name val="Times New Roman"/>
      <charset val="134"/>
    </font>
    <font>
      <b/>
      <sz val="14"/>
      <color rgb="FFFFFFFF"/>
      <name val="方正大标宋_GBK"/>
      <charset val="134"/>
    </font>
    <font>
      <sz val="12"/>
      <color rgb="FF000000"/>
      <name val="方正大标宋_GBK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方正大标宋_GBK"/>
      <charset val="134"/>
    </font>
    <font>
      <u/>
      <sz val="11"/>
      <color rgb="FF0000FF"/>
      <name val="方正大标宋_GBK"/>
      <charset val="0"/>
    </font>
    <font>
      <sz val="11"/>
      <color theme="1"/>
      <name val="字由点字机械体"/>
      <charset val="134"/>
    </font>
    <font>
      <sz val="14"/>
      <color theme="1"/>
      <name val="宋体"/>
      <charset val="134"/>
      <scheme val="minor"/>
    </font>
    <font>
      <b/>
      <sz val="16"/>
      <color rgb="FFFFFFFF"/>
      <name val="方正大标宋_GBK"/>
      <charset val="134"/>
    </font>
    <font>
      <sz val="14"/>
      <color rgb="FF000000"/>
      <name val="方正大标宋_GBK"/>
      <charset val="134"/>
    </font>
    <font>
      <b/>
      <sz val="14"/>
      <color rgb="FF000000"/>
      <name val="方正大标宋_GBK"/>
      <charset val="134"/>
    </font>
    <font>
      <sz val="14"/>
      <color theme="1"/>
      <name val="方正大标宋_GBK"/>
      <charset val="134"/>
    </font>
    <font>
      <sz val="10.5"/>
      <color rgb="FF000000"/>
      <name val="Arial"/>
      <charset val="134"/>
    </font>
    <font>
      <sz val="12"/>
      <color theme="1"/>
      <name val="方正大标宋_GBK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899990844447157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E8E7E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theme="1"/>
      </left>
      <right style="thin">
        <color theme="1" tint="0.6"/>
      </right>
      <top style="thin">
        <color theme="1"/>
      </top>
      <bottom style="thin">
        <color theme="1"/>
      </bottom>
      <diagonal/>
    </border>
    <border>
      <left style="thin">
        <color theme="1" tint="0.6"/>
      </left>
      <right style="thin">
        <color theme="1" tint="0.6"/>
      </right>
      <top style="thin">
        <color theme="1"/>
      </top>
      <bottom style="thin">
        <color theme="1"/>
      </bottom>
      <diagonal/>
    </border>
    <border>
      <left style="thin">
        <color theme="1" tint="0.6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/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auto="1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auto="1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2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0" borderId="22" applyNumberFormat="0" applyAlignment="0" applyProtection="0">
      <alignment vertical="center"/>
    </xf>
    <xf numFmtId="0" fontId="33" fillId="11" borderId="23" applyNumberFormat="0" applyAlignment="0" applyProtection="0">
      <alignment vertical="center"/>
    </xf>
    <xf numFmtId="0" fontId="34" fillId="11" borderId="22" applyNumberFormat="0" applyAlignment="0" applyProtection="0">
      <alignment vertical="center"/>
    </xf>
    <xf numFmtId="0" fontId="35" fillId="12" borderId="24" applyNumberFormat="0" applyAlignment="0" applyProtection="0">
      <alignment vertical="center"/>
    </xf>
    <xf numFmtId="0" fontId="36" fillId="0" borderId="25" applyNumberFormat="0" applyFill="0" applyAlignment="0" applyProtection="0">
      <alignment vertical="center"/>
    </xf>
    <xf numFmtId="0" fontId="37" fillId="0" borderId="26" applyNumberFormat="0" applyFill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176" fontId="3" fillId="3" borderId="0" xfId="0" applyNumberFormat="1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177" fontId="3" fillId="4" borderId="0" xfId="0" applyNumberFormat="1" applyFont="1" applyFill="1" applyBorder="1" applyAlignment="1">
      <alignment horizontal="center" vertical="center" wrapText="1"/>
    </xf>
    <xf numFmtId="178" fontId="3" fillId="3" borderId="0" xfId="0" applyNumberFormat="1" applyFont="1" applyFill="1" applyBorder="1" applyAlignment="1">
      <alignment horizontal="center" vertical="center" wrapText="1"/>
    </xf>
    <xf numFmtId="178" fontId="3" fillId="4" borderId="0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79" fontId="3" fillId="4" borderId="0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4" fillId="4" borderId="4" xfId="0" applyFont="1" applyFill="1" applyBorder="1" applyAlignment="1">
      <alignment horizontal="center" vertical="center" wrapText="1"/>
    </xf>
    <xf numFmtId="176" fontId="5" fillId="4" borderId="4" xfId="0" applyNumberFormat="1" applyFont="1" applyFill="1" applyBorder="1" applyAlignment="1">
      <alignment horizontal="center" vertical="center" wrapText="1"/>
    </xf>
    <xf numFmtId="176" fontId="5" fillId="3" borderId="0" xfId="0" applyNumberFormat="1" applyFont="1" applyFill="1" applyBorder="1" applyAlignment="1">
      <alignment horizontal="center" vertical="center" wrapText="1"/>
    </xf>
    <xf numFmtId="180" fontId="0" fillId="0" borderId="0" xfId="0" applyNumberForma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3" fontId="5" fillId="3" borderId="0" xfId="0" applyNumberFormat="1" applyFont="1" applyFill="1" applyBorder="1" applyAlignment="1">
      <alignment horizontal="center" vertical="center" wrapText="1"/>
    </xf>
    <xf numFmtId="3" fontId="8" fillId="5" borderId="0" xfId="0" applyNumberFormat="1" applyFont="1" applyFill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3" fontId="5" fillId="4" borderId="0" xfId="0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3" fontId="5" fillId="4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77" fontId="5" fillId="3" borderId="0" xfId="0" applyNumberFormat="1" applyFont="1" applyFill="1" applyBorder="1" applyAlignment="1">
      <alignment horizontal="center" vertical="center" wrapText="1"/>
    </xf>
    <xf numFmtId="176" fontId="5" fillId="4" borderId="0" xfId="0" applyNumberFormat="1" applyFont="1" applyFill="1" applyBorder="1" applyAlignment="1">
      <alignment horizontal="center" vertical="center" wrapText="1"/>
    </xf>
    <xf numFmtId="181" fontId="5" fillId="3" borderId="0" xfId="0" applyNumberFormat="1" applyFont="1" applyFill="1" applyBorder="1" applyAlignment="1">
      <alignment horizontal="center" vertical="center" wrapText="1"/>
    </xf>
    <xf numFmtId="178" fontId="5" fillId="4" borderId="0" xfId="0" applyNumberFormat="1" applyFont="1" applyFill="1" applyBorder="1" applyAlignment="1">
      <alignment horizontal="center" vertical="center" wrapText="1"/>
    </xf>
    <xf numFmtId="178" fontId="5" fillId="3" borderId="0" xfId="0" applyNumberFormat="1" applyFont="1" applyFill="1" applyBorder="1" applyAlignment="1">
      <alignment horizontal="center" vertical="center" wrapText="1"/>
    </xf>
    <xf numFmtId="0" fontId="10" fillId="6" borderId="0" xfId="0" applyFont="1" applyFill="1" applyAlignment="1">
      <alignment horizontal="left" vertical="center"/>
    </xf>
    <xf numFmtId="0" fontId="11" fillId="6" borderId="0" xfId="0" applyFont="1" applyFill="1" applyAlignment="1">
      <alignment vertical="top"/>
    </xf>
    <xf numFmtId="0" fontId="11" fillId="7" borderId="0" xfId="0" applyFont="1" applyFill="1" applyAlignment="1">
      <alignment vertical="top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12" fillId="8" borderId="5" xfId="0" applyFont="1" applyFill="1" applyBorder="1" applyAlignment="1">
      <alignment horizontal="center" vertical="center" wrapText="1"/>
    </xf>
    <xf numFmtId="49" fontId="12" fillId="8" borderId="6" xfId="0" applyNumberFormat="1" applyFont="1" applyFill="1" applyBorder="1" applyAlignment="1">
      <alignment horizontal="center" vertical="center" wrapText="1"/>
    </xf>
    <xf numFmtId="0" fontId="12" fillId="8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49" fontId="13" fillId="3" borderId="9" xfId="0" applyNumberFormat="1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left" vertical="center" wrapText="1"/>
    </xf>
    <xf numFmtId="0" fontId="13" fillId="3" borderId="11" xfId="0" applyFont="1" applyFill="1" applyBorder="1" applyAlignment="1">
      <alignment horizontal="center" vertical="center" wrapText="1"/>
    </xf>
    <xf numFmtId="49" fontId="13" fillId="3" borderId="12" xfId="0" applyNumberFormat="1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left" vertical="center" wrapText="1"/>
    </xf>
    <xf numFmtId="0" fontId="14" fillId="0" borderId="0" xfId="6">
      <alignment vertical="center"/>
    </xf>
    <xf numFmtId="0" fontId="15" fillId="0" borderId="0" xfId="6" applyFont="1">
      <alignment vertical="center"/>
    </xf>
    <xf numFmtId="0" fontId="13" fillId="3" borderId="14" xfId="0" applyFont="1" applyFill="1" applyBorder="1" applyAlignment="1">
      <alignment horizontal="center" vertical="center" wrapText="1"/>
    </xf>
    <xf numFmtId="49" fontId="13" fillId="3" borderId="15" xfId="0" applyNumberFormat="1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left" vertical="center" wrapText="1"/>
    </xf>
    <xf numFmtId="0" fontId="16" fillId="0" borderId="0" xfId="0" applyFont="1">
      <alignment vertical="center"/>
    </xf>
    <xf numFmtId="0" fontId="17" fillId="0" borderId="0" xfId="6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8" borderId="5" xfId="0" applyFont="1" applyFill="1" applyBorder="1">
      <alignment vertical="center"/>
    </xf>
    <xf numFmtId="0" fontId="20" fillId="8" borderId="6" xfId="0" applyFont="1" applyFill="1" applyBorder="1">
      <alignment vertical="center"/>
    </xf>
    <xf numFmtId="0" fontId="20" fillId="8" borderId="7" xfId="0" applyFont="1" applyFill="1" applyBorder="1">
      <alignment vertical="center"/>
    </xf>
    <xf numFmtId="0" fontId="21" fillId="3" borderId="8" xfId="0" applyFont="1" applyFill="1" applyBorder="1">
      <alignment vertical="center"/>
    </xf>
    <xf numFmtId="179" fontId="21" fillId="3" borderId="9" xfId="0" applyNumberFormat="1" applyFont="1" applyFill="1" applyBorder="1">
      <alignment vertical="center"/>
    </xf>
    <xf numFmtId="178" fontId="21" fillId="3" borderId="9" xfId="0" applyNumberFormat="1" applyFont="1" applyFill="1" applyBorder="1">
      <alignment vertical="center"/>
    </xf>
    <xf numFmtId="182" fontId="21" fillId="3" borderId="9" xfId="0" applyNumberFormat="1" applyFont="1" applyFill="1" applyBorder="1">
      <alignment vertical="center"/>
    </xf>
    <xf numFmtId="182" fontId="21" fillId="3" borderId="10" xfId="0" applyNumberFormat="1" applyFont="1" applyFill="1" applyBorder="1">
      <alignment vertical="center"/>
    </xf>
    <xf numFmtId="0" fontId="21" fillId="3" borderId="11" xfId="0" applyFont="1" applyFill="1" applyBorder="1">
      <alignment vertical="center"/>
    </xf>
    <xf numFmtId="179" fontId="21" fillId="3" borderId="12" xfId="0" applyNumberFormat="1" applyFont="1" applyFill="1" applyBorder="1">
      <alignment vertical="center"/>
    </xf>
    <xf numFmtId="183" fontId="21" fillId="3" borderId="12" xfId="0" applyNumberFormat="1" applyFont="1" applyFill="1" applyBorder="1">
      <alignment vertical="center"/>
    </xf>
    <xf numFmtId="182" fontId="21" fillId="3" borderId="12" xfId="0" applyNumberFormat="1" applyFont="1" applyFill="1" applyBorder="1">
      <alignment vertical="center"/>
    </xf>
    <xf numFmtId="182" fontId="21" fillId="3" borderId="13" xfId="0" applyNumberFormat="1" applyFont="1" applyFill="1" applyBorder="1">
      <alignment vertical="center"/>
    </xf>
    <xf numFmtId="0" fontId="21" fillId="3" borderId="14" xfId="0" applyFont="1" applyFill="1" applyBorder="1">
      <alignment vertical="center"/>
    </xf>
    <xf numFmtId="184" fontId="22" fillId="3" borderId="15" xfId="0" applyNumberFormat="1" applyFont="1" applyFill="1" applyBorder="1">
      <alignment vertical="center"/>
    </xf>
    <xf numFmtId="178" fontId="21" fillId="3" borderId="15" xfId="0" applyNumberFormat="1" applyFont="1" applyFill="1" applyBorder="1">
      <alignment vertical="center"/>
    </xf>
    <xf numFmtId="182" fontId="21" fillId="3" borderId="15" xfId="0" applyNumberFormat="1" applyFont="1" applyFill="1" applyBorder="1">
      <alignment vertical="center"/>
    </xf>
    <xf numFmtId="182" fontId="21" fillId="3" borderId="16" xfId="0" applyNumberFormat="1" applyFont="1" applyFill="1" applyBorder="1">
      <alignment vertical="center"/>
    </xf>
    <xf numFmtId="0" fontId="23" fillId="0" borderId="0" xfId="0" applyFont="1" applyBorder="1" applyAlignment="1">
      <alignment horizontal="left" vertical="center"/>
    </xf>
    <xf numFmtId="184" fontId="19" fillId="0" borderId="0" xfId="0" applyNumberFormat="1" applyFont="1">
      <alignment vertical="center"/>
    </xf>
    <xf numFmtId="184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4" fillId="0" borderId="0" xfId="0" applyFont="1">
      <alignment vertical="center"/>
    </xf>
    <xf numFmtId="183" fontId="0" fillId="0" borderId="0" xfId="0" applyNumberFormat="1">
      <alignment vertical="center"/>
    </xf>
    <xf numFmtId="0" fontId="20" fillId="8" borderId="5" xfId="0" applyFont="1" applyFill="1" applyBorder="1" applyAlignment="1">
      <alignment horizontal="center" vertical="center" wrapText="1"/>
    </xf>
    <xf numFmtId="0" fontId="20" fillId="8" borderId="6" xfId="0" applyFont="1" applyFill="1" applyBorder="1" applyAlignment="1">
      <alignment horizontal="center" vertical="center" wrapText="1"/>
    </xf>
    <xf numFmtId="0" fontId="20" fillId="8" borderId="7" xfId="0" applyFont="1" applyFill="1" applyBorder="1" applyAlignment="1">
      <alignment horizontal="center" vertical="center" wrapText="1"/>
    </xf>
    <xf numFmtId="185" fontId="21" fillId="3" borderId="8" xfId="0" applyNumberFormat="1" applyFont="1" applyFill="1" applyBorder="1" applyAlignment="1">
      <alignment horizontal="center" vertical="center" wrapText="1"/>
    </xf>
    <xf numFmtId="186" fontId="21" fillId="3" borderId="9" xfId="0" applyNumberFormat="1" applyFont="1" applyFill="1" applyBorder="1" applyAlignment="1">
      <alignment horizontal="center" vertical="center" wrapText="1"/>
    </xf>
    <xf numFmtId="177" fontId="21" fillId="3" borderId="9" xfId="0" applyNumberFormat="1" applyFont="1" applyFill="1" applyBorder="1" applyAlignment="1">
      <alignment horizontal="center" vertical="center" wrapText="1"/>
    </xf>
    <xf numFmtId="182" fontId="21" fillId="3" borderId="9" xfId="0" applyNumberFormat="1" applyFont="1" applyFill="1" applyBorder="1" applyAlignment="1">
      <alignment horizontal="center" vertical="center" wrapText="1"/>
    </xf>
    <xf numFmtId="178" fontId="21" fillId="3" borderId="10" xfId="0" applyNumberFormat="1" applyFont="1" applyFill="1" applyBorder="1" applyAlignment="1">
      <alignment horizontal="center" vertical="center" wrapText="1"/>
    </xf>
    <xf numFmtId="185" fontId="21" fillId="3" borderId="11" xfId="0" applyNumberFormat="1" applyFont="1" applyFill="1" applyBorder="1" applyAlignment="1">
      <alignment horizontal="center" vertical="center" wrapText="1"/>
    </xf>
    <xf numFmtId="186" fontId="21" fillId="3" borderId="12" xfId="0" applyNumberFormat="1" applyFont="1" applyFill="1" applyBorder="1" applyAlignment="1">
      <alignment horizontal="center" vertical="center" wrapText="1"/>
    </xf>
    <xf numFmtId="177" fontId="21" fillId="3" borderId="12" xfId="0" applyNumberFormat="1" applyFont="1" applyFill="1" applyBorder="1" applyAlignment="1">
      <alignment horizontal="center" vertical="center" wrapText="1"/>
    </xf>
    <xf numFmtId="182" fontId="21" fillId="3" borderId="12" xfId="0" applyNumberFormat="1" applyFont="1" applyFill="1" applyBorder="1" applyAlignment="1">
      <alignment horizontal="center" vertical="center" wrapText="1"/>
    </xf>
    <xf numFmtId="178" fontId="21" fillId="3" borderId="13" xfId="0" applyNumberFormat="1" applyFont="1" applyFill="1" applyBorder="1" applyAlignment="1">
      <alignment horizontal="center" vertical="center" wrapText="1"/>
    </xf>
    <xf numFmtId="185" fontId="21" fillId="3" borderId="14" xfId="0" applyNumberFormat="1" applyFont="1" applyFill="1" applyBorder="1" applyAlignment="1">
      <alignment horizontal="center" vertical="center" wrapText="1"/>
    </xf>
    <xf numFmtId="186" fontId="21" fillId="3" borderId="15" xfId="0" applyNumberFormat="1" applyFont="1" applyFill="1" applyBorder="1" applyAlignment="1">
      <alignment horizontal="center" vertical="center" wrapText="1"/>
    </xf>
    <xf numFmtId="0" fontId="21" fillId="3" borderId="15" xfId="0" applyFont="1" applyFill="1" applyBorder="1" applyAlignment="1">
      <alignment horizontal="center" vertical="center" wrapText="1"/>
    </xf>
    <xf numFmtId="182" fontId="21" fillId="3" borderId="15" xfId="0" applyNumberFormat="1" applyFont="1" applyFill="1" applyBorder="1" applyAlignment="1">
      <alignment horizontal="center" vertical="center" wrapText="1"/>
    </xf>
    <xf numFmtId="0" fontId="21" fillId="3" borderId="16" xfId="0" applyFont="1" applyFill="1" applyBorder="1" applyAlignment="1">
      <alignment horizontal="center" vertical="center" wrapText="1"/>
    </xf>
    <xf numFmtId="0" fontId="23" fillId="0" borderId="0" xfId="0" applyFont="1">
      <alignment vertical="center"/>
    </xf>
    <xf numFmtId="178" fontId="23" fillId="0" borderId="0" xfId="0" applyNumberFormat="1" applyFont="1">
      <alignment vertical="center"/>
    </xf>
    <xf numFmtId="0" fontId="21" fillId="3" borderId="8" xfId="0" applyFont="1" applyFill="1" applyBorder="1" applyAlignment="1">
      <alignment horizontal="center" vertical="center" wrapText="1"/>
    </xf>
    <xf numFmtId="0" fontId="21" fillId="3" borderId="9" xfId="0" applyFont="1" applyFill="1" applyBorder="1" applyAlignment="1">
      <alignment horizontal="center" vertical="center" wrapText="1"/>
    </xf>
    <xf numFmtId="178" fontId="21" fillId="3" borderId="9" xfId="0" applyNumberFormat="1" applyFont="1" applyFill="1" applyBorder="1" applyAlignment="1">
      <alignment horizontal="center" vertical="center" wrapText="1"/>
    </xf>
    <xf numFmtId="10" fontId="21" fillId="3" borderId="10" xfId="0" applyNumberFormat="1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178" fontId="21" fillId="3" borderId="12" xfId="0" applyNumberFormat="1" applyFont="1" applyFill="1" applyBorder="1" applyAlignment="1">
      <alignment horizontal="center" vertical="center" wrapText="1"/>
    </xf>
    <xf numFmtId="10" fontId="21" fillId="3" borderId="13" xfId="0" applyNumberFormat="1" applyFont="1" applyFill="1" applyBorder="1" applyAlignment="1">
      <alignment horizontal="center" vertical="center" wrapText="1"/>
    </xf>
    <xf numFmtId="0" fontId="21" fillId="3" borderId="17" xfId="0" applyFont="1" applyFill="1" applyBorder="1" applyAlignment="1">
      <alignment horizontal="center" vertical="center" wrapText="1"/>
    </xf>
    <xf numFmtId="0" fontId="21" fillId="3" borderId="18" xfId="0" applyFont="1" applyFill="1" applyBorder="1" applyAlignment="1">
      <alignment horizontal="center" vertical="center" wrapText="1"/>
    </xf>
    <xf numFmtId="178" fontId="21" fillId="3" borderId="18" xfId="0" applyNumberFormat="1" applyFont="1" applyFill="1" applyBorder="1" applyAlignment="1">
      <alignment horizontal="center" vertical="center" wrapText="1"/>
    </xf>
    <xf numFmtId="10" fontId="21" fillId="3" borderId="19" xfId="0" applyNumberFormat="1" applyFont="1" applyFill="1" applyBorder="1" applyAlignment="1">
      <alignment horizontal="center" vertical="center" wrapText="1"/>
    </xf>
    <xf numFmtId="0" fontId="16" fillId="0" borderId="0" xfId="0" applyFont="1" applyBorder="1">
      <alignment vertical="center"/>
    </xf>
    <xf numFmtId="0" fontId="0" fillId="0" borderId="0" xfId="0" applyBorder="1">
      <alignment vertical="center"/>
    </xf>
    <xf numFmtId="0" fontId="13" fillId="3" borderId="17" xfId="0" applyFont="1" applyFill="1" applyBorder="1" applyAlignment="1">
      <alignment horizontal="center" vertical="center" wrapText="1"/>
    </xf>
    <xf numFmtId="49" fontId="13" fillId="3" borderId="18" xfId="0" applyNumberFormat="1" applyFont="1" applyFill="1" applyBorder="1" applyAlignment="1">
      <alignment horizontal="center" vertical="center" wrapText="1"/>
    </xf>
    <xf numFmtId="0" fontId="13" fillId="3" borderId="19" xfId="0" applyFont="1" applyFill="1" applyBorder="1" applyAlignment="1">
      <alignment horizontal="left" vertical="center" wrapText="1"/>
    </xf>
    <xf numFmtId="0" fontId="25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6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ont>
        <b val="1"/>
        <i val="0"/>
        <u val="none"/>
        <sz val="11"/>
        <color rgb="FF000000"/>
      </font>
      <fill>
        <patternFill patternType="solid">
          <bgColor rgb="FFFFFFFF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3F3F3F"/>
        </patternFill>
      </fill>
      <border>
        <left/>
        <right style="thick">
          <color rgb="FFFFFFFF"/>
        </right>
        <top/>
        <bottom/>
        <vertical/>
        <horizontal/>
      </border>
    </dxf>
    <dxf>
      <fill>
        <patternFill patternType="solid">
          <bgColor theme="4" tint="0.899990844447157"/>
        </patternFill>
      </fill>
    </dxf>
    <dxf>
      <fill>
        <patternFill patternType="solid">
          <bgColor theme="4" tint="0.899990844447157"/>
        </patternFill>
      </fill>
    </dxf>
    <dxf>
      <fill>
        <patternFill patternType="solid">
          <bgColor theme="4" tint="0.799981688894314"/>
        </patternFill>
      </fill>
    </dxf>
    <dxf>
      <font>
        <b val="1"/>
        <i val="0"/>
        <u val="none"/>
        <sz val="11"/>
        <color theme="1"/>
      </font>
    </dxf>
    <dxf>
      <font>
        <b val="1"/>
        <u val="none"/>
        <color theme="4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medium">
          <color theme="4"/>
        </bottom>
        <vertical/>
        <horizontal/>
      </border>
    </dxf>
    <dxf>
      <font>
        <b val="1"/>
        <i val="0"/>
        <u val="none"/>
        <sz val="10"/>
        <color rgb="FFFFFFFF"/>
      </font>
      <fill>
        <patternFill patternType="solid">
          <bgColor theme="4"/>
        </patternFill>
      </fill>
      <border>
        <left/>
        <right/>
        <top/>
        <bottom/>
        <vertical style="thick">
          <color theme="0"/>
        </vertical>
        <horizontal style="thick">
          <color theme="0"/>
        </horizontal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medium">
          <color theme="4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5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双色系标题行首列镶边行表格样式_766e57" count="9" xr9:uid="{50DAC179-877A-45FB-AFEE-FA25087050CF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secondRowStripe" dxfId="10"/>
      <tableStyleElement type="firstColumnStripe" dxfId="9"/>
      <tableStyleElement type="firstHeaderCell" dxfId="8"/>
      <tableStyleElement type="firstTotalCell" dxfId="7"/>
    </tableStyle>
    <tableStyle name="中色系标题行表格样式_dbc093" count="10" xr9:uid="{AA54F66E-3A8E-4A65-8513-8AAB84ABBDCF}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secondRowStripe" dxfId="20"/>
      <tableStyleElement type="firstColumnStripe" dxfId="19"/>
      <tableStyleElement type="secondColumnStripe" dxfId="18"/>
      <tableStyleElement type="firstTotalCell" dxfId="17"/>
      <tableStyleElement type="lastTotalCell" dxfId="16"/>
    </tableStyle>
    <tableStyle name="中色系标题行镶边行表格样式_cd0815" count="10" xr9:uid="{D47B5ECD-75C1-4663-9BCD-6744397A5F1D}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secondRowStripe" dxfId="30"/>
      <tableStyleElement type="firstColumnStripe" dxfId="29"/>
      <tableStyleElement type="secondColumnStripe" dxfId="28"/>
      <tableStyleElement type="firstTotalCell" dxfId="27"/>
      <tableStyleElement type="lastTotalCell" dxfId="26"/>
    </tableStyle>
    <tableStyle name="PivotStylePreset2_Accent1" table="0" count="10" xr9:uid="{267968C8-6FFD-4C36-ACC1-9EA1FD1885CA}">
      <tableStyleElement type="headerRow" dxfId="45"/>
      <tableStyleElement type="totalRow" dxfId="44"/>
      <tableStyleElement type="firstRowStripe" dxfId="43"/>
      <tableStyleElement type="firstColumnStripe" dxfId="42"/>
      <tableStyleElement type="firstSubtotalRow" dxfId="41"/>
      <tableStyleElement type="secondSubtotalRow" dxfId="40"/>
      <tableStyleElement type="firstRowSubheading" dxfId="39"/>
      <tableStyleElement type="secondRowSubheading" dxfId="38"/>
      <tableStyleElement type="pageFieldLabels" dxfId="37"/>
      <tableStyleElement type="pageFieldValues" dxfId="3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20" Type="http://schemas.openxmlformats.org/officeDocument/2006/relationships/sheetMetadata" Target="metadata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98425</xdr:colOff>
      <xdr:row>28</xdr:row>
      <xdr:rowOff>174625</xdr:rowOff>
    </xdr:from>
    <xdr:to>
      <xdr:col>11</xdr:col>
      <xdr:colOff>60325</xdr:colOff>
      <xdr:row>34</xdr:row>
      <xdr:rowOff>182245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57465" y="5607685"/>
          <a:ext cx="2781300" cy="1104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4" Type="http://schemas.openxmlformats.org/officeDocument/2006/relationships/hyperlink" Target="https://xrpl.org/blog/2017/explanation-of-ripples-xrp-escrow" TargetMode="External"/><Relationship Id="rId3" Type="http://schemas.openxmlformats.org/officeDocument/2006/relationships/hyperlink" Target="https://en.wikipedia.org/wiki/Ripple_Labs" TargetMode="External"/><Relationship Id="rId2" Type="http://schemas.openxmlformats.org/officeDocument/2006/relationships/hyperlink" Target="https://en.wikipedia.org/wiki/Jed_McCaleb" TargetMode="External"/><Relationship Id="rId1" Type="http://schemas.openxmlformats.org/officeDocument/2006/relationships/hyperlink" Target="https://www.tuoluo.cn/article/detail-10035192.html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https://xrpl.org/blog/2021/reserves-lowered" TargetMode="External"/><Relationship Id="rId8" Type="http://schemas.openxmlformats.org/officeDocument/2006/relationships/hyperlink" Target="https://xrpl.org/blog/2022/rippled-1.9.0" TargetMode="External"/><Relationship Id="rId7" Type="http://schemas.openxmlformats.org/officeDocument/2006/relationships/hyperlink" Target="https://xrpl.org/blog/2022/clio-1.0.0" TargetMode="External"/><Relationship Id="rId6" Type="http://schemas.openxmlformats.org/officeDocument/2006/relationships/hyperlink" Target="https://xrpl.org/blog/2023/rippled-1.10.0" TargetMode="External"/><Relationship Id="rId5" Type="http://schemas.openxmlformats.org/officeDocument/2006/relationships/hyperlink" Target="https://xrpl.org/blog/2024/rippled-2.1.0" TargetMode="External"/><Relationship Id="rId4" Type="http://schemas.openxmlformats.org/officeDocument/2006/relationships/hyperlink" Target="https://xrpl.org/blog/2024/rippled-2.0.0" TargetMode="External"/><Relationship Id="rId3" Type="http://schemas.openxmlformats.org/officeDocument/2006/relationships/hyperlink" Target="https://dev.to/ripplexdev/a-proposal-for-the-future-of-the-xrp-ledger-dex-4l7e" TargetMode="External"/><Relationship Id="rId2" Type="http://schemas.openxmlformats.org/officeDocument/2006/relationships/hyperlink" Target="https://xrpl.org/blog/2024/deep-dive-into-amm-integration" TargetMode="External"/><Relationship Id="rId17" Type="http://schemas.openxmlformats.org/officeDocument/2006/relationships/hyperlink" Target="https://xrpl.org/blog/2014/biweekly-release-notes-31-july-2014" TargetMode="External"/><Relationship Id="rId16" Type="http://schemas.openxmlformats.org/officeDocument/2006/relationships/hyperlink" Target="https://xrpl.org/blog/2018/rippled-0.90.0" TargetMode="External"/><Relationship Id="rId15" Type="http://schemas.openxmlformats.org/officeDocument/2006/relationships/hyperlink" Target="https://xrpl.org/blog/2018/rippled-1.0.0" TargetMode="External"/><Relationship Id="rId14" Type="http://schemas.openxmlformats.org/officeDocument/2006/relationships/hyperlink" Target="https://xrpl.org/blog/2018/introducing-history-sharding" TargetMode="External"/><Relationship Id="rId13" Type="http://schemas.openxmlformats.org/officeDocument/2006/relationships/hyperlink" Target="https://xrpl.org/blog/2019/multisignreserve-enabled" TargetMode="External"/><Relationship Id="rId12" Type="http://schemas.openxmlformats.org/officeDocument/2006/relationships/hyperlink" Target="https://xrpl.org/blog/2020/rippled-1.5.0" TargetMode="External"/><Relationship Id="rId11" Type="http://schemas.openxmlformats.org/officeDocument/2006/relationships/hyperlink" Target="https://xrpl.org/blog/2020/rippled-1.6.0" TargetMode="External"/><Relationship Id="rId10" Type="http://schemas.openxmlformats.org/officeDocument/2006/relationships/hyperlink" Target="https://xrpl.org/blog/2021/introducing-xrpl-py-for-pythonistas" TargetMode="External"/><Relationship Id="rId1" Type="http://schemas.openxmlformats.org/officeDocument/2006/relationships/hyperlink" Target="https://xrpl.org/blog/2024/a-new-era-for-the-xrp-led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showGridLines="0" tabSelected="1" workbookViewId="0">
      <selection activeCell="C10" sqref="C10"/>
    </sheetView>
  </sheetViews>
  <sheetFormatPr defaultColWidth="8.88888888888889" defaultRowHeight="14.4" outlineLevelCol="2"/>
  <cols>
    <col min="1" max="1" width="7.4537037037037" customWidth="1"/>
    <col min="2" max="2" width="5.23148148148148" customWidth="1"/>
    <col min="3" max="3" width="85.5555555555556" customWidth="1"/>
  </cols>
  <sheetData>
    <row r="1" ht="18" spans="1:3">
      <c r="A1" s="48" t="s">
        <v>0</v>
      </c>
      <c r="B1" s="49" t="s">
        <v>1</v>
      </c>
      <c r="C1" s="50" t="s">
        <v>2</v>
      </c>
    </row>
    <row r="2" ht="15.6" spans="1:3">
      <c r="A2" s="52">
        <v>2011</v>
      </c>
      <c r="B2" s="53"/>
      <c r="C2" s="54" t="s">
        <v>3</v>
      </c>
    </row>
    <row r="3" ht="15.6" spans="1:3">
      <c r="A3" s="55">
        <v>2012</v>
      </c>
      <c r="B3" s="56" t="s">
        <v>4</v>
      </c>
      <c r="C3" s="57" t="s">
        <v>5</v>
      </c>
    </row>
    <row r="4" ht="15.6" spans="1:3">
      <c r="A4" s="55"/>
      <c r="B4" s="56" t="s">
        <v>6</v>
      </c>
      <c r="C4" s="57" t="s">
        <v>7</v>
      </c>
    </row>
    <row r="5" ht="15.6" spans="1:3">
      <c r="A5" s="55"/>
      <c r="B5" s="56" t="s">
        <v>8</v>
      </c>
      <c r="C5" s="57" t="s">
        <v>9</v>
      </c>
    </row>
    <row r="6" ht="15.6" spans="1:3">
      <c r="A6" s="55">
        <v>2013</v>
      </c>
      <c r="B6" s="56" t="s">
        <v>10</v>
      </c>
      <c r="C6" s="57" t="s">
        <v>11</v>
      </c>
    </row>
    <row r="7" ht="15.6" spans="1:3">
      <c r="A7" s="55"/>
      <c r="B7" s="56" t="s">
        <v>12</v>
      </c>
      <c r="C7" s="57" t="s">
        <v>13</v>
      </c>
    </row>
    <row r="8" ht="15.6" spans="1:3">
      <c r="A8" s="55"/>
      <c r="B8" s="56" t="s">
        <v>14</v>
      </c>
      <c r="C8" s="57" t="s">
        <v>15</v>
      </c>
    </row>
    <row r="9" ht="15.6" spans="1:3">
      <c r="A9" s="55"/>
      <c r="B9" s="56" t="s">
        <v>16</v>
      </c>
      <c r="C9" s="57" t="s">
        <v>17</v>
      </c>
    </row>
    <row r="10" ht="15.6" spans="1:3">
      <c r="A10" s="55"/>
      <c r="B10" s="56" t="s">
        <v>18</v>
      </c>
      <c r="C10" s="57" t="s">
        <v>19</v>
      </c>
    </row>
    <row r="11" ht="15.6" spans="1:3">
      <c r="A11" s="55">
        <v>2015</v>
      </c>
      <c r="B11" s="56" t="s">
        <v>12</v>
      </c>
      <c r="C11" s="57" t="s">
        <v>20</v>
      </c>
    </row>
    <row r="12" ht="31.2" spans="1:3">
      <c r="A12" s="55"/>
      <c r="B12" s="56" t="s">
        <v>12</v>
      </c>
      <c r="C12" s="57" t="s">
        <v>21</v>
      </c>
    </row>
    <row r="13" ht="31.2" spans="1:3">
      <c r="A13" s="55"/>
      <c r="B13" s="56" t="s">
        <v>16</v>
      </c>
      <c r="C13" s="57" t="s">
        <v>22</v>
      </c>
    </row>
    <row r="14" ht="15.6" spans="1:3">
      <c r="A14" s="55"/>
      <c r="B14" s="56" t="s">
        <v>16</v>
      </c>
      <c r="C14" s="57" t="s">
        <v>23</v>
      </c>
    </row>
    <row r="15" ht="15.6" spans="1:3">
      <c r="A15" s="55">
        <v>2016</v>
      </c>
      <c r="B15" s="56" t="s">
        <v>4</v>
      </c>
      <c r="C15" s="57" t="s">
        <v>24</v>
      </c>
    </row>
    <row r="16" ht="31.2" spans="1:3">
      <c r="A16" s="125"/>
      <c r="B16" s="126" t="s">
        <v>6</v>
      </c>
      <c r="C16" s="127" t="s">
        <v>25</v>
      </c>
    </row>
    <row r="17" ht="15.6" spans="1:1">
      <c r="A17" s="128" t="s">
        <v>26</v>
      </c>
    </row>
    <row r="18" ht="15.6" spans="1:1">
      <c r="A18" s="128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opLeftCell="A4" workbookViewId="0">
      <selection activeCell="A13" sqref="A13:A14"/>
    </sheetView>
  </sheetViews>
  <sheetFormatPr defaultColWidth="8.88888888888889" defaultRowHeight="14.4" outlineLevelCol="2"/>
  <cols>
    <col min="1" max="1" width="7.4537037037037" customWidth="1"/>
    <col min="2" max="2" width="5.23148148148148" customWidth="1"/>
    <col min="3" max="3" width="85.5555555555556" customWidth="1"/>
  </cols>
  <sheetData>
    <row r="1" ht="18" spans="1:3">
      <c r="A1" s="48" t="s">
        <v>0</v>
      </c>
      <c r="B1" s="49" t="s">
        <v>1</v>
      </c>
      <c r="C1" s="50" t="s">
        <v>2</v>
      </c>
    </row>
    <row r="2" ht="15.6" spans="1:3">
      <c r="A2" s="55">
        <v>2017</v>
      </c>
      <c r="B2" s="56" t="s">
        <v>12</v>
      </c>
      <c r="C2" s="57" t="s">
        <v>28</v>
      </c>
    </row>
    <row r="3" ht="15.6" spans="1:3">
      <c r="A3" s="55"/>
      <c r="B3" s="56" t="s">
        <v>6</v>
      </c>
      <c r="C3" s="57" t="s">
        <v>29</v>
      </c>
    </row>
    <row r="4" ht="46.8" spans="1:3">
      <c r="A4" s="55"/>
      <c r="B4" s="56" t="s">
        <v>8</v>
      </c>
      <c r="C4" s="57" t="s">
        <v>30</v>
      </c>
    </row>
    <row r="5" ht="31.2" spans="1:3">
      <c r="A5" s="55">
        <v>2018</v>
      </c>
      <c r="B5" s="56" t="s">
        <v>31</v>
      </c>
      <c r="C5" s="57" t="s">
        <v>32</v>
      </c>
    </row>
    <row r="6" ht="31.2" spans="1:3">
      <c r="A6" s="55"/>
      <c r="B6" s="56" t="s">
        <v>12</v>
      </c>
      <c r="C6" s="57" t="s">
        <v>33</v>
      </c>
    </row>
    <row r="7" ht="15.6" spans="1:3">
      <c r="A7" s="55"/>
      <c r="B7" s="56" t="s">
        <v>6</v>
      </c>
      <c r="C7" s="57" t="s">
        <v>34</v>
      </c>
    </row>
    <row r="8" ht="31.2" spans="1:3">
      <c r="A8" s="55">
        <v>2019</v>
      </c>
      <c r="B8" s="56" t="s">
        <v>4</v>
      </c>
      <c r="C8" s="57" t="s">
        <v>35</v>
      </c>
    </row>
    <row r="9" ht="31.2" spans="1:3">
      <c r="A9" s="55"/>
      <c r="B9" s="56" t="s">
        <v>8</v>
      </c>
      <c r="C9" s="57" t="s">
        <v>36</v>
      </c>
    </row>
    <row r="10" ht="46.8" spans="1:3">
      <c r="A10" s="55">
        <v>2020</v>
      </c>
      <c r="B10" s="56" t="s">
        <v>37</v>
      </c>
      <c r="C10" s="57" t="s">
        <v>38</v>
      </c>
    </row>
    <row r="11" ht="15.6" spans="1:3">
      <c r="A11" s="55"/>
      <c r="B11" s="56" t="s">
        <v>6</v>
      </c>
      <c r="C11" s="57" t="s">
        <v>39</v>
      </c>
    </row>
    <row r="12" ht="31.2" spans="1:3">
      <c r="A12" s="125"/>
      <c r="B12" s="126" t="s">
        <v>8</v>
      </c>
      <c r="C12" s="127" t="s">
        <v>40</v>
      </c>
    </row>
    <row r="13" ht="15.6" spans="1:1">
      <c r="A13" s="128" t="s">
        <v>26</v>
      </c>
    </row>
    <row r="14" ht="15.6" spans="1:1">
      <c r="A14" s="128" t="s">
        <v>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showGridLines="0" workbookViewId="0">
      <selection activeCell="A11" sqref="A11:A12"/>
    </sheetView>
  </sheetViews>
  <sheetFormatPr defaultColWidth="8.88888888888889" defaultRowHeight="14.4" outlineLevelCol="2"/>
  <cols>
    <col min="1" max="1" width="7.4537037037037" customWidth="1"/>
    <col min="2" max="2" width="5.23148148148148" customWidth="1"/>
    <col min="3" max="3" width="85.5555555555556" customWidth="1"/>
  </cols>
  <sheetData>
    <row r="1" ht="18" spans="1:3">
      <c r="A1" s="48" t="s">
        <v>0</v>
      </c>
      <c r="B1" s="49" t="s">
        <v>1</v>
      </c>
      <c r="C1" s="50" t="s">
        <v>2</v>
      </c>
    </row>
    <row r="2" ht="15.6" spans="1:3">
      <c r="A2" s="55">
        <v>2023</v>
      </c>
      <c r="B2" s="56" t="s">
        <v>12</v>
      </c>
      <c r="C2" s="57" t="s">
        <v>41</v>
      </c>
    </row>
    <row r="3" ht="15.6" spans="1:3">
      <c r="A3" s="55"/>
      <c r="B3" s="56" t="s">
        <v>4</v>
      </c>
      <c r="C3" s="57" t="s">
        <v>42</v>
      </c>
    </row>
    <row r="4" ht="31.2" spans="1:3">
      <c r="A4" s="55"/>
      <c r="B4" s="56" t="s">
        <v>14</v>
      </c>
      <c r="C4" s="57" t="s">
        <v>43</v>
      </c>
    </row>
    <row r="5" ht="15.6" spans="1:3">
      <c r="A5" s="55"/>
      <c r="B5" s="56" t="s">
        <v>16</v>
      </c>
      <c r="C5" s="57" t="s">
        <v>44</v>
      </c>
    </row>
    <row r="6" ht="46.8" spans="1:3">
      <c r="A6" s="55"/>
      <c r="B6" s="56" t="s">
        <v>8</v>
      </c>
      <c r="C6" s="57" t="s">
        <v>45</v>
      </c>
    </row>
    <row r="7" ht="46.8" spans="1:3">
      <c r="A7" s="55">
        <v>2024</v>
      </c>
      <c r="B7" s="56" t="s">
        <v>10</v>
      </c>
      <c r="C7" s="57" t="s">
        <v>46</v>
      </c>
    </row>
    <row r="8" ht="31.2" spans="1:3">
      <c r="A8" s="55"/>
      <c r="B8" s="56" t="s">
        <v>12</v>
      </c>
      <c r="C8" s="57" t="s">
        <v>47</v>
      </c>
    </row>
    <row r="9" ht="31.2" spans="1:3">
      <c r="A9" s="55"/>
      <c r="B9" s="56" t="s">
        <v>4</v>
      </c>
      <c r="C9" s="57" t="s">
        <v>48</v>
      </c>
    </row>
    <row r="10" ht="31.2" spans="1:3">
      <c r="A10" s="125"/>
      <c r="B10" s="126" t="s">
        <v>18</v>
      </c>
      <c r="C10" s="127" t="s">
        <v>49</v>
      </c>
    </row>
    <row r="11" ht="15.6" spans="1:1">
      <c r="A11" s="128" t="s">
        <v>26</v>
      </c>
    </row>
    <row r="12" ht="15.6" spans="1:1">
      <c r="A12" s="128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showGridLines="0" workbookViewId="0">
      <selection activeCell="A16" sqref="A16:A17"/>
    </sheetView>
  </sheetViews>
  <sheetFormatPr defaultColWidth="8.88888888888889" defaultRowHeight="14.4" outlineLevelCol="2"/>
  <cols>
    <col min="1" max="1" width="7.4537037037037" customWidth="1"/>
    <col min="2" max="2" width="5.23148148148148" customWidth="1"/>
    <col min="3" max="3" width="85.5555555555556" customWidth="1"/>
  </cols>
  <sheetData>
    <row r="1" ht="18" spans="1:3">
      <c r="A1" s="48" t="s">
        <v>0</v>
      </c>
      <c r="B1" s="49" t="s">
        <v>1</v>
      </c>
      <c r="C1" s="50" t="s">
        <v>2</v>
      </c>
    </row>
    <row r="2" ht="15.6" spans="1:3">
      <c r="A2" s="52">
        <v>2011</v>
      </c>
      <c r="B2" s="53"/>
      <c r="C2" s="54" t="s">
        <v>3</v>
      </c>
    </row>
    <row r="3" ht="15.6" spans="1:3">
      <c r="A3" s="55">
        <v>2012</v>
      </c>
      <c r="B3" s="56" t="s">
        <v>4</v>
      </c>
      <c r="C3" s="57" t="s">
        <v>50</v>
      </c>
    </row>
    <row r="4" ht="15.6" spans="1:3">
      <c r="A4" s="55"/>
      <c r="B4" s="56" t="s">
        <v>8</v>
      </c>
      <c r="C4" s="57" t="s">
        <v>9</v>
      </c>
    </row>
    <row r="5" ht="15.6" spans="1:3">
      <c r="A5" s="55">
        <v>2013</v>
      </c>
      <c r="B5" s="56" t="s">
        <v>14</v>
      </c>
      <c r="C5" s="57" t="s">
        <v>15</v>
      </c>
    </row>
    <row r="6" ht="15.6" spans="1:3">
      <c r="A6" s="55">
        <v>2014</v>
      </c>
      <c r="B6" s="56" t="s">
        <v>14</v>
      </c>
      <c r="C6" s="57" t="s">
        <v>51</v>
      </c>
    </row>
    <row r="7" ht="15.6" spans="1:3">
      <c r="A7" s="55"/>
      <c r="B7" s="56" t="s">
        <v>18</v>
      </c>
      <c r="C7" s="57" t="s">
        <v>52</v>
      </c>
    </row>
    <row r="8" ht="31.2" spans="1:3">
      <c r="A8" s="55">
        <v>2016</v>
      </c>
      <c r="B8" s="56" t="s">
        <v>37</v>
      </c>
      <c r="C8" s="57" t="s">
        <v>53</v>
      </c>
    </row>
    <row r="9" ht="15.6" spans="1:3">
      <c r="A9" s="55"/>
      <c r="B9" s="56" t="s">
        <v>4</v>
      </c>
      <c r="C9" s="57" t="s">
        <v>54</v>
      </c>
    </row>
    <row r="10" ht="15.6" spans="1:3">
      <c r="A10" s="55"/>
      <c r="B10" s="56" t="s">
        <v>8</v>
      </c>
      <c r="C10" s="57" t="s">
        <v>55</v>
      </c>
    </row>
    <row r="11" ht="15.6" spans="1:3">
      <c r="A11" s="55">
        <v>2017</v>
      </c>
      <c r="B11" s="56" t="s">
        <v>56</v>
      </c>
      <c r="C11" s="57" t="s">
        <v>57</v>
      </c>
    </row>
    <row r="12" ht="31.2" spans="1:3">
      <c r="A12" s="55"/>
      <c r="B12" s="56" t="s">
        <v>31</v>
      </c>
      <c r="C12" s="57" t="s">
        <v>58</v>
      </c>
    </row>
    <row r="13" ht="15.6" spans="1:3">
      <c r="A13" s="55"/>
      <c r="B13" s="56" t="s">
        <v>4</v>
      </c>
      <c r="C13" s="57" t="s">
        <v>59</v>
      </c>
    </row>
    <row r="14" ht="15.6" spans="1:3">
      <c r="A14" s="55"/>
      <c r="B14" s="56" t="s">
        <v>16</v>
      </c>
      <c r="C14" s="57" t="s">
        <v>60</v>
      </c>
    </row>
    <row r="15" ht="46.8" spans="1:3">
      <c r="A15" s="125"/>
      <c r="B15" s="126" t="s">
        <v>8</v>
      </c>
      <c r="C15" s="127" t="s">
        <v>30</v>
      </c>
    </row>
    <row r="16" ht="15.6" spans="1:1">
      <c r="A16" s="128" t="s">
        <v>26</v>
      </c>
    </row>
    <row r="17" ht="15.6" spans="1:1">
      <c r="A17" s="128" t="s">
        <v>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workbookViewId="0">
      <selection activeCell="A13" sqref="A13:A14"/>
    </sheetView>
  </sheetViews>
  <sheetFormatPr defaultColWidth="8.88888888888889" defaultRowHeight="14.4" outlineLevelCol="2"/>
  <cols>
    <col min="1" max="1" width="7.4537037037037" customWidth="1"/>
    <col min="2" max="2" width="5.23148148148148" customWidth="1"/>
    <col min="3" max="3" width="85.5555555555556" customWidth="1"/>
  </cols>
  <sheetData>
    <row r="1" ht="18" spans="1:3">
      <c r="A1" s="48" t="s">
        <v>0</v>
      </c>
      <c r="B1" s="49" t="s">
        <v>1</v>
      </c>
      <c r="C1" s="50" t="s">
        <v>2</v>
      </c>
    </row>
    <row r="2" ht="46.8" spans="1:3">
      <c r="A2" s="55">
        <v>2018</v>
      </c>
      <c r="B2" s="56" t="s">
        <v>37</v>
      </c>
      <c r="C2" s="57" t="s">
        <v>62</v>
      </c>
    </row>
    <row r="3" ht="15.6" spans="1:3">
      <c r="A3" s="55"/>
      <c r="B3" s="56" t="s">
        <v>12</v>
      </c>
      <c r="C3" s="57" t="s">
        <v>63</v>
      </c>
    </row>
    <row r="4" ht="15.6" spans="1:3">
      <c r="A4" s="55"/>
      <c r="B4" s="56" t="s">
        <v>6</v>
      </c>
      <c r="C4" s="57" t="s">
        <v>64</v>
      </c>
    </row>
    <row r="5" ht="15.6" spans="1:3">
      <c r="A5" s="55"/>
      <c r="B5" s="56" t="s">
        <v>6</v>
      </c>
      <c r="C5" s="57" t="s">
        <v>65</v>
      </c>
    </row>
    <row r="6" ht="15.6" spans="1:3">
      <c r="A6" s="55">
        <v>2019</v>
      </c>
      <c r="B6" s="56" t="s">
        <v>37</v>
      </c>
      <c r="C6" s="57" t="s">
        <v>66</v>
      </c>
    </row>
    <row r="7" ht="15.6" spans="1:3">
      <c r="A7" s="55"/>
      <c r="B7" s="56" t="s">
        <v>10</v>
      </c>
      <c r="C7" s="57" t="s">
        <v>67</v>
      </c>
    </row>
    <row r="8" ht="15.6" spans="1:3">
      <c r="A8" s="55"/>
      <c r="B8" s="56" t="s">
        <v>4</v>
      </c>
      <c r="C8" s="57" t="s">
        <v>68</v>
      </c>
    </row>
    <row r="9" ht="31.2" spans="1:3">
      <c r="A9" s="55"/>
      <c r="B9" s="56" t="s">
        <v>8</v>
      </c>
      <c r="C9" s="57" t="s">
        <v>69</v>
      </c>
    </row>
    <row r="10" ht="31.2" spans="1:3">
      <c r="A10" s="55">
        <v>2020</v>
      </c>
      <c r="B10" s="56" t="s">
        <v>10</v>
      </c>
      <c r="C10" s="57" t="s">
        <v>70</v>
      </c>
    </row>
    <row r="11" ht="15.6" spans="1:3">
      <c r="A11" s="55"/>
      <c r="B11" s="56" t="s">
        <v>71</v>
      </c>
      <c r="C11" s="57" t="s">
        <v>72</v>
      </c>
    </row>
    <row r="12" ht="15.6" spans="1:3">
      <c r="A12" s="125"/>
      <c r="B12" s="126" t="s">
        <v>6</v>
      </c>
      <c r="C12" s="127" t="s">
        <v>39</v>
      </c>
    </row>
    <row r="13" ht="15.6" spans="1:1">
      <c r="A13" s="128" t="s">
        <v>26</v>
      </c>
    </row>
    <row r="14" ht="15.6" spans="1:1">
      <c r="A14" s="128" t="s">
        <v>61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showGridLines="0" workbookViewId="0">
      <selection activeCell="A12" sqref="A12:A13"/>
    </sheetView>
  </sheetViews>
  <sheetFormatPr defaultColWidth="8.88888888888889" defaultRowHeight="14.4" outlineLevelCol="2"/>
  <cols>
    <col min="1" max="1" width="7.4537037037037" customWidth="1"/>
    <col min="2" max="2" width="5.23148148148148" customWidth="1"/>
    <col min="3" max="3" width="85.5555555555556" customWidth="1"/>
  </cols>
  <sheetData>
    <row r="1" ht="18" spans="1:3">
      <c r="A1" s="48" t="s">
        <v>0</v>
      </c>
      <c r="B1" s="49" t="s">
        <v>1</v>
      </c>
      <c r="C1" s="50" t="s">
        <v>2</v>
      </c>
    </row>
    <row r="2" ht="15.6" spans="1:3">
      <c r="A2" s="55">
        <v>2021</v>
      </c>
      <c r="B2" s="56" t="s">
        <v>37</v>
      </c>
      <c r="C2" s="57" t="s">
        <v>73</v>
      </c>
    </row>
    <row r="3" ht="15.6" spans="1:3">
      <c r="A3" s="55"/>
      <c r="B3" s="56" t="s">
        <v>10</v>
      </c>
      <c r="C3" s="57" t="s">
        <v>74</v>
      </c>
    </row>
    <row r="4" ht="15.6" spans="1:3">
      <c r="A4" s="55"/>
      <c r="B4" s="56" t="s">
        <v>6</v>
      </c>
      <c r="C4" s="57" t="s">
        <v>75</v>
      </c>
    </row>
    <row r="5" ht="15.6" spans="1:3">
      <c r="A5" s="55"/>
      <c r="B5" s="56" t="s">
        <v>16</v>
      </c>
      <c r="C5" s="57" t="s">
        <v>76</v>
      </c>
    </row>
    <row r="6" ht="31.2" spans="1:3">
      <c r="A6" s="55">
        <v>2022</v>
      </c>
      <c r="B6" s="56" t="s">
        <v>10</v>
      </c>
      <c r="C6" s="57" t="s">
        <v>77</v>
      </c>
    </row>
    <row r="7" ht="31.2" spans="1:3">
      <c r="A7" s="55"/>
      <c r="B7" s="56" t="s">
        <v>4</v>
      </c>
      <c r="C7" s="57" t="s">
        <v>78</v>
      </c>
    </row>
    <row r="8" ht="31.2" spans="1:3">
      <c r="A8" s="55"/>
      <c r="B8" s="56" t="s">
        <v>14</v>
      </c>
      <c r="C8" s="57" t="s">
        <v>79</v>
      </c>
    </row>
    <row r="9" ht="15.6" spans="1:3">
      <c r="A9" s="55"/>
      <c r="B9" s="56" t="s">
        <v>6</v>
      </c>
      <c r="C9" s="57" t="s">
        <v>80</v>
      </c>
    </row>
    <row r="10" ht="15.6" spans="1:3">
      <c r="A10" s="55"/>
      <c r="B10" s="56" t="s">
        <v>16</v>
      </c>
      <c r="C10" s="57" t="s">
        <v>81</v>
      </c>
    </row>
    <row r="11" ht="15.6" spans="1:3">
      <c r="A11" s="125"/>
      <c r="B11" s="126" t="s">
        <v>16</v>
      </c>
      <c r="C11" s="127" t="s">
        <v>82</v>
      </c>
    </row>
    <row r="12" ht="15.6" spans="1:1">
      <c r="A12" s="128" t="s">
        <v>26</v>
      </c>
    </row>
    <row r="13" ht="15.6" spans="1:1">
      <c r="A13" s="128" t="s">
        <v>61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showGridLines="0" workbookViewId="0">
      <selection activeCell="C3" sqref="C3"/>
    </sheetView>
  </sheetViews>
  <sheetFormatPr defaultColWidth="8.88888888888889" defaultRowHeight="14.4" outlineLevelCol="2"/>
  <cols>
    <col min="1" max="1" width="7.4537037037037" customWidth="1"/>
    <col min="2" max="2" width="5.23148148148148" customWidth="1"/>
    <col min="3" max="3" width="85.5555555555556" customWidth="1"/>
  </cols>
  <sheetData>
    <row r="1" ht="18" spans="1:3">
      <c r="A1" s="48" t="s">
        <v>0</v>
      </c>
      <c r="B1" s="49" t="s">
        <v>1</v>
      </c>
      <c r="C1" s="50" t="s">
        <v>2</v>
      </c>
    </row>
    <row r="2" ht="15.6" spans="1:3">
      <c r="A2" s="55">
        <v>2023</v>
      </c>
      <c r="B2" s="56" t="s">
        <v>31</v>
      </c>
      <c r="C2" s="57" t="s">
        <v>83</v>
      </c>
    </row>
    <row r="3" ht="31.2" spans="1:3">
      <c r="A3" s="55"/>
      <c r="B3" s="56" t="s">
        <v>4</v>
      </c>
      <c r="C3" s="57" t="s">
        <v>84</v>
      </c>
    </row>
    <row r="4" ht="15.6" spans="1:3">
      <c r="A4" s="55"/>
      <c r="B4" s="56" t="s">
        <v>14</v>
      </c>
      <c r="C4" s="57" t="s">
        <v>85</v>
      </c>
    </row>
    <row r="5" ht="31.2" spans="1:3">
      <c r="A5" s="55"/>
      <c r="B5" s="56" t="s">
        <v>6</v>
      </c>
      <c r="C5" s="57" t="s">
        <v>86</v>
      </c>
    </row>
    <row r="6" ht="15.6" spans="1:3">
      <c r="A6" s="55"/>
      <c r="B6" s="56" t="s">
        <v>16</v>
      </c>
      <c r="C6" s="57" t="s">
        <v>87</v>
      </c>
    </row>
    <row r="7" ht="31.2" spans="1:3">
      <c r="A7" s="55">
        <v>2024</v>
      </c>
      <c r="B7" s="56" t="s">
        <v>56</v>
      </c>
      <c r="C7" s="57" t="s">
        <v>88</v>
      </c>
    </row>
    <row r="8" ht="31.2" spans="1:3">
      <c r="A8" s="55"/>
      <c r="B8" s="56" t="s">
        <v>37</v>
      </c>
      <c r="C8" s="57" t="s">
        <v>89</v>
      </c>
    </row>
    <row r="9" ht="15.6" spans="1:3">
      <c r="A9" s="55"/>
      <c r="B9" s="56" t="s">
        <v>31</v>
      </c>
      <c r="C9" s="57" t="s">
        <v>90</v>
      </c>
    </row>
    <row r="10" ht="15.6" spans="1:3">
      <c r="A10" s="55"/>
      <c r="B10" s="56" t="s">
        <v>10</v>
      </c>
      <c r="C10" s="57" t="s">
        <v>91</v>
      </c>
    </row>
    <row r="11" ht="31.2" spans="1:3">
      <c r="A11" s="55"/>
      <c r="B11" s="56" t="s">
        <v>4</v>
      </c>
      <c r="C11" s="57" t="s">
        <v>92</v>
      </c>
    </row>
    <row r="12" ht="31.2" spans="1:3">
      <c r="A12" s="55"/>
      <c r="B12" s="56">
        <v>11</v>
      </c>
      <c r="C12" s="57" t="s">
        <v>93</v>
      </c>
    </row>
    <row r="13" ht="15.6" spans="1:3">
      <c r="A13" s="125"/>
      <c r="B13" s="126">
        <v>11</v>
      </c>
      <c r="C13" s="127" t="s">
        <v>94</v>
      </c>
    </row>
    <row r="14" ht="15.6" spans="1:1">
      <c r="A14" s="128" t="s">
        <v>26</v>
      </c>
    </row>
    <row r="15" ht="15.6" spans="1:1">
      <c r="A15" s="128" t="s">
        <v>61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showGridLines="0" workbookViewId="0">
      <selection activeCell="E1" sqref="E$1:G$1048576"/>
    </sheetView>
  </sheetViews>
  <sheetFormatPr defaultColWidth="8.88888888888889" defaultRowHeight="14.4" outlineLevelCol="3"/>
  <cols>
    <col min="1" max="2" width="12.7777777777778" customWidth="1"/>
    <col min="3" max="4" width="35.2222222222222" customWidth="1"/>
  </cols>
  <sheetData>
    <row r="1" ht="35" customHeight="1" spans="1:4">
      <c r="A1" s="91" t="s">
        <v>95</v>
      </c>
      <c r="B1" s="92" t="s">
        <v>96</v>
      </c>
      <c r="C1" s="92" t="s">
        <v>97</v>
      </c>
      <c r="D1" s="93" t="s">
        <v>98</v>
      </c>
    </row>
    <row r="2" ht="18.5" customHeight="1" spans="1:4">
      <c r="A2" s="111">
        <v>2020</v>
      </c>
      <c r="B2" s="112" t="s">
        <v>99</v>
      </c>
      <c r="C2" s="113">
        <v>32550000</v>
      </c>
      <c r="D2" s="114">
        <v>0.0018</v>
      </c>
    </row>
    <row r="3" ht="18.5" customHeight="1" spans="1:4">
      <c r="A3" s="115"/>
      <c r="B3" s="116" t="s">
        <v>100</v>
      </c>
      <c r="C3" s="117">
        <v>35840000</v>
      </c>
      <c r="D3" s="118">
        <v>0.001</v>
      </c>
    </row>
    <row r="4" ht="18.5" customHeight="1" spans="1:4">
      <c r="A4" s="115"/>
      <c r="B4" s="116" t="s">
        <v>101</v>
      </c>
      <c r="C4" s="117">
        <v>76270000</v>
      </c>
      <c r="D4" s="118">
        <v>0.0005</v>
      </c>
    </row>
    <row r="5" ht="18.5" customHeight="1" spans="1:4">
      <c r="A5" s="115">
        <v>2021</v>
      </c>
      <c r="B5" s="116" t="s">
        <v>102</v>
      </c>
      <c r="C5" s="117">
        <v>150340000</v>
      </c>
      <c r="D5" s="118">
        <v>0.0007</v>
      </c>
    </row>
    <row r="6" ht="18.5" customHeight="1" spans="1:4">
      <c r="A6" s="115"/>
      <c r="B6" s="116" t="s">
        <v>99</v>
      </c>
      <c r="C6" s="117">
        <v>157920000</v>
      </c>
      <c r="D6" s="118">
        <v>0.0004</v>
      </c>
    </row>
    <row r="7" ht="18.5" customHeight="1" spans="1:4">
      <c r="A7" s="115"/>
      <c r="B7" s="116" t="s">
        <v>100</v>
      </c>
      <c r="C7" s="117">
        <v>491740000</v>
      </c>
      <c r="D7" s="118">
        <v>0.0026</v>
      </c>
    </row>
    <row r="8" ht="18.5" customHeight="1" spans="1:4">
      <c r="A8" s="115"/>
      <c r="B8" s="116" t="s">
        <v>101</v>
      </c>
      <c r="C8" s="117">
        <v>717070000</v>
      </c>
      <c r="D8" s="118">
        <v>0.0043</v>
      </c>
    </row>
    <row r="9" ht="18.5" customHeight="1" spans="1:4">
      <c r="A9" s="115">
        <v>2022</v>
      </c>
      <c r="B9" s="116" t="s">
        <v>102</v>
      </c>
      <c r="C9" s="117">
        <v>273270000</v>
      </c>
      <c r="D9" s="118">
        <v>0.0029</v>
      </c>
    </row>
    <row r="10" ht="18.5" customHeight="1" spans="1:4">
      <c r="A10" s="115"/>
      <c r="B10" s="116" t="s">
        <v>99</v>
      </c>
      <c r="C10" s="117">
        <v>408900000</v>
      </c>
      <c r="D10" s="118">
        <v>0.0047</v>
      </c>
    </row>
    <row r="11" ht="18.5" customHeight="1" spans="1:4">
      <c r="A11" s="115"/>
      <c r="B11" s="116" t="s">
        <v>100</v>
      </c>
      <c r="C11" s="117">
        <v>310680000</v>
      </c>
      <c r="D11" s="118">
        <v>0.0042</v>
      </c>
    </row>
    <row r="12" ht="18.5" customHeight="1" spans="1:4">
      <c r="A12" s="115"/>
      <c r="B12" s="116" t="s">
        <v>101</v>
      </c>
      <c r="C12" s="117">
        <v>226310000</v>
      </c>
      <c r="D12" s="118">
        <v>0.0035</v>
      </c>
    </row>
    <row r="13" ht="18.5" customHeight="1" spans="1:4">
      <c r="A13" s="119">
        <v>2023</v>
      </c>
      <c r="B13" s="120" t="s">
        <v>102</v>
      </c>
      <c r="C13" s="121">
        <v>361060000</v>
      </c>
      <c r="D13" s="122">
        <v>0.0044</v>
      </c>
    </row>
    <row r="14" ht="18" spans="1:4">
      <c r="A14" s="85" t="s">
        <v>26</v>
      </c>
      <c r="B14" s="123"/>
      <c r="C14" s="123"/>
      <c r="D14" s="63"/>
    </row>
    <row r="15" ht="18" spans="1:4">
      <c r="A15" s="85" t="s">
        <v>103</v>
      </c>
      <c r="B15" s="123"/>
      <c r="C15" s="123"/>
      <c r="D15" s="123"/>
    </row>
    <row r="16" hidden="1" spans="1:4">
      <c r="A16" s="63" t="s">
        <v>104</v>
      </c>
      <c r="B16" s="63"/>
      <c r="C16" s="123"/>
      <c r="D16" s="123"/>
    </row>
    <row r="17" spans="3:4">
      <c r="C17" s="124"/>
      <c r="D17" s="124"/>
    </row>
    <row r="18" spans="3:4">
      <c r="C18" s="124"/>
      <c r="D18" s="124"/>
    </row>
    <row r="19" spans="3:4">
      <c r="C19" s="124"/>
      <c r="D19" s="124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showGridLines="0" workbookViewId="0">
      <selection activeCell="E7" sqref="E7"/>
    </sheetView>
  </sheetViews>
  <sheetFormatPr defaultColWidth="8.88888888888889" defaultRowHeight="14.4" outlineLevelCol="7"/>
  <cols>
    <col min="1" max="1" width="15.8888888888889" customWidth="1"/>
    <col min="2" max="2" width="19.6666666666667" customWidth="1"/>
    <col min="3" max="3" width="21.3333333333333" customWidth="1"/>
    <col min="4" max="4" width="15.2222222222222" customWidth="1"/>
    <col min="5" max="5" width="19.3333333333333" customWidth="1"/>
    <col min="6" max="6" width="16.1111111111111" customWidth="1"/>
  </cols>
  <sheetData>
    <row r="1" ht="44" customHeight="1" spans="1:6">
      <c r="A1" s="91" t="s">
        <v>105</v>
      </c>
      <c r="B1" s="92" t="s">
        <v>106</v>
      </c>
      <c r="C1" s="92" t="s">
        <v>107</v>
      </c>
      <c r="D1" s="92" t="s">
        <v>108</v>
      </c>
      <c r="E1" s="92" t="s">
        <v>109</v>
      </c>
      <c r="F1" s="93" t="s">
        <v>110</v>
      </c>
    </row>
    <row r="2" ht="18.5" customHeight="1" spans="1:8">
      <c r="A2" s="94">
        <v>45565</v>
      </c>
      <c r="B2" s="95">
        <v>4436713796</v>
      </c>
      <c r="C2" s="95">
        <v>38900000005</v>
      </c>
      <c r="D2" s="96">
        <f t="shared" ref="D2:D7" si="0">B3-B2+C3-C2</f>
        <v>845399201</v>
      </c>
      <c r="E2" s="97">
        <f t="array" ref="E2:E10">_xlfn.SORTBY(H2:H10,ROW(H2:H10),-1)</f>
        <v>0.55</v>
      </c>
      <c r="F2" s="98">
        <f>D2*E2</f>
        <v>464969560.55</v>
      </c>
      <c r="H2" cm="1">
        <f t="array" ref="H2:H10">TRANSPOSE(链上活动!B5:J5)</f>
        <v>0.36</v>
      </c>
    </row>
    <row r="3" ht="18.5" customHeight="1" spans="1:8">
      <c r="A3" s="99">
        <v>45473</v>
      </c>
      <c r="B3" s="100">
        <v>4682112997</v>
      </c>
      <c r="C3" s="100">
        <v>39500000005</v>
      </c>
      <c r="D3" s="101">
        <f t="shared" si="0"/>
        <v>754053159</v>
      </c>
      <c r="E3" s="102">
        <v>0.52</v>
      </c>
      <c r="F3" s="103">
        <f t="shared" ref="F3:F10" si="1">D3*E3</f>
        <v>392107642.68</v>
      </c>
      <c r="H3">
        <v>0.42</v>
      </c>
    </row>
    <row r="4" ht="18.5" customHeight="1" spans="1:8">
      <c r="A4" s="99">
        <v>45382</v>
      </c>
      <c r="B4" s="100">
        <v>4836166156</v>
      </c>
      <c r="C4" s="100">
        <v>40100000005</v>
      </c>
      <c r="D4" s="101">
        <f t="shared" si="0"/>
        <v>841492539</v>
      </c>
      <c r="E4" s="102">
        <v>0.56</v>
      </c>
      <c r="F4" s="103">
        <f t="shared" si="1"/>
        <v>471235821.84</v>
      </c>
      <c r="H4">
        <v>0.4</v>
      </c>
    </row>
    <row r="5" ht="18.5" customHeight="1" spans="1:8">
      <c r="A5" s="99">
        <v>45291</v>
      </c>
      <c r="B5" s="100">
        <v>5077658695</v>
      </c>
      <c r="C5" s="100">
        <v>40700000005</v>
      </c>
      <c r="D5" s="101">
        <f t="shared" si="0"/>
        <v>780503629</v>
      </c>
      <c r="E5" s="102">
        <v>0.59</v>
      </c>
      <c r="F5" s="103">
        <f t="shared" si="1"/>
        <v>460497141.11</v>
      </c>
      <c r="H5">
        <v>0.48</v>
      </c>
    </row>
    <row r="6" ht="18.5" customHeight="1" spans="1:8">
      <c r="A6" s="99">
        <v>45199</v>
      </c>
      <c r="B6" s="100">
        <v>5258162324</v>
      </c>
      <c r="C6" s="100">
        <v>41300000005</v>
      </c>
      <c r="D6" s="101">
        <f t="shared" si="0"/>
        <v>892956770</v>
      </c>
      <c r="E6" s="102">
        <v>0.55</v>
      </c>
      <c r="F6" s="103">
        <f t="shared" si="1"/>
        <v>491126223.5</v>
      </c>
      <c r="H6">
        <v>0.55</v>
      </c>
    </row>
    <row r="7" ht="18.5" customHeight="1" spans="1:8">
      <c r="A7" s="99">
        <v>45107</v>
      </c>
      <c r="B7" s="100">
        <v>5551119094</v>
      </c>
      <c r="C7" s="100">
        <v>41900000005</v>
      </c>
      <c r="D7" s="101">
        <f t="shared" si="0"/>
        <v>855466832</v>
      </c>
      <c r="E7" s="102">
        <v>0.48</v>
      </c>
      <c r="F7" s="103">
        <f t="shared" si="1"/>
        <v>410624079.36</v>
      </c>
      <c r="H7">
        <v>0.59</v>
      </c>
    </row>
    <row r="8" ht="18.5" customHeight="1" spans="1:8">
      <c r="A8" s="104">
        <v>45016</v>
      </c>
      <c r="B8" s="105">
        <v>5506585918</v>
      </c>
      <c r="C8" s="105">
        <v>42800000013</v>
      </c>
      <c r="D8" s="106" t="s">
        <v>111</v>
      </c>
      <c r="E8" s="107">
        <v>0.4</v>
      </c>
      <c r="F8" s="108" t="s">
        <v>111</v>
      </c>
      <c r="H8">
        <v>0.56</v>
      </c>
    </row>
    <row r="9" ht="18" hidden="1" spans="1:8">
      <c r="A9" s="109"/>
      <c r="B9" s="109"/>
      <c r="C9" s="109"/>
      <c r="D9" s="109"/>
      <c r="E9" s="109">
        <v>0.42</v>
      </c>
      <c r="F9" s="110">
        <f t="shared" si="1"/>
        <v>0</v>
      </c>
      <c r="H9">
        <v>0.52</v>
      </c>
    </row>
    <row r="10" ht="18" hidden="1" spans="1:8">
      <c r="A10" s="109"/>
      <c r="B10" s="109"/>
      <c r="C10" s="109"/>
      <c r="D10" s="109"/>
      <c r="E10" s="109">
        <v>0.36</v>
      </c>
      <c r="F10" s="110">
        <f t="shared" si="1"/>
        <v>0</v>
      </c>
      <c r="H10">
        <v>0.55</v>
      </c>
    </row>
    <row r="11" ht="18" spans="1:6">
      <c r="A11" s="85" t="s">
        <v>26</v>
      </c>
      <c r="B11" s="109"/>
      <c r="C11" s="109"/>
      <c r="D11" s="109"/>
      <c r="E11" s="109"/>
      <c r="F11" s="109"/>
    </row>
    <row r="12" ht="18" spans="1:6">
      <c r="A12" s="85" t="s">
        <v>103</v>
      </c>
      <c r="B12" s="109"/>
      <c r="C12" s="109"/>
      <c r="D12" s="109"/>
      <c r="E12" s="109"/>
      <c r="F12" s="109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showGridLines="0" workbookViewId="0">
      <selection activeCell="E15" sqref="E15"/>
    </sheetView>
  </sheetViews>
  <sheetFormatPr defaultColWidth="8.88888888888889" defaultRowHeight="14.4"/>
  <cols>
    <col min="1" max="1" width="29" customWidth="1"/>
    <col min="2" max="2" width="14.4444444444444" customWidth="1"/>
    <col min="3" max="3" width="13.1111111111111" customWidth="1"/>
    <col min="4" max="4" width="14.5555555555556" customWidth="1"/>
    <col min="5" max="5" width="16.2222222222222" customWidth="1"/>
    <col min="6" max="6" width="14" customWidth="1"/>
    <col min="8" max="8" width="12.8888888888889"/>
    <col min="9" max="10" width="9.66666666666667"/>
    <col min="12" max="13" width="12.8888888888889"/>
  </cols>
  <sheetData>
    <row r="1" s="66" customFormat="1" ht="21" spans="1:6">
      <c r="A1" s="67" t="s">
        <v>112</v>
      </c>
      <c r="B1" s="68" t="s">
        <v>113</v>
      </c>
      <c r="C1" s="68" t="s">
        <v>114</v>
      </c>
      <c r="D1" s="68" t="s">
        <v>115</v>
      </c>
      <c r="E1" s="68" t="s">
        <v>116</v>
      </c>
      <c r="F1" s="69" t="s">
        <v>117</v>
      </c>
    </row>
    <row r="2" ht="18" spans="1:6">
      <c r="A2" s="70" t="s">
        <v>118</v>
      </c>
      <c r="B2" s="71">
        <v>241690000000</v>
      </c>
      <c r="C2" s="71">
        <v>137880000000</v>
      </c>
      <c r="D2" s="72">
        <f>D53</f>
        <v>3073533.85805138</v>
      </c>
      <c r="E2" s="73">
        <f>B2/D2</f>
        <v>78635.8671035533</v>
      </c>
      <c r="F2" s="74">
        <f>C2/D2</f>
        <v>44860.4135720879</v>
      </c>
    </row>
    <row r="3" ht="18" spans="1:6">
      <c r="A3" s="75" t="s">
        <v>119</v>
      </c>
      <c r="B3" s="76">
        <v>24750000000</v>
      </c>
      <c r="C3" s="76">
        <v>14910000000</v>
      </c>
      <c r="D3" s="77">
        <v>17400</v>
      </c>
      <c r="E3" s="78">
        <v>1169410</v>
      </c>
      <c r="F3" s="79">
        <v>70442.7</v>
      </c>
    </row>
    <row r="4" ht="18" spans="1:6">
      <c r="A4" s="80" t="s">
        <v>120</v>
      </c>
      <c r="B4" s="81">
        <f>$D$2*E3</f>
        <v>3594221228943.87</v>
      </c>
      <c r="C4" s="81">
        <f>$D$2*F3</f>
        <v>216508023502.556</v>
      </c>
      <c r="D4" s="82">
        <f>D2</f>
        <v>3073533.85805138</v>
      </c>
      <c r="E4" s="83">
        <v>1169410</v>
      </c>
      <c r="F4" s="84">
        <v>70442.7</v>
      </c>
    </row>
    <row r="5" ht="18" spans="1:6">
      <c r="A5" s="85" t="s">
        <v>26</v>
      </c>
      <c r="B5" s="86"/>
      <c r="C5" s="86"/>
      <c r="D5" s="66"/>
      <c r="E5" s="66"/>
      <c r="F5" s="66"/>
    </row>
    <row r="6" ht="18" spans="1:6">
      <c r="A6" s="85" t="s">
        <v>121</v>
      </c>
      <c r="B6" s="86"/>
      <c r="C6" s="86"/>
      <c r="D6" s="66"/>
      <c r="E6" s="66"/>
      <c r="F6" s="66"/>
    </row>
    <row r="7" spans="2:13">
      <c r="B7" s="87"/>
      <c r="C7" s="87"/>
      <c r="I7" s="87">
        <v>99986812502</v>
      </c>
      <c r="J7" s="87">
        <v>61935346471</v>
      </c>
      <c r="L7">
        <f>B4/I7</f>
        <v>35.9469527931194</v>
      </c>
      <c r="M7">
        <f>C4/J7</f>
        <v>3.4957102178145</v>
      </c>
    </row>
    <row r="8" spans="2:10">
      <c r="B8" s="87"/>
      <c r="C8" s="87"/>
      <c r="I8" s="87"/>
      <c r="J8" s="87"/>
    </row>
    <row r="9" spans="2:10">
      <c r="B9" s="87"/>
      <c r="C9" s="87"/>
      <c r="I9" s="87">
        <v>241690000000</v>
      </c>
      <c r="J9" s="87">
        <v>137880000000</v>
      </c>
    </row>
    <row r="10" spans="2:10">
      <c r="B10" s="87"/>
      <c r="C10" s="87"/>
      <c r="I10" s="87">
        <v>24750000000</v>
      </c>
      <c r="J10" s="87">
        <v>14910000000</v>
      </c>
    </row>
    <row r="11" spans="2:3">
      <c r="B11" s="87"/>
      <c r="C11" s="87"/>
    </row>
    <row r="12" spans="2:3">
      <c r="B12" s="87"/>
      <c r="C12" s="87"/>
    </row>
    <row r="13" spans="2:3">
      <c r="B13" s="87"/>
      <c r="C13" s="87"/>
    </row>
    <row r="19" spans="2:4">
      <c r="B19" t="s">
        <v>122</v>
      </c>
      <c r="C19" t="s">
        <v>123</v>
      </c>
      <c r="D19" t="s">
        <v>124</v>
      </c>
    </row>
    <row r="20" spans="1:4">
      <c r="A20" s="88">
        <v>45603</v>
      </c>
      <c r="B20">
        <v>3622</v>
      </c>
      <c r="C20" s="89">
        <v>0.5549</v>
      </c>
      <c r="D20">
        <f>B20*C20</f>
        <v>2009.8478</v>
      </c>
    </row>
    <row r="21" spans="1:4">
      <c r="A21" s="88">
        <v>45604</v>
      </c>
      <c r="B21">
        <v>3344</v>
      </c>
      <c r="C21" s="89">
        <v>0.5524</v>
      </c>
      <c r="D21">
        <f t="shared" ref="D21:D51" si="0">B21*C21</f>
        <v>1847.2256</v>
      </c>
    </row>
    <row r="22" spans="1:4">
      <c r="A22" s="88">
        <v>45605</v>
      </c>
      <c r="B22">
        <v>3877</v>
      </c>
      <c r="C22" s="1">
        <v>0.545104076</v>
      </c>
      <c r="D22">
        <f t="shared" si="0"/>
        <v>2113.368502652</v>
      </c>
    </row>
    <row r="23" spans="1:4">
      <c r="A23" s="88">
        <v>45606</v>
      </c>
      <c r="B23">
        <v>3767</v>
      </c>
      <c r="C23" s="1">
        <v>0.5562001509</v>
      </c>
      <c r="D23">
        <f t="shared" si="0"/>
        <v>2095.2059684403</v>
      </c>
    </row>
    <row r="24" spans="1:4">
      <c r="A24" s="88">
        <v>45607</v>
      </c>
      <c r="B24">
        <v>3938</v>
      </c>
      <c r="C24" s="1">
        <v>0.5720236265</v>
      </c>
      <c r="D24">
        <f t="shared" si="0"/>
        <v>2252.629041157</v>
      </c>
    </row>
    <row r="25" spans="1:4">
      <c r="A25" s="88">
        <v>45608</v>
      </c>
      <c r="B25">
        <v>4421</v>
      </c>
      <c r="C25" s="1">
        <v>0.599107168</v>
      </c>
      <c r="D25">
        <f t="shared" si="0"/>
        <v>2648.652789728</v>
      </c>
    </row>
    <row r="26" spans="1:4">
      <c r="A26" s="88">
        <v>45609</v>
      </c>
      <c r="B26">
        <v>4408</v>
      </c>
      <c r="C26" s="1">
        <v>0.6425908877</v>
      </c>
      <c r="D26">
        <f t="shared" si="0"/>
        <v>2832.5406329816</v>
      </c>
    </row>
    <row r="27" spans="1:4">
      <c r="A27" s="88">
        <v>45610</v>
      </c>
      <c r="B27">
        <v>6076</v>
      </c>
      <c r="C27" s="1">
        <v>0.68441732</v>
      </c>
      <c r="D27">
        <f t="shared" si="0"/>
        <v>4158.51963632</v>
      </c>
    </row>
    <row r="28" spans="1:4">
      <c r="A28" s="88">
        <v>45611</v>
      </c>
      <c r="B28">
        <v>5237</v>
      </c>
      <c r="C28" s="1">
        <v>0.7725787115</v>
      </c>
      <c r="D28">
        <f t="shared" si="0"/>
        <v>4045.9947121255</v>
      </c>
    </row>
    <row r="29" spans="1:4">
      <c r="A29" s="88">
        <v>45612</v>
      </c>
      <c r="B29">
        <v>7755</v>
      </c>
      <c r="C29" s="1">
        <v>0.8799244082</v>
      </c>
      <c r="D29">
        <f t="shared" si="0"/>
        <v>6823.813785591</v>
      </c>
    </row>
    <row r="30" spans="1:4">
      <c r="A30" s="88">
        <v>45613</v>
      </c>
      <c r="B30">
        <v>5727</v>
      </c>
      <c r="C30" s="1">
        <v>1.0054632183</v>
      </c>
      <c r="D30">
        <f t="shared" si="0"/>
        <v>5758.2878512041</v>
      </c>
    </row>
    <row r="31" spans="1:4">
      <c r="A31" s="88">
        <v>45614</v>
      </c>
      <c r="B31">
        <v>6222</v>
      </c>
      <c r="C31" s="1">
        <v>1.0543139839</v>
      </c>
      <c r="D31">
        <f t="shared" si="0"/>
        <v>6559.9416078258</v>
      </c>
    </row>
    <row r="32" spans="1:4">
      <c r="A32" s="88">
        <v>45615</v>
      </c>
      <c r="B32">
        <v>4272</v>
      </c>
      <c r="C32" s="1">
        <v>1.073826802</v>
      </c>
      <c r="D32">
        <f t="shared" si="0"/>
        <v>4587.388098144</v>
      </c>
    </row>
    <row r="33" spans="1:4">
      <c r="A33" s="88">
        <v>45616</v>
      </c>
      <c r="B33">
        <v>4185</v>
      </c>
      <c r="C33" s="1">
        <v>1.0637480074</v>
      </c>
      <c r="D33">
        <f t="shared" si="0"/>
        <v>4451.785410969</v>
      </c>
    </row>
    <row r="34" spans="1:4">
      <c r="A34" s="88">
        <v>45617</v>
      </c>
      <c r="B34">
        <v>4705</v>
      </c>
      <c r="C34" s="1">
        <v>1.0820939727</v>
      </c>
      <c r="D34">
        <f t="shared" si="0"/>
        <v>5091.2521415535</v>
      </c>
    </row>
    <row r="35" spans="1:4">
      <c r="A35" s="88">
        <v>45618</v>
      </c>
      <c r="B35">
        <v>8842</v>
      </c>
      <c r="C35" s="1">
        <v>1.2475605561</v>
      </c>
      <c r="D35">
        <f t="shared" si="0"/>
        <v>11030.9304370362</v>
      </c>
    </row>
    <row r="36" spans="1:4">
      <c r="A36" s="88">
        <v>45619</v>
      </c>
      <c r="B36">
        <v>7411</v>
      </c>
      <c r="C36" s="1">
        <v>1.4274995774</v>
      </c>
      <c r="D36">
        <f t="shared" si="0"/>
        <v>10579.1993681114</v>
      </c>
    </row>
    <row r="37" spans="1:4">
      <c r="A37" s="88">
        <v>45620</v>
      </c>
      <c r="B37">
        <v>5891</v>
      </c>
      <c r="C37" s="1">
        <v>1.308200217</v>
      </c>
      <c r="D37">
        <f t="shared" si="0"/>
        <v>7706.607478347</v>
      </c>
    </row>
    <row r="38" spans="1:4">
      <c r="A38" s="88">
        <v>45621</v>
      </c>
      <c r="B38">
        <v>5729</v>
      </c>
      <c r="C38" s="1">
        <v>1.3643274571</v>
      </c>
      <c r="D38">
        <f t="shared" si="0"/>
        <v>7816.2320017259</v>
      </c>
    </row>
    <row r="39" spans="1:4">
      <c r="A39" s="88">
        <v>45622</v>
      </c>
      <c r="B39">
        <v>5519</v>
      </c>
      <c r="C39" s="1">
        <v>1.2948045699</v>
      </c>
      <c r="D39">
        <f t="shared" si="0"/>
        <v>7146.0264212781</v>
      </c>
    </row>
    <row r="40" spans="1:4">
      <c r="A40" s="88">
        <v>45623</v>
      </c>
      <c r="B40">
        <v>3960</v>
      </c>
      <c r="C40" s="1">
        <v>1.3573457307</v>
      </c>
      <c r="D40">
        <f t="shared" si="0"/>
        <v>5375.089093572</v>
      </c>
    </row>
    <row r="41" spans="1:4">
      <c r="A41" s="88">
        <v>45624</v>
      </c>
      <c r="B41">
        <v>3572</v>
      </c>
      <c r="C41" s="1">
        <v>1.4341828968</v>
      </c>
      <c r="D41">
        <f t="shared" si="0"/>
        <v>5122.9013073696</v>
      </c>
    </row>
    <row r="42" spans="1:4">
      <c r="A42" s="88">
        <v>45625</v>
      </c>
      <c r="B42">
        <v>6036</v>
      </c>
      <c r="C42" s="1">
        <v>1.527908342</v>
      </c>
      <c r="D42">
        <f t="shared" si="0"/>
        <v>9222.454752312</v>
      </c>
    </row>
    <row r="43" spans="1:4">
      <c r="A43" s="88">
        <v>45626</v>
      </c>
      <c r="B43">
        <v>7990</v>
      </c>
      <c r="C43" s="1">
        <v>1.7705542417</v>
      </c>
      <c r="D43">
        <f t="shared" si="0"/>
        <v>14146.728391183</v>
      </c>
    </row>
    <row r="44" spans="1:4">
      <c r="A44" s="88">
        <v>45627</v>
      </c>
      <c r="B44">
        <v>10021</v>
      </c>
      <c r="C44" s="1">
        <v>1.8536367382</v>
      </c>
      <c r="D44">
        <f t="shared" si="0"/>
        <v>18575.2937535022</v>
      </c>
    </row>
    <row r="45" spans="1:4">
      <c r="A45" s="88">
        <v>45628</v>
      </c>
      <c r="B45">
        <v>17339</v>
      </c>
      <c r="C45" s="1">
        <v>2.2438926128</v>
      </c>
      <c r="D45">
        <f t="shared" si="0"/>
        <v>38906.8540133392</v>
      </c>
    </row>
    <row r="46" spans="1:4">
      <c r="A46" s="88">
        <v>45629</v>
      </c>
      <c r="B46">
        <v>7593</v>
      </c>
      <c r="C46" s="1">
        <v>2.3610097798</v>
      </c>
      <c r="D46">
        <f t="shared" si="0"/>
        <v>17927.1472580214</v>
      </c>
    </row>
    <row r="47" spans="1:4">
      <c r="A47" s="88">
        <v>45630</v>
      </c>
      <c r="B47">
        <v>5808</v>
      </c>
      <c r="C47" s="1">
        <v>2.2956320106</v>
      </c>
      <c r="D47">
        <f t="shared" si="0"/>
        <v>13333.0307175648</v>
      </c>
    </row>
    <row r="48" spans="1:4">
      <c r="A48" s="88">
        <v>45631</v>
      </c>
      <c r="B48">
        <v>4986</v>
      </c>
      <c r="C48" s="1">
        <v>2.188863289</v>
      </c>
      <c r="D48">
        <f t="shared" si="0"/>
        <v>10913.672358954</v>
      </c>
    </row>
    <row r="49" spans="1:4">
      <c r="A49" s="88">
        <v>45632</v>
      </c>
      <c r="B49">
        <v>4203</v>
      </c>
      <c r="C49" s="1">
        <v>2.2395102804</v>
      </c>
      <c r="D49">
        <f t="shared" si="0"/>
        <v>9412.6617085212</v>
      </c>
    </row>
    <row r="50" spans="1:4">
      <c r="A50" s="88">
        <v>45633</v>
      </c>
      <c r="B50">
        <v>4856</v>
      </c>
      <c r="C50" s="1">
        <v>2.396321842</v>
      </c>
      <c r="D50">
        <f t="shared" si="0"/>
        <v>11636.538864752</v>
      </c>
    </row>
    <row r="51" spans="1:4">
      <c r="A51" s="88">
        <v>45634</v>
      </c>
      <c r="B51">
        <v>1395</v>
      </c>
      <c r="C51" s="1">
        <v>2.535245828</v>
      </c>
      <c r="D51">
        <f t="shared" si="0"/>
        <v>3536.66793006</v>
      </c>
    </row>
    <row r="52" spans="1:4">
      <c r="A52" t="s">
        <v>125</v>
      </c>
      <c r="D52" s="90">
        <f>SUM(D20:D50)</f>
        <v>256127.821504282</v>
      </c>
    </row>
    <row r="53" spans="1:4">
      <c r="A53" t="s">
        <v>126</v>
      </c>
      <c r="D53" s="4">
        <f>D52*12</f>
        <v>3073533.85805138</v>
      </c>
    </row>
  </sheetData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A1" sqref="A1:C1"/>
    </sheetView>
  </sheetViews>
  <sheetFormatPr defaultColWidth="8.88888888888889" defaultRowHeight="14.4"/>
  <cols>
    <col min="1" max="1" width="7.4537037037037" customWidth="1"/>
    <col min="2" max="2" width="5.23148148148148" style="47" customWidth="1"/>
    <col min="3" max="3" width="85.5555555555556" customWidth="1"/>
    <col min="7" max="7" width="4.22222222222222" customWidth="1"/>
  </cols>
  <sheetData>
    <row r="1" ht="18" spans="1:7">
      <c r="A1" s="48" t="s">
        <v>0</v>
      </c>
      <c r="B1" s="49" t="s">
        <v>1</v>
      </c>
      <c r="C1" s="50" t="s">
        <v>2</v>
      </c>
      <c r="G1" s="63"/>
    </row>
    <row r="2" ht="15.6" hidden="1" spans="1:7">
      <c r="A2" s="52">
        <v>2011</v>
      </c>
      <c r="B2" s="53"/>
      <c r="C2" s="54" t="s">
        <v>3</v>
      </c>
      <c r="G2" s="63"/>
    </row>
    <row r="3" ht="15.6" hidden="1" spans="1:7">
      <c r="A3" s="55">
        <v>2012</v>
      </c>
      <c r="B3" s="56" t="s">
        <v>4</v>
      </c>
      <c r="C3" s="57" t="s">
        <v>5</v>
      </c>
      <c r="G3" s="63"/>
    </row>
    <row r="4" ht="15.6" hidden="1" spans="1:7">
      <c r="A4" s="55"/>
      <c r="B4" s="56" t="s">
        <v>6</v>
      </c>
      <c r="C4" s="57" t="s">
        <v>7</v>
      </c>
      <c r="G4" s="63"/>
    </row>
    <row r="5" ht="15.6" hidden="1" spans="1:7">
      <c r="A5" s="55"/>
      <c r="B5" s="56" t="s">
        <v>8</v>
      </c>
      <c r="C5" s="57" t="s">
        <v>9</v>
      </c>
      <c r="G5" s="63"/>
    </row>
    <row r="6" ht="15.6" hidden="1" spans="1:7">
      <c r="A6" s="55">
        <v>2013</v>
      </c>
      <c r="B6" s="56" t="s">
        <v>10</v>
      </c>
      <c r="C6" s="57" t="s">
        <v>11</v>
      </c>
      <c r="G6" s="63"/>
    </row>
    <row r="7" ht="15.6" hidden="1" spans="1:7">
      <c r="A7" s="55"/>
      <c r="B7" s="56" t="s">
        <v>12</v>
      </c>
      <c r="C7" s="57" t="s">
        <v>13</v>
      </c>
      <c r="G7" s="63"/>
    </row>
    <row r="8" ht="15.6" hidden="1" spans="1:7">
      <c r="A8" s="55"/>
      <c r="B8" s="56" t="s">
        <v>14</v>
      </c>
      <c r="C8" s="57" t="s">
        <v>15</v>
      </c>
      <c r="G8" s="64" t="s">
        <v>127</v>
      </c>
    </row>
    <row r="9" ht="15.6" hidden="1" spans="1:7">
      <c r="A9" s="55"/>
      <c r="B9" s="56" t="s">
        <v>16</v>
      </c>
      <c r="C9" s="57" t="s">
        <v>17</v>
      </c>
      <c r="G9" s="64" t="s">
        <v>128</v>
      </c>
    </row>
    <row r="10" ht="15.6" hidden="1" spans="1:7">
      <c r="A10" s="55"/>
      <c r="B10" s="56" t="s">
        <v>18</v>
      </c>
      <c r="C10" s="57" t="s">
        <v>19</v>
      </c>
      <c r="G10" s="63"/>
    </row>
    <row r="11" ht="15.6" hidden="1" spans="1:7">
      <c r="A11" s="55">
        <v>2015</v>
      </c>
      <c r="B11" s="56" t="s">
        <v>12</v>
      </c>
      <c r="C11" s="57" t="s">
        <v>20</v>
      </c>
      <c r="G11" s="63"/>
    </row>
    <row r="12" ht="31.2" hidden="1" spans="1:7">
      <c r="A12" s="55"/>
      <c r="B12" s="56" t="s">
        <v>12</v>
      </c>
      <c r="C12" s="57" t="s">
        <v>21</v>
      </c>
      <c r="G12" s="63"/>
    </row>
    <row r="13" ht="31.2" hidden="1" spans="1:7">
      <c r="A13" s="55"/>
      <c r="B13" s="56" t="s">
        <v>16</v>
      </c>
      <c r="C13" s="57" t="s">
        <v>22</v>
      </c>
      <c r="G13" s="63"/>
    </row>
    <row r="14" ht="15.6" hidden="1" spans="1:7">
      <c r="A14" s="55"/>
      <c r="B14" s="56" t="s">
        <v>16</v>
      </c>
      <c r="C14" s="57" t="s">
        <v>23</v>
      </c>
      <c r="G14" s="63"/>
    </row>
    <row r="15" ht="15.6" spans="1:7">
      <c r="A15" s="55">
        <v>2016</v>
      </c>
      <c r="B15" s="56" t="s">
        <v>4</v>
      </c>
      <c r="C15" s="57" t="s">
        <v>24</v>
      </c>
      <c r="G15" s="63"/>
    </row>
    <row r="16" ht="31.2" spans="1:7">
      <c r="A16" s="55"/>
      <c r="B16" s="56" t="s">
        <v>6</v>
      </c>
      <c r="C16" s="57" t="s">
        <v>25</v>
      </c>
      <c r="G16" s="64"/>
    </row>
    <row r="17" ht="15.6" spans="1:7">
      <c r="A17" s="55">
        <v>2017</v>
      </c>
      <c r="B17" s="56" t="s">
        <v>12</v>
      </c>
      <c r="C17" s="57" t="s">
        <v>28</v>
      </c>
      <c r="G17" s="64" t="s">
        <v>129</v>
      </c>
    </row>
    <row r="18" ht="15.6" spans="1:7">
      <c r="A18" s="55"/>
      <c r="B18" s="56" t="s">
        <v>6</v>
      </c>
      <c r="C18" s="57" t="s">
        <v>29</v>
      </c>
      <c r="G18" s="63"/>
    </row>
    <row r="19" ht="46.8" spans="1:7">
      <c r="A19" s="55"/>
      <c r="B19" s="56" t="s">
        <v>8</v>
      </c>
      <c r="C19" s="57" t="s">
        <v>30</v>
      </c>
      <c r="G19" s="64" t="s">
        <v>130</v>
      </c>
    </row>
    <row r="20" ht="31.2" spans="1:7">
      <c r="A20" s="55">
        <v>2018</v>
      </c>
      <c r="B20" s="56" t="s">
        <v>31</v>
      </c>
      <c r="C20" s="57" t="s">
        <v>32</v>
      </c>
      <c r="G20" s="63"/>
    </row>
    <row r="21" ht="31.2" spans="1:7">
      <c r="A21" s="55"/>
      <c r="B21" s="56" t="s">
        <v>12</v>
      </c>
      <c r="C21" s="57" t="s">
        <v>33</v>
      </c>
      <c r="G21" s="63"/>
    </row>
    <row r="22" ht="15.6" spans="1:7">
      <c r="A22" s="55"/>
      <c r="B22" s="56" t="s">
        <v>6</v>
      </c>
      <c r="C22" s="57" t="s">
        <v>34</v>
      </c>
      <c r="G22" s="63"/>
    </row>
    <row r="23" ht="31.2" spans="1:7">
      <c r="A23" s="55">
        <v>2019</v>
      </c>
      <c r="B23" s="56" t="s">
        <v>4</v>
      </c>
      <c r="C23" s="57" t="s">
        <v>35</v>
      </c>
      <c r="G23" s="63"/>
    </row>
    <row r="24" ht="31.2" spans="1:7">
      <c r="A24" s="55"/>
      <c r="B24" s="56" t="s">
        <v>8</v>
      </c>
      <c r="C24" s="57" t="s">
        <v>36</v>
      </c>
      <c r="G24" s="63"/>
    </row>
    <row r="25" ht="46.8" spans="1:7">
      <c r="A25" s="55">
        <v>2020</v>
      </c>
      <c r="B25" s="56" t="s">
        <v>37</v>
      </c>
      <c r="C25" s="57" t="s">
        <v>38</v>
      </c>
      <c r="G25" s="63"/>
    </row>
    <row r="26" ht="15.6" spans="1:7">
      <c r="A26" s="55"/>
      <c r="B26" s="56" t="s">
        <v>6</v>
      </c>
      <c r="C26" s="57" t="s">
        <v>39</v>
      </c>
      <c r="G26" s="63"/>
    </row>
    <row r="27" ht="31.2" spans="1:7">
      <c r="A27" s="55"/>
      <c r="B27" s="56" t="s">
        <v>8</v>
      </c>
      <c r="C27" s="57" t="s">
        <v>40</v>
      </c>
      <c r="G27" s="63"/>
    </row>
    <row r="28" ht="15.6" spans="1:7">
      <c r="A28" s="55">
        <v>2023</v>
      </c>
      <c r="B28" s="56" t="s">
        <v>12</v>
      </c>
      <c r="C28" s="57" t="s">
        <v>41</v>
      </c>
      <c r="G28" s="63"/>
    </row>
    <row r="29" ht="15.6" spans="1:7">
      <c r="A29" s="55"/>
      <c r="B29" s="56" t="s">
        <v>4</v>
      </c>
      <c r="C29" s="57" t="s">
        <v>42</v>
      </c>
      <c r="G29" s="63"/>
    </row>
    <row r="30" ht="31.2" spans="1:7">
      <c r="A30" s="55"/>
      <c r="B30" s="56" t="s">
        <v>14</v>
      </c>
      <c r="C30" s="57" t="s">
        <v>43</v>
      </c>
      <c r="G30" s="63"/>
    </row>
    <row r="31" ht="15.6" spans="1:7">
      <c r="A31" s="55"/>
      <c r="B31" s="56" t="s">
        <v>16</v>
      </c>
      <c r="C31" s="57" t="s">
        <v>44</v>
      </c>
      <c r="G31" s="63"/>
    </row>
    <row r="32" ht="46.8" spans="1:7">
      <c r="A32" s="55"/>
      <c r="B32" s="56" t="s">
        <v>8</v>
      </c>
      <c r="C32" s="57" t="s">
        <v>45</v>
      </c>
      <c r="G32" s="63"/>
    </row>
    <row r="33" ht="46.8" spans="1:7">
      <c r="A33" s="55">
        <v>2024</v>
      </c>
      <c r="B33" s="56" t="s">
        <v>10</v>
      </c>
      <c r="C33" s="57" t="s">
        <v>46</v>
      </c>
      <c r="G33" s="63"/>
    </row>
    <row r="34" ht="31.2" spans="1:7">
      <c r="A34" s="55"/>
      <c r="B34" s="56" t="s">
        <v>12</v>
      </c>
      <c r="C34" s="57" t="s">
        <v>47</v>
      </c>
      <c r="G34" s="63"/>
    </row>
    <row r="35" ht="31.2" spans="1:11">
      <c r="A35" s="55"/>
      <c r="B35" s="56" t="s">
        <v>4</v>
      </c>
      <c r="C35" s="57" t="s">
        <v>48</v>
      </c>
      <c r="G35" s="63"/>
      <c r="K35" s="65"/>
    </row>
    <row r="36" ht="31.2" spans="1:7">
      <c r="A36" s="60"/>
      <c r="B36" s="61" t="s">
        <v>18</v>
      </c>
      <c r="C36" s="62" t="s">
        <v>49</v>
      </c>
      <c r="G36" s="63"/>
    </row>
  </sheetData>
  <hyperlinks>
    <hyperlink ref="G17" r:id="rId1" display="https://www.tuoluo.cn/article/detail-10035192.html"/>
    <hyperlink ref="G8" r:id="rId2" display="https://en.wikipedia.org/wiki/Jed_McCaleb"/>
    <hyperlink ref="G9" r:id="rId3" display="https://en.wikipedia.org/wiki/Ripple_Labs"/>
    <hyperlink ref="G19" r:id="rId4" display="https://xrpl.org/blog/2017/explanation-of-ripples-xrp-escrow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opLeftCell="A16" workbookViewId="0">
      <selection activeCell="C52" sqref="C52"/>
    </sheetView>
  </sheetViews>
  <sheetFormatPr defaultColWidth="8.88888888888889" defaultRowHeight="14.4" outlineLevelCol="5"/>
  <cols>
    <col min="1" max="1" width="7.4537037037037" customWidth="1"/>
    <col min="2" max="2" width="5.23148148148148" style="47" customWidth="1"/>
    <col min="3" max="3" width="85.5555555555556" customWidth="1"/>
    <col min="4" max="4" width="40.7777777777778" customWidth="1"/>
    <col min="6" max="6" width="13.5555555555556" customWidth="1"/>
  </cols>
  <sheetData>
    <row r="1" ht="18" spans="1:4">
      <c r="A1" s="48" t="s">
        <v>0</v>
      </c>
      <c r="B1" s="49" t="s">
        <v>1</v>
      </c>
      <c r="C1" s="50" t="s">
        <v>2</v>
      </c>
      <c r="D1" s="51"/>
    </row>
    <row r="2" ht="15.6" spans="1:4">
      <c r="A2" s="52">
        <v>2011</v>
      </c>
      <c r="B2" s="53"/>
      <c r="C2" s="54" t="s">
        <v>3</v>
      </c>
      <c r="D2" s="37"/>
    </row>
    <row r="3" ht="15.6" spans="1:4">
      <c r="A3" s="55">
        <v>2012</v>
      </c>
      <c r="B3" s="56" t="s">
        <v>4</v>
      </c>
      <c r="C3" s="57" t="s">
        <v>50</v>
      </c>
      <c r="D3" s="37"/>
    </row>
    <row r="4" ht="15.6" spans="1:4">
      <c r="A4" s="55"/>
      <c r="B4" s="56" t="s">
        <v>8</v>
      </c>
      <c r="C4" s="57" t="s">
        <v>9</v>
      </c>
      <c r="D4" s="37"/>
    </row>
    <row r="5" ht="15.6" spans="1:4">
      <c r="A5" s="55">
        <v>2013</v>
      </c>
      <c r="B5" s="56" t="s">
        <v>14</v>
      </c>
      <c r="C5" s="57" t="s">
        <v>15</v>
      </c>
      <c r="D5" s="37"/>
    </row>
    <row r="6" s="46" customFormat="1" ht="15.6" spans="1:6">
      <c r="A6" s="55">
        <v>2014</v>
      </c>
      <c r="B6" s="56" t="s">
        <v>14</v>
      </c>
      <c r="C6" s="57" t="s">
        <v>51</v>
      </c>
      <c r="D6" s="37"/>
      <c r="F6" s="58" t="s">
        <v>131</v>
      </c>
    </row>
    <row r="7" s="46" customFormat="1" ht="15.6" spans="1:6">
      <c r="A7" s="55"/>
      <c r="B7" s="56" t="s">
        <v>18</v>
      </c>
      <c r="C7" s="57" t="s">
        <v>52</v>
      </c>
      <c r="D7" s="37"/>
      <c r="F7" s="58"/>
    </row>
    <row r="8" s="46" customFormat="1" ht="31.2" spans="1:6">
      <c r="A8" s="55">
        <v>2016</v>
      </c>
      <c r="B8" s="56" t="s">
        <v>37</v>
      </c>
      <c r="C8" s="57" t="s">
        <v>53</v>
      </c>
      <c r="D8" s="37"/>
      <c r="F8" s="59" t="s">
        <v>132</v>
      </c>
    </row>
    <row r="9" s="46" customFormat="1" ht="15.6" spans="1:4">
      <c r="A9" s="55"/>
      <c r="B9" s="56" t="s">
        <v>4</v>
      </c>
      <c r="C9" s="57" t="s">
        <v>54</v>
      </c>
      <c r="D9" s="37"/>
    </row>
    <row r="10" s="46" customFormat="1" ht="15.6" spans="1:4">
      <c r="A10" s="55"/>
      <c r="B10" s="56" t="s">
        <v>8</v>
      </c>
      <c r="C10" s="57" t="s">
        <v>55</v>
      </c>
      <c r="D10" s="37"/>
    </row>
    <row r="11" s="46" customFormat="1" ht="15.6" spans="1:4">
      <c r="A11" s="55">
        <v>2017</v>
      </c>
      <c r="B11" s="56" t="s">
        <v>56</v>
      </c>
      <c r="C11" s="57" t="s">
        <v>57</v>
      </c>
      <c r="D11" s="37"/>
    </row>
    <row r="12" s="46" customFormat="1" ht="31.2" spans="1:4">
      <c r="A12" s="55"/>
      <c r="B12" s="56" t="s">
        <v>31</v>
      </c>
      <c r="C12" s="57" t="s">
        <v>58</v>
      </c>
      <c r="D12" s="37"/>
    </row>
    <row r="13" s="46" customFormat="1" ht="15.6" spans="1:4">
      <c r="A13" s="55"/>
      <c r="B13" s="56" t="s">
        <v>4</v>
      </c>
      <c r="C13" s="57" t="s">
        <v>59</v>
      </c>
      <c r="D13" s="37"/>
    </row>
    <row r="14" s="46" customFormat="1" ht="15.6" spans="1:4">
      <c r="A14" s="55"/>
      <c r="B14" s="56" t="s">
        <v>16</v>
      </c>
      <c r="C14" s="57" t="s">
        <v>60</v>
      </c>
      <c r="D14" s="37"/>
    </row>
    <row r="15" s="46" customFormat="1" ht="46.8" spans="1:4">
      <c r="A15" s="55"/>
      <c r="B15" s="56" t="s">
        <v>8</v>
      </c>
      <c r="C15" s="57" t="s">
        <v>30</v>
      </c>
      <c r="D15" s="37"/>
    </row>
    <row r="16" s="46" customFormat="1" ht="46.8" spans="1:4">
      <c r="A16" s="55">
        <v>2018</v>
      </c>
      <c r="B16" s="56" t="s">
        <v>37</v>
      </c>
      <c r="C16" s="57" t="s">
        <v>62</v>
      </c>
      <c r="D16" s="37"/>
    </row>
    <row r="17" s="46" customFormat="1" ht="15.6" spans="1:6">
      <c r="A17" s="55"/>
      <c r="B17" s="56" t="s">
        <v>12</v>
      </c>
      <c r="C17" s="57" t="s">
        <v>63</v>
      </c>
      <c r="D17" s="37"/>
      <c r="F17" s="58" t="s">
        <v>133</v>
      </c>
    </row>
    <row r="18" s="46" customFormat="1" ht="15.6" spans="1:4">
      <c r="A18" s="55"/>
      <c r="B18" s="56" t="s">
        <v>6</v>
      </c>
      <c r="C18" s="57" t="s">
        <v>64</v>
      </c>
      <c r="D18" s="37"/>
    </row>
    <row r="19" s="46" customFormat="1" ht="15.6" spans="1:6">
      <c r="A19" s="55"/>
      <c r="B19" s="56" t="s">
        <v>6</v>
      </c>
      <c r="C19" s="57" t="s">
        <v>65</v>
      </c>
      <c r="D19" s="37"/>
      <c r="F19" s="58" t="s">
        <v>134</v>
      </c>
    </row>
    <row r="20" ht="15.6" spans="1:4">
      <c r="A20" s="55">
        <v>2019</v>
      </c>
      <c r="B20" s="56" t="s">
        <v>37</v>
      </c>
      <c r="C20" s="57" t="s">
        <v>66</v>
      </c>
      <c r="D20" s="37"/>
    </row>
    <row r="21" ht="15.6" spans="1:6">
      <c r="A21" s="55"/>
      <c r="B21" s="56" t="s">
        <v>10</v>
      </c>
      <c r="C21" s="57" t="s">
        <v>67</v>
      </c>
      <c r="D21" s="37"/>
      <c r="F21" s="58" t="s">
        <v>135</v>
      </c>
    </row>
    <row r="22" ht="15.6" spans="1:4">
      <c r="A22" s="55"/>
      <c r="B22" s="56" t="s">
        <v>4</v>
      </c>
      <c r="C22" s="57" t="s">
        <v>68</v>
      </c>
      <c r="D22" s="37"/>
    </row>
    <row r="23" ht="31.2" spans="1:4">
      <c r="A23" s="55"/>
      <c r="B23" s="56" t="s">
        <v>8</v>
      </c>
      <c r="C23" s="57" t="s">
        <v>69</v>
      </c>
      <c r="D23" s="37"/>
    </row>
    <row r="24" ht="31.2" spans="1:6">
      <c r="A24" s="55">
        <v>2020</v>
      </c>
      <c r="B24" s="56" t="s">
        <v>10</v>
      </c>
      <c r="C24" s="57" t="s">
        <v>70</v>
      </c>
      <c r="D24" s="37"/>
      <c r="F24" s="58" t="s">
        <v>136</v>
      </c>
    </row>
    <row r="25" ht="15.6" spans="1:6">
      <c r="A25" s="55"/>
      <c r="B25" s="56" t="s">
        <v>71</v>
      </c>
      <c r="C25" s="57" t="s">
        <v>72</v>
      </c>
      <c r="D25" s="37"/>
      <c r="F25" s="58" t="s">
        <v>137</v>
      </c>
    </row>
    <row r="26" ht="15.6" spans="1:3">
      <c r="A26" s="55"/>
      <c r="B26" s="56" t="s">
        <v>6</v>
      </c>
      <c r="C26" s="57" t="s">
        <v>39</v>
      </c>
    </row>
    <row r="27" ht="15.6" spans="1:3">
      <c r="A27" s="55">
        <v>2021</v>
      </c>
      <c r="B27" s="56" t="s">
        <v>37</v>
      </c>
      <c r="C27" s="57" t="s">
        <v>73</v>
      </c>
    </row>
    <row r="28" ht="15.6" spans="1:6">
      <c r="A28" s="55"/>
      <c r="B28" s="56" t="s">
        <v>10</v>
      </c>
      <c r="C28" s="57" t="s">
        <v>74</v>
      </c>
      <c r="F28" s="58" t="s">
        <v>138</v>
      </c>
    </row>
    <row r="29" ht="15.6" spans="1:6">
      <c r="A29" s="55"/>
      <c r="B29" s="56" t="s">
        <v>6</v>
      </c>
      <c r="C29" s="57" t="s">
        <v>75</v>
      </c>
      <c r="F29" s="58" t="s">
        <v>139</v>
      </c>
    </row>
    <row r="30" ht="15.6" spans="1:3">
      <c r="A30" s="55"/>
      <c r="B30" s="56" t="s">
        <v>16</v>
      </c>
      <c r="C30" s="57" t="s">
        <v>76</v>
      </c>
    </row>
    <row r="31" ht="31.2" spans="1:6">
      <c r="A31" s="55">
        <v>2022</v>
      </c>
      <c r="B31" s="56" t="s">
        <v>10</v>
      </c>
      <c r="C31" s="57" t="s">
        <v>77</v>
      </c>
      <c r="F31" s="58" t="s">
        <v>140</v>
      </c>
    </row>
    <row r="32" ht="31.2" spans="1:6">
      <c r="A32" s="55"/>
      <c r="B32" s="56" t="s">
        <v>4</v>
      </c>
      <c r="C32" s="57" t="s">
        <v>78</v>
      </c>
      <c r="F32" s="58" t="s">
        <v>141</v>
      </c>
    </row>
    <row r="33" ht="31.2" spans="1:6">
      <c r="A33" s="55"/>
      <c r="B33" s="56" t="s">
        <v>14</v>
      </c>
      <c r="C33" s="57" t="s">
        <v>79</v>
      </c>
      <c r="F33" s="58" t="s">
        <v>142</v>
      </c>
    </row>
    <row r="34" ht="15.6" spans="1:3">
      <c r="A34" s="55"/>
      <c r="B34" s="56" t="s">
        <v>6</v>
      </c>
      <c r="C34" s="57" t="s">
        <v>80</v>
      </c>
    </row>
    <row r="35" ht="15.6" spans="1:3">
      <c r="A35" s="55"/>
      <c r="B35" s="56" t="s">
        <v>16</v>
      </c>
      <c r="C35" s="57" t="s">
        <v>81</v>
      </c>
    </row>
    <row r="36" ht="15.6" spans="1:3">
      <c r="A36" s="55"/>
      <c r="B36" s="56" t="s">
        <v>16</v>
      </c>
      <c r="C36" s="57" t="s">
        <v>82</v>
      </c>
    </row>
    <row r="37" ht="15.6" spans="1:6">
      <c r="A37" s="55">
        <v>2023</v>
      </c>
      <c r="B37" s="56" t="s">
        <v>31</v>
      </c>
      <c r="C37" s="57" t="s">
        <v>83</v>
      </c>
      <c r="F37" s="58" t="s">
        <v>143</v>
      </c>
    </row>
    <row r="38" ht="31.2" spans="1:6">
      <c r="A38" s="55"/>
      <c r="B38" s="56" t="s">
        <v>4</v>
      </c>
      <c r="C38" s="57" t="s">
        <v>84</v>
      </c>
      <c r="F38" s="59"/>
    </row>
    <row r="39" ht="15.6" spans="1:6">
      <c r="A39" s="55"/>
      <c r="B39" s="56" t="s">
        <v>14</v>
      </c>
      <c r="C39" s="57" t="s">
        <v>85</v>
      </c>
      <c r="F39" s="59"/>
    </row>
    <row r="40" ht="31.2" spans="1:6">
      <c r="A40" s="55"/>
      <c r="B40" s="56" t="s">
        <v>6</v>
      </c>
      <c r="C40" s="57" t="s">
        <v>86</v>
      </c>
      <c r="F40" s="59"/>
    </row>
    <row r="41" ht="15.6" spans="1:6">
      <c r="A41" s="55"/>
      <c r="B41" s="56" t="s">
        <v>16</v>
      </c>
      <c r="C41" s="57" t="s">
        <v>87</v>
      </c>
      <c r="F41" s="59"/>
    </row>
    <row r="42" ht="31.2" spans="1:6">
      <c r="A42" s="55">
        <v>2024</v>
      </c>
      <c r="B42" s="56" t="s">
        <v>56</v>
      </c>
      <c r="C42" s="57" t="s">
        <v>88</v>
      </c>
      <c r="F42" s="59" t="s">
        <v>144</v>
      </c>
    </row>
    <row r="43" ht="31.2" spans="1:6">
      <c r="A43" s="55"/>
      <c r="B43" s="56" t="s">
        <v>37</v>
      </c>
      <c r="C43" s="57" t="s">
        <v>89</v>
      </c>
      <c r="F43" s="58" t="s">
        <v>145</v>
      </c>
    </row>
    <row r="44" ht="15.6" spans="1:6">
      <c r="A44" s="55"/>
      <c r="B44" s="56" t="s">
        <v>31</v>
      </c>
      <c r="C44" s="57" t="s">
        <v>90</v>
      </c>
      <c r="F44" s="59" t="s">
        <v>146</v>
      </c>
    </row>
    <row r="45" ht="15.6" spans="1:3">
      <c r="A45" s="55"/>
      <c r="B45" s="56" t="s">
        <v>10</v>
      </c>
      <c r="C45" s="57" t="s">
        <v>91</v>
      </c>
    </row>
    <row r="46" ht="31.2" spans="1:3">
      <c r="A46" s="55"/>
      <c r="B46" s="56" t="s">
        <v>4</v>
      </c>
      <c r="C46" s="57" t="s">
        <v>92</v>
      </c>
    </row>
    <row r="47" ht="31.2" spans="1:3">
      <c r="A47" s="55"/>
      <c r="B47" s="56">
        <v>11</v>
      </c>
      <c r="C47" s="57" t="s">
        <v>93</v>
      </c>
    </row>
    <row r="48" ht="15.6" spans="1:6">
      <c r="A48" s="60"/>
      <c r="B48" s="61">
        <v>11</v>
      </c>
      <c r="C48" s="62" t="s">
        <v>94</v>
      </c>
      <c r="F48" s="58" t="s">
        <v>147</v>
      </c>
    </row>
  </sheetData>
  <hyperlinks>
    <hyperlink ref="F48" r:id="rId1" display="https://xrpl.org/blog/2024/a-new-era-for-the-xrp-ledger"/>
    <hyperlink ref="F44" r:id="rId2" display="https://xrpl.org/blog/2024/deep-dive-into-amm-integration"/>
    <hyperlink ref="F33" r:id="rId3" display="https://dev.to/ripplexdev/a-proposal-for-the-future-of-the-xrp-ledger-dex-4l7e"/>
    <hyperlink ref="F42" r:id="rId4" display="https://xrpl.org/blog/2024/rippled-2.0.0"/>
    <hyperlink ref="F43" r:id="rId5" display="https://xrpl.org/blog/2024/rippled-2.1.0"/>
    <hyperlink ref="F37" r:id="rId6" display="https://xrpl.org/blog/2023/rippled-1.10.0"/>
    <hyperlink ref="F32" r:id="rId7" display="https://xrpl.org/blog/2022/clio-1.0.0"/>
    <hyperlink ref="F31" r:id="rId8" display="https://xrpl.org/blog/2022/rippled-1.9.0"/>
    <hyperlink ref="F29" r:id="rId9" display="https://xrpl.org/blog/2021/reserves-lowered"/>
    <hyperlink ref="F28" r:id="rId10" display="https://xrpl.org/blog/2021/introducing-xrpl-py-for-pythonistas"/>
    <hyperlink ref="F25" r:id="rId11" display="https://xrpl.org/blog/2020/rippled-1.6.0"/>
    <hyperlink ref="F24" r:id="rId12" display="https://xrpl.org/blog/2020/rippled-1.5.0"/>
    <hyperlink ref="F21" r:id="rId13" display="https://xrpl.org/blog/2019/multisignreserve-enabled"/>
    <hyperlink ref="F19" r:id="rId14" display="https://xrpl.org/blog/2018/introducing-history-sharding"/>
    <hyperlink ref="F17" r:id="rId15" display="https://xrpl.org/blog/2018/rippled-1.0.0"/>
    <hyperlink ref="F8" r:id="rId16" display="https://xrpl.org/blog/2018/rippled-0.90.0"/>
    <hyperlink ref="F6" r:id="rId17" display="https://xrpl.org/blog/2014/biweekly-release-notes-31-july-2014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opLeftCell="A11" workbookViewId="0">
      <selection activeCell="E5" sqref="E5"/>
    </sheetView>
  </sheetViews>
  <sheetFormatPr defaultColWidth="8.88888888888889" defaultRowHeight="14.4"/>
  <cols>
    <col min="1" max="1" width="29.7777777777778" customWidth="1"/>
    <col min="2" max="2" width="14.3333333333333" customWidth="1"/>
    <col min="3" max="3" width="13.1111111111111" customWidth="1"/>
    <col min="4" max="4" width="14.3333333333333" customWidth="1"/>
    <col min="5" max="5" width="13.1111111111111" customWidth="1"/>
    <col min="6" max="6" width="14.3333333333333" customWidth="1"/>
    <col min="7" max="8" width="12.8888888888889" customWidth="1"/>
    <col min="9" max="9" width="11.6666666666667" customWidth="1"/>
    <col min="10" max="10" width="12.8888888888889" customWidth="1"/>
    <col min="11" max="11" width="8.37962962962963" customWidth="1"/>
  </cols>
  <sheetData>
    <row r="1" ht="18.5" customHeight="1" spans="1:10">
      <c r="A1" s="23" t="s">
        <v>148</v>
      </c>
      <c r="B1" s="24" t="s">
        <v>149</v>
      </c>
      <c r="C1" s="24" t="s">
        <v>150</v>
      </c>
      <c r="D1" s="25" t="s">
        <v>151</v>
      </c>
      <c r="E1" s="24" t="s">
        <v>152</v>
      </c>
      <c r="F1" s="24" t="s">
        <v>153</v>
      </c>
      <c r="G1" s="24" t="s">
        <v>154</v>
      </c>
      <c r="H1" s="24" t="s">
        <v>155</v>
      </c>
      <c r="I1" s="24" t="s">
        <v>156</v>
      </c>
      <c r="J1" s="36" t="s">
        <v>157</v>
      </c>
    </row>
    <row r="2" ht="18.5" customHeight="1" spans="1:10">
      <c r="A2" s="26" t="s">
        <v>158</v>
      </c>
      <c r="B2" s="27">
        <v>103039261</v>
      </c>
      <c r="C2" s="27">
        <v>106429153</v>
      </c>
      <c r="D2" s="28">
        <v>116341516</v>
      </c>
      <c r="E2" s="27">
        <v>99312734</v>
      </c>
      <c r="F2" s="27">
        <v>90446746</v>
      </c>
      <c r="G2" s="27">
        <v>121031713</v>
      </c>
      <c r="H2" s="27">
        <v>251397881</v>
      </c>
      <c r="I2" s="27">
        <v>86388029</v>
      </c>
      <c r="J2" s="27">
        <v>172601689</v>
      </c>
    </row>
    <row r="3" ht="18.5" customHeight="1" spans="1:10">
      <c r="A3" s="29" t="s">
        <v>159</v>
      </c>
      <c r="B3" s="30">
        <v>146433</v>
      </c>
      <c r="C3" s="30">
        <v>101968</v>
      </c>
      <c r="D3" s="28">
        <v>140993</v>
      </c>
      <c r="E3" s="30">
        <v>389073</v>
      </c>
      <c r="F3" s="30">
        <v>243201</v>
      </c>
      <c r="G3" s="30">
        <v>317271</v>
      </c>
      <c r="H3" s="30">
        <v>636183</v>
      </c>
      <c r="I3" s="30">
        <v>495770</v>
      </c>
      <c r="J3" s="30">
        <v>598477</v>
      </c>
    </row>
    <row r="4" ht="18.5" customHeight="1" spans="1:10">
      <c r="A4" s="26" t="s">
        <v>160</v>
      </c>
      <c r="B4" s="31">
        <v>0.0014</v>
      </c>
      <c r="C4" s="31">
        <v>0.00096</v>
      </c>
      <c r="D4" s="32">
        <v>0.00121</v>
      </c>
      <c r="E4" s="31">
        <v>0.00392</v>
      </c>
      <c r="F4" s="31">
        <v>0.00269</v>
      </c>
      <c r="G4" s="31">
        <v>0.00262</v>
      </c>
      <c r="H4" s="31">
        <v>0.00147</v>
      </c>
      <c r="I4" s="31">
        <v>0.00394</v>
      </c>
      <c r="J4" s="31">
        <v>0.00269</v>
      </c>
    </row>
    <row r="5" ht="18.5" customHeight="1" spans="1:10">
      <c r="A5" s="29" t="s">
        <v>161</v>
      </c>
      <c r="B5" s="33">
        <v>0.36</v>
      </c>
      <c r="C5" s="33">
        <v>0.42</v>
      </c>
      <c r="D5" s="32">
        <v>0.4</v>
      </c>
      <c r="E5" s="33">
        <v>0.48</v>
      </c>
      <c r="F5" s="33">
        <v>0.55</v>
      </c>
      <c r="G5" s="33">
        <v>0.59</v>
      </c>
      <c r="H5" s="33">
        <v>0.56</v>
      </c>
      <c r="I5" s="33">
        <v>0.52</v>
      </c>
      <c r="J5" s="33">
        <v>0.55</v>
      </c>
    </row>
    <row r="6" ht="18.5" customHeight="1" spans="1:10">
      <c r="A6" s="26" t="s">
        <v>162</v>
      </c>
      <c r="B6" s="31">
        <v>0.000504</v>
      </c>
      <c r="C6" s="31">
        <v>0.0004032</v>
      </c>
      <c r="D6" s="32">
        <v>0.000484</v>
      </c>
      <c r="E6" s="31">
        <v>0.001881</v>
      </c>
      <c r="F6" s="31">
        <v>0.00149</v>
      </c>
      <c r="G6" s="31">
        <v>0.001546</v>
      </c>
      <c r="H6" s="31">
        <v>0.000856</v>
      </c>
      <c r="I6" s="31">
        <v>0.002064</v>
      </c>
      <c r="J6" s="31">
        <v>0.001512</v>
      </c>
    </row>
    <row r="7" ht="18.5" customHeight="1" spans="1:10">
      <c r="A7" s="29" t="s">
        <v>163</v>
      </c>
      <c r="B7" s="30">
        <v>117372932</v>
      </c>
      <c r="C7" s="30">
        <v>85772947</v>
      </c>
      <c r="D7" s="28">
        <v>114567441</v>
      </c>
      <c r="E7" s="30">
        <v>51671864</v>
      </c>
      <c r="F7" s="30">
        <v>218610501</v>
      </c>
      <c r="G7" s="30">
        <v>54907170</v>
      </c>
      <c r="H7" s="30">
        <v>64857084</v>
      </c>
      <c r="I7" s="30">
        <v>37126655</v>
      </c>
      <c r="J7" s="30">
        <v>24658159</v>
      </c>
    </row>
    <row r="8" ht="18.5" customHeight="1" spans="1:10">
      <c r="A8" s="26" t="s">
        <v>164</v>
      </c>
      <c r="B8" s="27">
        <v>9115964</v>
      </c>
      <c r="C8" s="27">
        <v>8731628</v>
      </c>
      <c r="D8" s="28">
        <v>8317321</v>
      </c>
      <c r="E8" s="27">
        <v>7951618</v>
      </c>
      <c r="F8" s="27">
        <v>7583330</v>
      </c>
      <c r="G8" s="27">
        <v>7406366</v>
      </c>
      <c r="H8" s="27">
        <v>7376402</v>
      </c>
      <c r="I8" s="27">
        <v>7325547</v>
      </c>
      <c r="J8" s="27">
        <v>7249570</v>
      </c>
    </row>
    <row r="9" ht="18.5" customHeight="1" spans="1:10">
      <c r="A9" s="19" t="s">
        <v>165</v>
      </c>
      <c r="B9" s="34">
        <v>125225</v>
      </c>
      <c r="C9" s="34">
        <v>228143</v>
      </c>
      <c r="D9" s="28">
        <v>140558</v>
      </c>
      <c r="E9" s="34">
        <v>138644</v>
      </c>
      <c r="F9" s="34">
        <v>157936</v>
      </c>
      <c r="G9" s="34">
        <v>208522</v>
      </c>
      <c r="H9" s="34">
        <v>185809</v>
      </c>
      <c r="I9" s="34">
        <v>100746</v>
      </c>
      <c r="J9" s="34">
        <v>111967</v>
      </c>
    </row>
    <row r="10" ht="18.5" customHeight="1" spans="1:10">
      <c r="A10" s="35"/>
      <c r="B10" s="35"/>
      <c r="C10" s="35"/>
      <c r="D10" s="35"/>
      <c r="E10" s="35"/>
      <c r="F10" s="35"/>
      <c r="G10" s="35"/>
      <c r="H10" s="35"/>
      <c r="I10" s="35"/>
      <c r="J10" s="35"/>
    </row>
    <row r="11" ht="18.5" customHeight="1" spans="1:10">
      <c r="A11" s="35"/>
      <c r="B11" s="35"/>
      <c r="C11" s="35"/>
      <c r="D11" s="35"/>
      <c r="E11" s="35"/>
      <c r="F11" s="35"/>
      <c r="G11" s="35"/>
      <c r="H11" s="35"/>
      <c r="I11" s="35"/>
      <c r="J11" s="35"/>
    </row>
    <row r="12" ht="18.5" customHeight="1" spans="1:10">
      <c r="A12" s="23" t="s">
        <v>166</v>
      </c>
      <c r="B12" s="24" t="s">
        <v>167</v>
      </c>
      <c r="C12" s="24" t="s">
        <v>168</v>
      </c>
      <c r="D12" s="24" t="s">
        <v>169</v>
      </c>
      <c r="E12" s="24" t="s">
        <v>170</v>
      </c>
      <c r="F12" s="36" t="s">
        <v>157</v>
      </c>
      <c r="H12" s="37"/>
      <c r="I12" s="37"/>
      <c r="J12" s="37"/>
    </row>
    <row r="13" ht="18.5" customHeight="1" spans="1:10">
      <c r="A13" s="26" t="s">
        <v>171</v>
      </c>
      <c r="B13" s="38">
        <f>SUM(B2:C2)</f>
        <v>209468414</v>
      </c>
      <c r="C13" s="38">
        <f>SUM(D2:E2)</f>
        <v>215654250</v>
      </c>
      <c r="D13" s="38">
        <f>SUM(F2:G2)</f>
        <v>211478459</v>
      </c>
      <c r="E13" s="38">
        <f>SUM(H2:I2)</f>
        <v>337785910</v>
      </c>
      <c r="F13" s="38">
        <f>J2</f>
        <v>172601689</v>
      </c>
      <c r="G13" s="37"/>
      <c r="H13" s="37"/>
      <c r="I13" s="37"/>
      <c r="J13" s="37"/>
    </row>
    <row r="14" ht="18.5" customHeight="1" spans="1:10">
      <c r="A14" s="29" t="s">
        <v>172</v>
      </c>
      <c r="B14" s="39">
        <f>SUM(B3:C3)</f>
        <v>248401</v>
      </c>
      <c r="C14" s="39">
        <f t="shared" ref="C14:C20" si="0">AVERAGE(D3:E3)</f>
        <v>265033</v>
      </c>
      <c r="D14" s="39">
        <f t="shared" ref="D14:D20" si="1">AVERAGE(F3:G3)</f>
        <v>280236</v>
      </c>
      <c r="E14" s="39">
        <f t="shared" ref="E14:E20" si="2">AVERAGE(H3:I3)</f>
        <v>565976.5</v>
      </c>
      <c r="F14" s="21">
        <f t="shared" ref="F14:F20" si="3">J3</f>
        <v>598477</v>
      </c>
      <c r="G14" s="37"/>
      <c r="H14" s="37"/>
      <c r="I14" s="37"/>
      <c r="J14" s="37"/>
    </row>
    <row r="15" ht="18.5" customHeight="1" spans="1:10">
      <c r="A15" s="26" t="s">
        <v>173</v>
      </c>
      <c r="B15" s="31">
        <f t="shared" ref="B13:B20" si="4">AVERAGE(B4:C4)</f>
        <v>0.00118</v>
      </c>
      <c r="C15" s="31">
        <f t="shared" si="0"/>
        <v>0.002565</v>
      </c>
      <c r="D15" s="31">
        <f t="shared" si="1"/>
        <v>0.002655</v>
      </c>
      <c r="E15" s="31">
        <f t="shared" si="2"/>
        <v>0.002705</v>
      </c>
      <c r="F15" s="31">
        <f t="shared" si="3"/>
        <v>0.00269</v>
      </c>
      <c r="G15" s="37"/>
      <c r="H15" s="37"/>
      <c r="I15" s="37"/>
      <c r="J15" s="37"/>
    </row>
    <row r="16" ht="18.5" customHeight="1" spans="1:10">
      <c r="A16" s="29" t="s">
        <v>109</v>
      </c>
      <c r="B16" s="33">
        <f t="shared" si="4"/>
        <v>0.39</v>
      </c>
      <c r="C16" s="33">
        <f t="shared" si="0"/>
        <v>0.44</v>
      </c>
      <c r="D16" s="33">
        <f t="shared" si="1"/>
        <v>0.57</v>
      </c>
      <c r="E16" s="33">
        <f t="shared" si="2"/>
        <v>0.54</v>
      </c>
      <c r="F16" s="31">
        <f t="shared" si="3"/>
        <v>0.55</v>
      </c>
      <c r="G16" s="37"/>
      <c r="H16" s="37"/>
      <c r="I16" s="37"/>
      <c r="J16" s="37"/>
    </row>
    <row r="17" ht="18.5" customHeight="1" spans="1:10">
      <c r="A17" s="26" t="s">
        <v>174</v>
      </c>
      <c r="B17" s="40">
        <f t="shared" si="4"/>
        <v>0.0004536</v>
      </c>
      <c r="C17" s="40">
        <f t="shared" si="0"/>
        <v>0.0011825</v>
      </c>
      <c r="D17" s="40">
        <f t="shared" si="1"/>
        <v>0.001518</v>
      </c>
      <c r="E17" s="40">
        <f t="shared" si="2"/>
        <v>0.00146</v>
      </c>
      <c r="F17" s="40">
        <f t="shared" si="3"/>
        <v>0.001512</v>
      </c>
      <c r="G17" s="37"/>
      <c r="H17" s="37"/>
      <c r="I17" s="37"/>
      <c r="J17" s="37"/>
    </row>
    <row r="18" ht="18.5" customHeight="1" spans="1:10">
      <c r="A18" s="29" t="s">
        <v>175</v>
      </c>
      <c r="B18" s="41">
        <f t="shared" si="4"/>
        <v>101572939.5</v>
      </c>
      <c r="C18" s="41">
        <f t="shared" si="0"/>
        <v>83119652.5</v>
      </c>
      <c r="D18" s="41">
        <f t="shared" si="1"/>
        <v>136758835.5</v>
      </c>
      <c r="E18" s="41">
        <f t="shared" si="2"/>
        <v>50991869.5</v>
      </c>
      <c r="F18" s="42">
        <f t="shared" si="3"/>
        <v>24658159</v>
      </c>
      <c r="G18" s="37"/>
      <c r="H18" s="37"/>
      <c r="I18" s="37"/>
      <c r="J18" s="37"/>
    </row>
    <row r="19" ht="18.5" customHeight="1" spans="1:10">
      <c r="A19" s="26" t="s">
        <v>176</v>
      </c>
      <c r="B19" s="38">
        <f t="shared" si="4"/>
        <v>8923796</v>
      </c>
      <c r="C19" s="38">
        <f t="shared" si="0"/>
        <v>8134469.5</v>
      </c>
      <c r="D19" s="38">
        <f t="shared" si="1"/>
        <v>7494848</v>
      </c>
      <c r="E19" s="38">
        <f t="shared" si="2"/>
        <v>7350974.5</v>
      </c>
      <c r="F19" s="38">
        <f t="shared" si="3"/>
        <v>7249570</v>
      </c>
      <c r="G19" s="37"/>
      <c r="H19" s="37"/>
      <c r="I19" s="37"/>
      <c r="J19" s="37"/>
    </row>
    <row r="20" ht="18.5" customHeight="1" spans="1:10">
      <c r="A20" s="19" t="s">
        <v>177</v>
      </c>
      <c r="B20" s="20">
        <f t="shared" si="4"/>
        <v>176684</v>
      </c>
      <c r="C20" s="20">
        <f t="shared" si="0"/>
        <v>139601</v>
      </c>
      <c r="D20" s="20">
        <f t="shared" si="1"/>
        <v>183229</v>
      </c>
      <c r="E20" s="20">
        <f t="shared" si="2"/>
        <v>143277.5</v>
      </c>
      <c r="F20" s="21">
        <f t="shared" si="3"/>
        <v>111967</v>
      </c>
      <c r="G20" s="37"/>
      <c r="H20" s="37"/>
      <c r="I20" s="37"/>
      <c r="J20" s="37"/>
    </row>
    <row r="21" ht="18.5" customHeight="1" spans="1:10">
      <c r="A21" s="35"/>
      <c r="B21" s="35"/>
      <c r="C21" s="35"/>
      <c r="D21" s="35"/>
      <c r="E21" s="35"/>
      <c r="F21" s="35"/>
      <c r="G21" s="35"/>
      <c r="H21" s="35"/>
      <c r="I21" s="35"/>
      <c r="J21" s="35"/>
    </row>
    <row r="22" customFormat="1" ht="18.5" customHeight="1" spans="1:10">
      <c r="A22" s="35"/>
      <c r="B22" s="35"/>
      <c r="C22" s="35"/>
      <c r="D22" s="35"/>
      <c r="E22" s="35"/>
      <c r="F22" s="35"/>
      <c r="G22" s="35"/>
      <c r="H22" s="35"/>
      <c r="I22" s="35"/>
      <c r="J22" s="35"/>
    </row>
    <row r="23" ht="15.6" spans="1:6">
      <c r="A23" s="43" t="s">
        <v>178</v>
      </c>
      <c r="B23" s="43" t="s">
        <v>167</v>
      </c>
      <c r="C23" s="43" t="s">
        <v>168</v>
      </c>
      <c r="D23" s="43" t="s">
        <v>169</v>
      </c>
      <c r="E23" s="43" t="s">
        <v>170</v>
      </c>
      <c r="F23" s="43" t="s">
        <v>157</v>
      </c>
    </row>
    <row r="24" ht="15.6" spans="1:6">
      <c r="A24" s="44" t="s">
        <v>158</v>
      </c>
      <c r="B24" s="44" t="s">
        <v>179</v>
      </c>
      <c r="C24" s="44" t="s">
        <v>180</v>
      </c>
      <c r="D24" s="44" t="s">
        <v>181</v>
      </c>
      <c r="E24" s="44" t="s">
        <v>182</v>
      </c>
      <c r="F24" s="44" t="s">
        <v>183</v>
      </c>
    </row>
    <row r="25" ht="15.6" spans="1:6">
      <c r="A25" s="45" t="s">
        <v>159</v>
      </c>
      <c r="B25" s="45" t="s">
        <v>184</v>
      </c>
      <c r="C25" s="45" t="s">
        <v>185</v>
      </c>
      <c r="D25" s="45" t="s">
        <v>186</v>
      </c>
      <c r="E25" s="45" t="s">
        <v>187</v>
      </c>
      <c r="F25" s="45" t="s">
        <v>188</v>
      </c>
    </row>
    <row r="26" ht="15.6" spans="1:6">
      <c r="A26" s="44" t="s">
        <v>160</v>
      </c>
      <c r="B26" s="44">
        <v>0.00118</v>
      </c>
      <c r="C26" s="44">
        <v>0.002565</v>
      </c>
      <c r="D26" s="44">
        <v>0.002655</v>
      </c>
      <c r="E26" s="44">
        <v>0.002705</v>
      </c>
      <c r="F26" s="44">
        <v>0.00269</v>
      </c>
    </row>
    <row r="27" ht="15.6" spans="1:6">
      <c r="A27" s="45" t="s">
        <v>161</v>
      </c>
      <c r="B27" s="45">
        <v>0.39</v>
      </c>
      <c r="C27" s="45">
        <v>0.44</v>
      </c>
      <c r="D27" s="45">
        <v>0.57</v>
      </c>
      <c r="E27" s="45">
        <v>0.54</v>
      </c>
      <c r="F27" s="45">
        <v>0.55</v>
      </c>
    </row>
    <row r="28" ht="15.6" spans="1:6">
      <c r="A28" s="44" t="s">
        <v>162</v>
      </c>
      <c r="B28" s="44">
        <v>0.0004536</v>
      </c>
      <c r="C28" s="44">
        <v>0.0011825</v>
      </c>
      <c r="D28" s="44">
        <v>0.001518</v>
      </c>
      <c r="E28" s="44">
        <v>0.00146</v>
      </c>
      <c r="F28" s="44">
        <v>0.001512</v>
      </c>
    </row>
    <row r="29" ht="15.6" spans="1:6">
      <c r="A29" s="45" t="s">
        <v>163</v>
      </c>
      <c r="B29" s="45" t="s">
        <v>189</v>
      </c>
      <c r="C29" s="45" t="s">
        <v>190</v>
      </c>
      <c r="D29" s="45" t="s">
        <v>191</v>
      </c>
      <c r="E29" s="45" t="s">
        <v>192</v>
      </c>
      <c r="F29" s="45" t="s">
        <v>193</v>
      </c>
    </row>
    <row r="30" ht="15.6" spans="1:6">
      <c r="A30" s="44" t="s">
        <v>164</v>
      </c>
      <c r="B30" s="44" t="s">
        <v>194</v>
      </c>
      <c r="C30" s="44" t="s">
        <v>195</v>
      </c>
      <c r="D30" s="44" t="s">
        <v>196</v>
      </c>
      <c r="E30" s="44" t="s">
        <v>197</v>
      </c>
      <c r="F30" s="44" t="s">
        <v>198</v>
      </c>
    </row>
    <row r="31" ht="15.6" spans="1:6">
      <c r="A31" s="45" t="s">
        <v>165</v>
      </c>
      <c r="B31" s="45" t="s">
        <v>199</v>
      </c>
      <c r="C31" s="45" t="s">
        <v>200</v>
      </c>
      <c r="D31" s="45" t="s">
        <v>201</v>
      </c>
      <c r="E31" s="45" t="s">
        <v>202</v>
      </c>
      <c r="F31" s="45" t="s">
        <v>203</v>
      </c>
    </row>
  </sheetData>
  <conditionalFormatting sqref="B13:F1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4:F1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5:F1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6:F1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7:F1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:F1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:F1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0:F2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5" sqref="E5"/>
    </sheetView>
  </sheetViews>
  <sheetFormatPr defaultColWidth="8.88888888888889" defaultRowHeight="14.4" outlineLevelCol="5"/>
  <cols>
    <col min="1" max="1" width="26" customWidth="1"/>
    <col min="2" max="6" width="14.4907407407407" customWidth="1"/>
  </cols>
  <sheetData>
    <row r="1" ht="18.5" customHeight="1" spans="1:6">
      <c r="A1" s="6"/>
      <c r="B1" s="7" t="s">
        <v>167</v>
      </c>
      <c r="C1" s="7" t="s">
        <v>168</v>
      </c>
      <c r="D1" s="7" t="s">
        <v>169</v>
      </c>
      <c r="E1" s="7" t="s">
        <v>170</v>
      </c>
      <c r="F1" s="8" t="s">
        <v>204</v>
      </c>
    </row>
    <row r="2" ht="18.5" customHeight="1" spans="1:6">
      <c r="A2" s="9" t="s">
        <v>205</v>
      </c>
      <c r="B2" s="10">
        <f>SUM('2022XPMToken'!D12:I12)</f>
        <v>255241</v>
      </c>
      <c r="C2" s="10">
        <f>SUM('2023XPMToken'!B16:G16)</f>
        <v>179815</v>
      </c>
      <c r="D2" s="10">
        <f>SUM('2023XPMToken'!H16:M16)</f>
        <v>100833</v>
      </c>
      <c r="E2" s="10">
        <f>SUM('2024XPMToken'!B16:G16)</f>
        <v>152594</v>
      </c>
      <c r="F2" s="10">
        <f>SUM('2024XPMToken'!H16:M16)</f>
        <v>212485</v>
      </c>
    </row>
    <row r="3" ht="18.5" hidden="1" customHeight="1" spans="1:6">
      <c r="A3" s="11" t="s">
        <v>206</v>
      </c>
      <c r="B3" s="12">
        <f>SUM('2022XPMToken'!D13:I13)</f>
        <v>6197482</v>
      </c>
      <c r="C3" s="12">
        <f>SUM('2023XPMToken'!B17:G17)</f>
        <v>4512058</v>
      </c>
      <c r="D3" s="12">
        <f>SUM('2023XPMToken'!H17:M17)</f>
        <v>3554981</v>
      </c>
      <c r="E3" s="12">
        <f>SUM('2024XPMToken'!B17:G17)</f>
        <v>7473235</v>
      </c>
      <c r="F3" s="12">
        <f>SUM('2024XPMToken'!H17:M17)</f>
        <v>122780219</v>
      </c>
    </row>
    <row r="4" ht="18.5" customHeight="1" spans="1:6">
      <c r="A4" s="9" t="s">
        <v>207</v>
      </c>
      <c r="B4" s="10">
        <f>AVERAGE('2022XPMToken'!D14:I14)</f>
        <v>2861.83333333333</v>
      </c>
      <c r="C4" s="10">
        <f>AVERAGE('2023XPMToken'!B18:G18)</f>
        <v>3210</v>
      </c>
      <c r="D4" s="10">
        <f>AVERAGE('2023XPMToken'!H18:M18)</f>
        <v>3360</v>
      </c>
      <c r="E4" s="10">
        <f>AVERAGE('2024XPMToken'!B18:G18)</f>
        <v>3649.33333333333</v>
      </c>
      <c r="F4" s="10">
        <f>AVERAGE('2024XPMToken'!H18:M18)</f>
        <v>6652.16666666667</v>
      </c>
    </row>
    <row r="5" ht="18.5" customHeight="1" spans="1:6">
      <c r="A5" s="11" t="s">
        <v>208</v>
      </c>
      <c r="B5" s="13">
        <f>AVERAGE('2022XPMToken'!D15:I15)</f>
        <v>9136386</v>
      </c>
      <c r="C5" s="13">
        <f>AVERAGE('2023XPMToken'!B19:G19)</f>
        <v>8270265.66666667</v>
      </c>
      <c r="D5" s="13">
        <f>AVERAGE('2023XPMToken'!H19:M19)</f>
        <v>7577814.16666667</v>
      </c>
      <c r="E5" s="13">
        <f>AVERAGE('2024XPMToken'!B19:G19)</f>
        <v>7369002.66666667</v>
      </c>
      <c r="F5" s="13">
        <f>AVERAGE('2024XPMToken'!H19:M19)</f>
        <v>7253342.16666667</v>
      </c>
    </row>
    <row r="6" ht="18.5" customHeight="1" spans="1:6">
      <c r="A6" s="9" t="s">
        <v>209</v>
      </c>
      <c r="B6" s="14">
        <f>AVERAGE('2022XPMToken'!D16:I16)</f>
        <v>182684134.721667</v>
      </c>
      <c r="C6" s="14">
        <f>AVERAGE('2023XPMToken'!B20:G20)</f>
        <v>161945136.373333</v>
      </c>
      <c r="D6" s="14">
        <f>AVERAGE('2023XPMToken'!H20:M20)</f>
        <v>130574114.826667</v>
      </c>
      <c r="E6" s="14">
        <f>AVERAGE('2024XPMToken'!B20:G20)</f>
        <v>139844338.59</v>
      </c>
      <c r="F6" s="14">
        <f>AVERAGE('2024XPMToken'!H20:M20)</f>
        <v>169234957.645</v>
      </c>
    </row>
    <row r="7" ht="18.5" customHeight="1" spans="1:6">
      <c r="A7" s="11" t="s">
        <v>210</v>
      </c>
      <c r="B7" s="15">
        <f>SUM('2022XPMToken'!D17:I17)</f>
        <v>257194927.9</v>
      </c>
      <c r="C7" s="15">
        <f>SUM('2023XPMToken'!B21:G21)</f>
        <v>166273399.17</v>
      </c>
      <c r="D7" s="15">
        <f>SUM('2023XPMToken'!H21:M21)</f>
        <v>293552564.45</v>
      </c>
      <c r="E7" s="15">
        <f>SUM('2024XPMToken'!B21:G21)</f>
        <v>115560256.82</v>
      </c>
      <c r="F7" s="15">
        <f>SUM('2024XPMToken'!H21:M21)</f>
        <v>603270247.73</v>
      </c>
    </row>
    <row r="8" ht="18.5" customHeight="1" spans="1:6">
      <c r="A8" s="9" t="s">
        <v>211</v>
      </c>
      <c r="B8" s="15">
        <f>SUM('2022XPMToken'!D18:I18)</f>
        <v>454916775.59</v>
      </c>
      <c r="C8" s="15">
        <f>SUM('2023XPMToken'!B22:G22)</f>
        <v>494153891.82</v>
      </c>
      <c r="D8" s="15">
        <f>SUM('2023XPMToken'!H22:M22)</f>
        <v>606574176.02</v>
      </c>
      <c r="E8" s="15">
        <f>SUM('2024XPMToken'!B22:G22)</f>
        <v>772381499.34</v>
      </c>
      <c r="F8" s="15">
        <f>SUM('2024XPMToken'!H22:M22)</f>
        <v>735118229.71</v>
      </c>
    </row>
    <row r="9" ht="18.5" customHeight="1" spans="1:6">
      <c r="A9" s="16" t="s">
        <v>212</v>
      </c>
      <c r="B9" s="15">
        <f>SUM('2022XPMToken'!D19:I19)</f>
        <v>712111703.489999</v>
      </c>
      <c r="C9" s="15">
        <f>SUM('2023XPMToken'!B23:G23)</f>
        <v>660427290.989999</v>
      </c>
      <c r="D9" s="15">
        <f>SUM('2023XPMToken'!H23:M23)</f>
        <v>900126740.47</v>
      </c>
      <c r="E9" s="15">
        <f>SUM('2024XPMToken'!B23:G23)</f>
        <v>887941756.159999</v>
      </c>
      <c r="F9" s="17">
        <f>SUM('2024XPMToken'!H23:M23)</f>
        <v>1338388477.44</v>
      </c>
    </row>
    <row r="12" spans="1:6">
      <c r="A12" s="18"/>
      <c r="B12" s="18" t="s">
        <v>167</v>
      </c>
      <c r="C12" s="18" t="s">
        <v>168</v>
      </c>
      <c r="D12" s="18" t="s">
        <v>169</v>
      </c>
      <c r="E12" s="18" t="s">
        <v>170</v>
      </c>
      <c r="F12" s="18" t="s">
        <v>204</v>
      </c>
    </row>
    <row r="13" ht="16.35" spans="1:6">
      <c r="A13" s="19" t="s">
        <v>177</v>
      </c>
      <c r="B13" s="20">
        <f>AVERAGE(B2:C2)</f>
        <v>217528</v>
      </c>
      <c r="C13" s="20">
        <f>AVERAGE(D2:E2)</f>
        <v>126713.5</v>
      </c>
      <c r="D13" s="20">
        <f>AVERAGE(F2:G2)</f>
        <v>212485</v>
      </c>
      <c r="E13" s="20" t="e">
        <f>AVERAGE(H2:I2)</f>
        <v>#DIV/0!</v>
      </c>
      <c r="F13" s="21">
        <f>J2</f>
        <v>0</v>
      </c>
    </row>
    <row r="14" spans="1:6">
      <c r="A14" s="18" t="s">
        <v>213</v>
      </c>
      <c r="B14" s="22">
        <v>42540.1666666667</v>
      </c>
      <c r="C14" s="22">
        <v>29969.1666666667</v>
      </c>
      <c r="D14" s="22">
        <v>16805.5</v>
      </c>
      <c r="E14" s="22">
        <v>25432.3333333333</v>
      </c>
      <c r="F14" s="22">
        <v>35414.1666666667</v>
      </c>
    </row>
    <row r="15" spans="1:6">
      <c r="A15" s="18" t="s">
        <v>214</v>
      </c>
      <c r="B15" s="3">
        <v>1032913.66666667</v>
      </c>
      <c r="C15" s="3">
        <v>752009.666666667</v>
      </c>
      <c r="D15" s="3">
        <v>592496.833333333</v>
      </c>
      <c r="E15" s="3">
        <v>1245539.16666667</v>
      </c>
      <c r="F15" s="3">
        <v>20463369.8333333</v>
      </c>
    </row>
    <row r="16" spans="1:6">
      <c r="A16" s="18"/>
      <c r="B16" s="22"/>
      <c r="C16" s="22"/>
      <c r="D16" s="22"/>
      <c r="E16" s="22"/>
      <c r="F16" s="22"/>
    </row>
    <row r="17" spans="1:6">
      <c r="A17" s="18" t="s">
        <v>215</v>
      </c>
      <c r="B17" s="22">
        <v>2861.83333333333</v>
      </c>
      <c r="C17" s="22">
        <v>3210</v>
      </c>
      <c r="D17" s="22">
        <v>3360</v>
      </c>
      <c r="E17" s="22">
        <v>3649.33333333333</v>
      </c>
      <c r="F17" s="22">
        <v>6652.16666666667</v>
      </c>
    </row>
    <row r="18" spans="1:6">
      <c r="A18" s="18" t="s">
        <v>216</v>
      </c>
      <c r="B18" s="3">
        <v>9136386</v>
      </c>
      <c r="C18" s="3">
        <v>8270265.66666667</v>
      </c>
      <c r="D18" s="3">
        <v>7577814.16666667</v>
      </c>
      <c r="E18" s="3">
        <v>7369002.66666667</v>
      </c>
      <c r="F18" s="3">
        <v>7253342.16666667</v>
      </c>
    </row>
    <row r="19" spans="1:6">
      <c r="A19" s="18" t="s">
        <v>217</v>
      </c>
      <c r="B19" s="4">
        <v>182684134.721667</v>
      </c>
      <c r="C19" s="4">
        <v>161945136.373333</v>
      </c>
      <c r="D19" s="4">
        <v>130574114.826667</v>
      </c>
      <c r="E19" s="4">
        <v>139844338.59</v>
      </c>
      <c r="F19" s="4">
        <v>169234957.645</v>
      </c>
    </row>
    <row r="20" spans="1:6">
      <c r="A20" s="18" t="s">
        <v>218</v>
      </c>
      <c r="B20" s="4">
        <v>42865821.3166667</v>
      </c>
      <c r="C20" s="4">
        <v>27712233.195</v>
      </c>
      <c r="D20" s="4">
        <v>48925427.4083333</v>
      </c>
      <c r="E20" s="4">
        <v>19260042.8033333</v>
      </c>
      <c r="F20" s="4">
        <v>100545041.288333</v>
      </c>
    </row>
    <row r="21" spans="1:6">
      <c r="A21" s="18" t="s">
        <v>219</v>
      </c>
      <c r="B21" s="4">
        <v>75819462.5983333</v>
      </c>
      <c r="C21" s="4">
        <v>82358981.97</v>
      </c>
      <c r="D21" s="4">
        <v>101095696.003333</v>
      </c>
      <c r="E21" s="4">
        <v>128730249.89</v>
      </c>
      <c r="F21" s="4">
        <v>122519704.951667</v>
      </c>
    </row>
    <row r="22" spans="1:6">
      <c r="A22" s="18" t="s">
        <v>220</v>
      </c>
      <c r="B22" s="4">
        <v>118685283.915</v>
      </c>
      <c r="C22" s="4">
        <v>110071215.165</v>
      </c>
      <c r="D22" s="4">
        <v>150021123.411667</v>
      </c>
      <c r="E22" s="4">
        <v>147990292.693333</v>
      </c>
      <c r="F22" s="4">
        <v>223064746.24</v>
      </c>
    </row>
    <row r="25" ht="18.5" customHeight="1" spans="1:6">
      <c r="A25" s="6"/>
      <c r="B25" s="7" t="s">
        <v>167</v>
      </c>
      <c r="C25" s="7" t="s">
        <v>168</v>
      </c>
      <c r="D25" s="7" t="s">
        <v>169</v>
      </c>
      <c r="E25" s="7" t="s">
        <v>170</v>
      </c>
      <c r="F25" s="8" t="s">
        <v>204</v>
      </c>
    </row>
  </sheetData>
  <conditionalFormatting sqref="B13:F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E5" sqref="E5"/>
    </sheetView>
  </sheetViews>
  <sheetFormatPr defaultColWidth="8.88888888888889" defaultRowHeight="14.4"/>
  <cols>
    <col min="1" max="1" width="17.4444444444444" customWidth="1"/>
    <col min="2" max="9" width="12.8888888888889"/>
  </cols>
  <sheetData>
    <row r="1" spans="1:9">
      <c r="A1" s="1" t="s">
        <v>221</v>
      </c>
      <c r="B1" s="1" t="s">
        <v>222</v>
      </c>
      <c r="C1" s="1" t="s">
        <v>223</v>
      </c>
      <c r="D1" s="1" t="s">
        <v>224</v>
      </c>
      <c r="E1" s="1" t="s">
        <v>164</v>
      </c>
      <c r="F1" s="1" t="s">
        <v>225</v>
      </c>
      <c r="G1" s="1" t="s">
        <v>226</v>
      </c>
      <c r="H1" s="1" t="s">
        <v>211</v>
      </c>
      <c r="I1" s="1" t="s">
        <v>212</v>
      </c>
    </row>
    <row r="2" spans="1:9">
      <c r="A2" s="1" t="s">
        <v>227</v>
      </c>
      <c r="B2" s="1">
        <v>58186</v>
      </c>
      <c r="C2" s="1">
        <v>1218773</v>
      </c>
      <c r="D2" s="1">
        <v>2515</v>
      </c>
      <c r="E2" s="1">
        <v>10488612</v>
      </c>
      <c r="F2" s="1">
        <v>210421037.41</v>
      </c>
      <c r="G2" s="1">
        <v>2297530.05</v>
      </c>
      <c r="H2" s="1">
        <v>0</v>
      </c>
      <c r="I2" s="1">
        <v>2297530.05</v>
      </c>
    </row>
    <row r="3" spans="1:9">
      <c r="A3" s="1" t="s">
        <v>228</v>
      </c>
      <c r="B3" s="1">
        <v>56964</v>
      </c>
      <c r="C3" s="1">
        <v>1182473</v>
      </c>
      <c r="D3" s="1">
        <v>2599</v>
      </c>
      <c r="E3" s="1">
        <v>10146341</v>
      </c>
      <c r="F3" s="1">
        <v>178213652.74</v>
      </c>
      <c r="G3" s="1">
        <v>77257083.99</v>
      </c>
      <c r="H3" s="1">
        <v>0</v>
      </c>
      <c r="I3" s="1">
        <v>77257083.99</v>
      </c>
    </row>
    <row r="4" spans="1:9">
      <c r="A4" s="1" t="s">
        <v>229</v>
      </c>
      <c r="B4" s="1">
        <v>46847</v>
      </c>
      <c r="C4" s="1">
        <v>1031975</v>
      </c>
      <c r="D4" s="1">
        <v>2678</v>
      </c>
      <c r="E4" s="1">
        <v>9912058</v>
      </c>
      <c r="F4" s="1">
        <v>199481346</v>
      </c>
      <c r="G4" s="1">
        <v>53312168.96</v>
      </c>
      <c r="H4" s="1">
        <v>0</v>
      </c>
      <c r="I4" s="1">
        <v>53312168.96</v>
      </c>
    </row>
    <row r="5" spans="1:9">
      <c r="A5" s="1" t="s">
        <v>230</v>
      </c>
      <c r="B5" s="1">
        <v>38036</v>
      </c>
      <c r="C5" s="1">
        <v>817386</v>
      </c>
      <c r="D5" s="1">
        <v>2729</v>
      </c>
      <c r="E5" s="1">
        <v>9303133</v>
      </c>
      <c r="F5" s="1">
        <v>143032068.43</v>
      </c>
      <c r="G5" s="1">
        <v>25105723.83</v>
      </c>
      <c r="H5" s="1">
        <v>33266287.7</v>
      </c>
      <c r="I5" s="1">
        <v>58372011.53</v>
      </c>
    </row>
    <row r="6" spans="1:9">
      <c r="A6" s="1" t="s">
        <v>231</v>
      </c>
      <c r="B6" s="1">
        <v>42397</v>
      </c>
      <c r="C6" s="1">
        <v>1146086</v>
      </c>
      <c r="D6" s="1">
        <v>2854</v>
      </c>
      <c r="E6" s="1">
        <v>9110899</v>
      </c>
      <c r="F6" s="1">
        <v>144937699.47</v>
      </c>
      <c r="G6" s="1">
        <v>33063529.88</v>
      </c>
      <c r="H6" s="1">
        <v>79755706.04</v>
      </c>
      <c r="I6" s="1">
        <v>112819235.92</v>
      </c>
    </row>
    <row r="7" spans="1:9">
      <c r="A7" s="1" t="s">
        <v>232</v>
      </c>
      <c r="B7" s="1">
        <v>42128</v>
      </c>
      <c r="C7" s="1">
        <v>1239345</v>
      </c>
      <c r="D7" s="1">
        <v>2920</v>
      </c>
      <c r="E7" s="1">
        <v>8934027</v>
      </c>
      <c r="F7" s="1">
        <v>246156634.4</v>
      </c>
      <c r="G7" s="1">
        <v>56314139.45</v>
      </c>
      <c r="H7" s="1">
        <v>162776172.03</v>
      </c>
      <c r="I7" s="1">
        <v>219090311.48</v>
      </c>
    </row>
    <row r="8" spans="1:9">
      <c r="A8" s="1" t="s">
        <v>233</v>
      </c>
      <c r="B8" s="1">
        <v>38638</v>
      </c>
      <c r="C8" s="1">
        <v>988720</v>
      </c>
      <c r="D8" s="1">
        <v>2964</v>
      </c>
      <c r="E8" s="1">
        <v>8826670</v>
      </c>
      <c r="F8" s="1">
        <v>194808103.01</v>
      </c>
      <c r="G8" s="1">
        <v>38587261.66</v>
      </c>
      <c r="H8" s="1">
        <v>90820382.85</v>
      </c>
      <c r="I8" s="1">
        <v>129407644.509999</v>
      </c>
    </row>
    <row r="9" spans="1:9">
      <c r="A9" s="1" t="s">
        <v>234</v>
      </c>
      <c r="B9" s="1">
        <v>47195</v>
      </c>
      <c r="C9" s="1">
        <v>973970</v>
      </c>
      <c r="D9" s="1">
        <v>3026</v>
      </c>
      <c r="E9" s="1">
        <v>8731529</v>
      </c>
      <c r="F9" s="1">
        <v>167688957.02</v>
      </c>
      <c r="G9" s="1">
        <v>50812104.12</v>
      </c>
      <c r="H9" s="1">
        <v>88298226.97</v>
      </c>
      <c r="I9" s="1">
        <v>139110331.09</v>
      </c>
    </row>
    <row r="11" spans="1:9">
      <c r="A11" t="str">
        <f t="array" ref="A11:I19">TRANSPOSE(A1:I9)</f>
        <v>Date</v>
      </c>
      <c r="B11" t="str">
        <v>2022 May</v>
      </c>
      <c r="C11" t="str">
        <v>2022 June</v>
      </c>
      <c r="D11" t="str">
        <v>2022 July</v>
      </c>
      <c r="E11" t="str">
        <v>2022 August</v>
      </c>
      <c r="F11" t="str">
        <v>2022 September</v>
      </c>
      <c r="G11" t="str">
        <v>2022 October</v>
      </c>
      <c r="H11" t="str">
        <v>2022 November</v>
      </c>
      <c r="I11" t="str">
        <v>2022 December</v>
      </c>
    </row>
    <row r="12" spans="1:9">
      <c r="A12" t="str">
        <v>Active traders</v>
      </c>
      <c r="B12">
        <v>58186</v>
      </c>
      <c r="C12">
        <v>56964</v>
      </c>
      <c r="D12">
        <v>46847</v>
      </c>
      <c r="E12">
        <v>38036</v>
      </c>
      <c r="F12">
        <v>42397</v>
      </c>
      <c r="G12">
        <v>42128</v>
      </c>
      <c r="H12">
        <v>38638</v>
      </c>
      <c r="I12">
        <v>47195</v>
      </c>
    </row>
    <row r="13" spans="1:9">
      <c r="A13" t="str">
        <v>Trades</v>
      </c>
      <c r="B13">
        <v>1218773</v>
      </c>
      <c r="C13">
        <v>1182473</v>
      </c>
      <c r="D13">
        <v>1031975</v>
      </c>
      <c r="E13">
        <v>817386</v>
      </c>
      <c r="F13">
        <v>1146086</v>
      </c>
      <c r="G13">
        <v>1239345</v>
      </c>
      <c r="H13">
        <v>988720</v>
      </c>
      <c r="I13">
        <v>973970</v>
      </c>
    </row>
    <row r="14" spans="1:9">
      <c r="A14" t="str">
        <v>Listed assets</v>
      </c>
      <c r="B14">
        <v>2515</v>
      </c>
      <c r="C14">
        <v>2599</v>
      </c>
      <c r="D14">
        <v>2678</v>
      </c>
      <c r="E14">
        <v>2729</v>
      </c>
      <c r="F14">
        <v>2854</v>
      </c>
      <c r="G14">
        <v>2920</v>
      </c>
      <c r="H14">
        <v>2964</v>
      </c>
      <c r="I14">
        <v>3026</v>
      </c>
    </row>
    <row r="15" spans="1:9">
      <c r="A15" t="str">
        <v>Trustlines</v>
      </c>
      <c r="B15">
        <v>10488612</v>
      </c>
      <c r="C15">
        <v>10146341</v>
      </c>
      <c r="D15">
        <v>9912058</v>
      </c>
      <c r="E15">
        <v>9303133</v>
      </c>
      <c r="F15">
        <v>9110899</v>
      </c>
      <c r="G15">
        <v>8934027</v>
      </c>
      <c r="H15">
        <v>8826670</v>
      </c>
      <c r="I15">
        <v>8731529</v>
      </c>
    </row>
    <row r="16" spans="1:9">
      <c r="A16" t="str">
        <v>Marketcap (USD)</v>
      </c>
      <c r="B16">
        <v>210421037.41</v>
      </c>
      <c r="C16">
        <v>178213652.74</v>
      </c>
      <c r="D16">
        <v>199481346</v>
      </c>
      <c r="E16">
        <v>143032068.43</v>
      </c>
      <c r="F16">
        <v>144937699.47</v>
      </c>
      <c r="G16">
        <v>246156634.4</v>
      </c>
      <c r="H16">
        <v>194808103.01</v>
      </c>
      <c r="I16">
        <v>167688957.02</v>
      </c>
    </row>
    <row r="17" spans="1:9">
      <c r="A17" t="str">
        <v>DEX vol. (USD)</v>
      </c>
      <c r="B17">
        <v>2297530.05</v>
      </c>
      <c r="C17">
        <v>77257083.99</v>
      </c>
      <c r="D17">
        <v>53312168.96</v>
      </c>
      <c r="E17">
        <v>25105723.83</v>
      </c>
      <c r="F17">
        <v>33063529.88</v>
      </c>
      <c r="G17">
        <v>56314139.45</v>
      </c>
      <c r="H17">
        <v>38587261.66</v>
      </c>
      <c r="I17">
        <v>50812104.12</v>
      </c>
    </row>
    <row r="18" spans="1:9">
      <c r="A18" t="str">
        <v>CEX vol. (USD)</v>
      </c>
      <c r="B18">
        <v>0</v>
      </c>
      <c r="C18">
        <v>0</v>
      </c>
      <c r="D18">
        <v>0</v>
      </c>
      <c r="E18">
        <v>33266287.7</v>
      </c>
      <c r="F18">
        <v>79755706.04</v>
      </c>
      <c r="G18">
        <v>162776172.03</v>
      </c>
      <c r="H18">
        <v>90820382.85</v>
      </c>
      <c r="I18">
        <v>88298226.97</v>
      </c>
    </row>
    <row r="19" spans="1:9">
      <c r="A19" t="str">
        <v>Total vol. (USD)</v>
      </c>
      <c r="B19">
        <v>2297530.05</v>
      </c>
      <c r="C19">
        <v>77257083.99</v>
      </c>
      <c r="D19">
        <v>53312168.96</v>
      </c>
      <c r="E19">
        <v>58372011.53</v>
      </c>
      <c r="F19">
        <v>112819235.92</v>
      </c>
      <c r="G19">
        <v>219090311.48</v>
      </c>
      <c r="H19">
        <v>129407644.509999</v>
      </c>
      <c r="I19">
        <v>139110331.09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3"/>
  <sheetViews>
    <sheetView topLeftCell="A34" workbookViewId="0">
      <selection activeCell="E5" sqref="E5"/>
    </sheetView>
  </sheetViews>
  <sheetFormatPr defaultColWidth="8.88888888888889" defaultRowHeight="14.4"/>
  <cols>
    <col min="1" max="1" width="24.5555555555556" customWidth="1"/>
    <col min="2" max="13" width="12.8888888888889"/>
    <col min="14" max="14" width="9.66666666666667"/>
  </cols>
  <sheetData>
    <row r="1" spans="1:9">
      <c r="A1" s="1" t="s">
        <v>221</v>
      </c>
      <c r="B1" s="1" t="s">
        <v>222</v>
      </c>
      <c r="C1" s="1" t="s">
        <v>223</v>
      </c>
      <c r="D1" s="1" t="s">
        <v>224</v>
      </c>
      <c r="E1" s="1" t="s">
        <v>164</v>
      </c>
      <c r="F1" s="1" t="s">
        <v>225</v>
      </c>
      <c r="G1" s="1" t="s">
        <v>226</v>
      </c>
      <c r="H1" s="1" t="s">
        <v>211</v>
      </c>
      <c r="I1" s="1" t="s">
        <v>212</v>
      </c>
    </row>
    <row r="2" spans="1:9">
      <c r="A2" s="1" t="s">
        <v>235</v>
      </c>
      <c r="B2" s="1">
        <v>45172</v>
      </c>
      <c r="C2" s="1">
        <v>1483769</v>
      </c>
      <c r="D2" s="1">
        <v>3137</v>
      </c>
      <c r="E2" s="1">
        <v>8601646</v>
      </c>
      <c r="F2" s="1">
        <v>174536155.83</v>
      </c>
      <c r="G2" s="1">
        <v>36436743.97</v>
      </c>
      <c r="H2" s="1">
        <v>75325206.49</v>
      </c>
      <c r="I2" s="1">
        <v>111761950.46</v>
      </c>
    </row>
    <row r="3" spans="1:9">
      <c r="A3" s="1" t="s">
        <v>236</v>
      </c>
      <c r="B3" s="1">
        <v>39464</v>
      </c>
      <c r="C3" s="1">
        <v>799934</v>
      </c>
      <c r="D3" s="1">
        <v>3187</v>
      </c>
      <c r="E3" s="1">
        <v>8489654</v>
      </c>
      <c r="F3" s="1">
        <v>191283032.77</v>
      </c>
      <c r="G3" s="1">
        <v>27228111.32</v>
      </c>
      <c r="H3" s="1">
        <v>79128559.1</v>
      </c>
      <c r="I3" s="1">
        <v>106356670.419999</v>
      </c>
    </row>
    <row r="4" spans="1:9">
      <c r="A4" s="1" t="s">
        <v>237</v>
      </c>
      <c r="B4" s="1">
        <v>31584</v>
      </c>
      <c r="C4" s="1">
        <v>837685</v>
      </c>
      <c r="D4" s="1">
        <v>3217</v>
      </c>
      <c r="E4" s="1">
        <v>8317321</v>
      </c>
      <c r="F4" s="1">
        <v>181340587.32</v>
      </c>
      <c r="G4" s="1">
        <v>50902586.54</v>
      </c>
      <c r="H4" s="1">
        <v>97624753.3</v>
      </c>
      <c r="I4" s="1">
        <v>148527339.84</v>
      </c>
    </row>
    <row r="5" spans="1:9">
      <c r="A5" s="1" t="s">
        <v>238</v>
      </c>
      <c r="B5" s="1">
        <v>25638</v>
      </c>
      <c r="C5" s="1">
        <v>479044</v>
      </c>
      <c r="D5" s="1">
        <v>3240</v>
      </c>
      <c r="E5" s="1">
        <v>8173478</v>
      </c>
      <c r="F5" s="1">
        <v>153339408.28</v>
      </c>
      <c r="G5" s="1">
        <v>20594021.64</v>
      </c>
      <c r="H5" s="1">
        <v>86550884.66</v>
      </c>
      <c r="I5" s="1">
        <v>107144906.3</v>
      </c>
    </row>
    <row r="6" spans="1:9">
      <c r="A6" s="1" t="s">
        <v>239</v>
      </c>
      <c r="B6" s="1">
        <v>21058</v>
      </c>
      <c r="C6" s="1">
        <v>477406</v>
      </c>
      <c r="D6" s="1">
        <v>3216</v>
      </c>
      <c r="E6" s="1">
        <v>8072604</v>
      </c>
      <c r="F6" s="1">
        <v>137486571.94</v>
      </c>
      <c r="G6" s="1">
        <v>12353399.46</v>
      </c>
      <c r="H6" s="1">
        <v>81223709.21</v>
      </c>
      <c r="I6" s="1">
        <v>93577108.6699999</v>
      </c>
    </row>
    <row r="7" spans="1:9">
      <c r="A7" s="1" t="s">
        <v>240</v>
      </c>
      <c r="B7" s="1">
        <v>16899</v>
      </c>
      <c r="C7" s="1">
        <v>434220</v>
      </c>
      <c r="D7" s="1">
        <v>3263</v>
      </c>
      <c r="E7" s="1">
        <v>7966891</v>
      </c>
      <c r="F7" s="1">
        <v>133685062.1</v>
      </c>
      <c r="G7" s="1">
        <v>18758536.24</v>
      </c>
      <c r="H7" s="1">
        <v>74300779.06</v>
      </c>
      <c r="I7" s="1">
        <v>93059315.3</v>
      </c>
    </row>
    <row r="8" spans="1:9">
      <c r="A8" s="1" t="s">
        <v>241</v>
      </c>
      <c r="B8" s="1">
        <v>23071</v>
      </c>
      <c r="C8" s="1">
        <v>562112</v>
      </c>
      <c r="D8" s="1">
        <v>3302</v>
      </c>
      <c r="E8" s="1">
        <v>7774812</v>
      </c>
      <c r="F8" s="1">
        <v>162882964.2</v>
      </c>
      <c r="G8" s="1">
        <v>27577456.52</v>
      </c>
      <c r="H8" s="1">
        <v>89193778.78</v>
      </c>
      <c r="I8" s="1">
        <v>116771235.3</v>
      </c>
    </row>
    <row r="9" spans="1:9">
      <c r="A9" s="1" t="s">
        <v>242</v>
      </c>
      <c r="B9" s="1">
        <v>16147</v>
      </c>
      <c r="C9" s="1">
        <v>950614</v>
      </c>
      <c r="D9" s="1">
        <v>3314</v>
      </c>
      <c r="E9" s="1">
        <v>7662430</v>
      </c>
      <c r="F9" s="1">
        <v>114046313.27</v>
      </c>
      <c r="G9" s="1">
        <v>207170488.94</v>
      </c>
      <c r="H9" s="1">
        <v>87286018.15</v>
      </c>
      <c r="I9" s="1">
        <v>294456507.09</v>
      </c>
    </row>
    <row r="10" spans="1:9">
      <c r="A10" s="1" t="s">
        <v>243</v>
      </c>
      <c r="B10" s="1">
        <v>14055</v>
      </c>
      <c r="C10" s="1">
        <v>550931</v>
      </c>
      <c r="D10" s="1">
        <v>3331</v>
      </c>
      <c r="E10" s="1">
        <v>7607047</v>
      </c>
      <c r="F10" s="1">
        <v>112598615.39</v>
      </c>
      <c r="G10" s="1">
        <v>7867259.49</v>
      </c>
      <c r="H10" s="1">
        <v>64668706.5</v>
      </c>
      <c r="I10" s="1">
        <v>72535965.99</v>
      </c>
    </row>
    <row r="11" spans="1:9">
      <c r="A11" s="1" t="s">
        <v>244</v>
      </c>
      <c r="B11" s="1">
        <v>11333</v>
      </c>
      <c r="C11" s="1">
        <v>439292</v>
      </c>
      <c r="D11" s="1">
        <v>3344</v>
      </c>
      <c r="E11" s="1">
        <v>7551723</v>
      </c>
      <c r="F11" s="1">
        <v>108181466.99</v>
      </c>
      <c r="G11" s="1">
        <v>8887832.12</v>
      </c>
      <c r="H11" s="1">
        <v>83356656.46</v>
      </c>
      <c r="I11" s="1">
        <v>92244488.58</v>
      </c>
    </row>
    <row r="12" spans="1:9">
      <c r="A12" s="1" t="s">
        <v>245</v>
      </c>
      <c r="B12" s="1">
        <v>15621</v>
      </c>
      <c r="C12" s="1">
        <v>472869</v>
      </c>
      <c r="D12" s="1">
        <v>3357</v>
      </c>
      <c r="E12" s="1">
        <v>7459163</v>
      </c>
      <c r="F12" s="1">
        <v>119672335.81</v>
      </c>
      <c r="G12" s="1">
        <v>14801134.96</v>
      </c>
      <c r="H12" s="1">
        <v>129320660.16</v>
      </c>
      <c r="I12" s="1">
        <v>144121795.12</v>
      </c>
    </row>
    <row r="13" spans="1:9">
      <c r="A13" s="1" t="s">
        <v>246</v>
      </c>
      <c r="B13" s="1">
        <v>20606</v>
      </c>
      <c r="C13" s="1">
        <v>579163</v>
      </c>
      <c r="D13" s="1">
        <v>3512</v>
      </c>
      <c r="E13" s="1">
        <v>7411710</v>
      </c>
      <c r="F13" s="1">
        <v>166062993.3</v>
      </c>
      <c r="G13" s="1">
        <v>27248392.42</v>
      </c>
      <c r="H13" s="1">
        <v>152748355.97</v>
      </c>
      <c r="I13" s="1">
        <v>179996748.39</v>
      </c>
    </row>
    <row r="15" spans="1:13">
      <c r="A15" t="str">
        <f t="array" ref="A15:M23">TRANSPOSE(A1:I13)</f>
        <v>Date</v>
      </c>
      <c r="B15" t="str">
        <v>2023 January</v>
      </c>
      <c r="C15" t="str">
        <v>2023 February</v>
      </c>
      <c r="D15" t="str">
        <v>2023 March</v>
      </c>
      <c r="E15" t="str">
        <v>2023 April</v>
      </c>
      <c r="F15" t="str">
        <v>2023 May</v>
      </c>
      <c r="G15" t="str">
        <v>2023 June</v>
      </c>
      <c r="H15" t="str">
        <v>2023 July</v>
      </c>
      <c r="I15" t="str">
        <v>2023 August</v>
      </c>
      <c r="J15" t="str">
        <v>2023 September</v>
      </c>
      <c r="K15" t="str">
        <v>2023 October</v>
      </c>
      <c r="L15" t="str">
        <v>2023 November</v>
      </c>
      <c r="M15" t="str">
        <v>2023 December</v>
      </c>
    </row>
    <row r="16" spans="1:13">
      <c r="A16" t="str">
        <v>Active traders</v>
      </c>
      <c r="B16">
        <v>45172</v>
      </c>
      <c r="C16">
        <v>39464</v>
      </c>
      <c r="D16">
        <v>31584</v>
      </c>
      <c r="E16">
        <v>25638</v>
      </c>
      <c r="F16">
        <v>21058</v>
      </c>
      <c r="G16">
        <v>16899</v>
      </c>
      <c r="H16">
        <v>23071</v>
      </c>
      <c r="I16">
        <v>16147</v>
      </c>
      <c r="J16">
        <v>14055</v>
      </c>
      <c r="K16">
        <v>11333</v>
      </c>
      <c r="L16">
        <v>15621</v>
      </c>
      <c r="M16">
        <v>20606</v>
      </c>
    </row>
    <row r="17" spans="1:13">
      <c r="A17" t="str">
        <v>Trades</v>
      </c>
      <c r="B17">
        <v>1483769</v>
      </c>
      <c r="C17">
        <v>799934</v>
      </c>
      <c r="D17">
        <v>837685</v>
      </c>
      <c r="E17">
        <v>479044</v>
      </c>
      <c r="F17">
        <v>477406</v>
      </c>
      <c r="G17">
        <v>434220</v>
      </c>
      <c r="H17">
        <v>562112</v>
      </c>
      <c r="I17">
        <v>950614</v>
      </c>
      <c r="J17">
        <v>550931</v>
      </c>
      <c r="K17">
        <v>439292</v>
      </c>
      <c r="L17">
        <v>472869</v>
      </c>
      <c r="M17">
        <v>579163</v>
      </c>
    </row>
    <row r="18" spans="1:13">
      <c r="A18" t="str">
        <v>Listed assets</v>
      </c>
      <c r="B18">
        <v>3137</v>
      </c>
      <c r="C18">
        <v>3187</v>
      </c>
      <c r="D18">
        <v>3217</v>
      </c>
      <c r="E18">
        <v>3240</v>
      </c>
      <c r="F18">
        <v>3216</v>
      </c>
      <c r="G18">
        <v>3263</v>
      </c>
      <c r="H18">
        <v>3302</v>
      </c>
      <c r="I18">
        <v>3314</v>
      </c>
      <c r="J18">
        <v>3331</v>
      </c>
      <c r="K18">
        <v>3344</v>
      </c>
      <c r="L18">
        <v>3357</v>
      </c>
      <c r="M18">
        <v>3512</v>
      </c>
    </row>
    <row r="19" spans="1:13">
      <c r="A19" t="str">
        <v>Trustlines</v>
      </c>
      <c r="B19">
        <v>8601646</v>
      </c>
      <c r="C19">
        <v>8489654</v>
      </c>
      <c r="D19">
        <v>8317321</v>
      </c>
      <c r="E19">
        <v>8173478</v>
      </c>
      <c r="F19">
        <v>8072604</v>
      </c>
      <c r="G19">
        <v>7966891</v>
      </c>
      <c r="H19">
        <v>7774812</v>
      </c>
      <c r="I19">
        <v>7662430</v>
      </c>
      <c r="J19">
        <v>7607047</v>
      </c>
      <c r="K19">
        <v>7551723</v>
      </c>
      <c r="L19">
        <v>7459163</v>
      </c>
      <c r="M19">
        <v>7411710</v>
      </c>
    </row>
    <row r="20" spans="1:13">
      <c r="A20" t="str">
        <v>Marketcap (USD)</v>
      </c>
      <c r="B20">
        <v>174536155.83</v>
      </c>
      <c r="C20">
        <v>191283032.77</v>
      </c>
      <c r="D20">
        <v>181340587.32</v>
      </c>
      <c r="E20">
        <v>153339408.28</v>
      </c>
      <c r="F20">
        <v>137486571.94</v>
      </c>
      <c r="G20">
        <v>133685062.1</v>
      </c>
      <c r="H20">
        <v>162882964.2</v>
      </c>
      <c r="I20">
        <v>114046313.27</v>
      </c>
      <c r="J20">
        <v>112598615.39</v>
      </c>
      <c r="K20">
        <v>108181466.99</v>
      </c>
      <c r="L20">
        <v>119672335.81</v>
      </c>
      <c r="M20">
        <v>166062993.3</v>
      </c>
    </row>
    <row r="21" spans="1:13">
      <c r="A21" t="str">
        <v>DEX vol. (USD)</v>
      </c>
      <c r="B21">
        <v>36436743.97</v>
      </c>
      <c r="C21">
        <v>27228111.32</v>
      </c>
      <c r="D21">
        <v>50902586.54</v>
      </c>
      <c r="E21">
        <v>20594021.64</v>
      </c>
      <c r="F21">
        <v>12353399.46</v>
      </c>
      <c r="G21">
        <v>18758536.24</v>
      </c>
      <c r="H21">
        <v>27577456.52</v>
      </c>
      <c r="I21">
        <v>207170488.94</v>
      </c>
      <c r="J21">
        <v>7867259.49</v>
      </c>
      <c r="K21">
        <v>8887832.12</v>
      </c>
      <c r="L21">
        <v>14801134.96</v>
      </c>
      <c r="M21">
        <v>27248392.42</v>
      </c>
    </row>
    <row r="22" spans="1:13">
      <c r="A22" t="str">
        <v>CEX vol. (USD)</v>
      </c>
      <c r="B22">
        <v>75325206.49</v>
      </c>
      <c r="C22">
        <v>79128559.1</v>
      </c>
      <c r="D22">
        <v>97624753.3</v>
      </c>
      <c r="E22">
        <v>86550884.66</v>
      </c>
      <c r="F22">
        <v>81223709.21</v>
      </c>
      <c r="G22">
        <v>74300779.06</v>
      </c>
      <c r="H22">
        <v>89193778.78</v>
      </c>
      <c r="I22">
        <v>87286018.15</v>
      </c>
      <c r="J22">
        <v>64668706.5</v>
      </c>
      <c r="K22">
        <v>83356656.46</v>
      </c>
      <c r="L22">
        <v>129320660.16</v>
      </c>
      <c r="M22">
        <v>152748355.97</v>
      </c>
    </row>
    <row r="23" spans="1:13">
      <c r="A23" t="str">
        <v>Total vol. (USD)</v>
      </c>
      <c r="B23">
        <v>111761950.46</v>
      </c>
      <c r="C23">
        <v>106356670.419999</v>
      </c>
      <c r="D23">
        <v>148527339.84</v>
      </c>
      <c r="E23">
        <v>107144906.3</v>
      </c>
      <c r="F23">
        <v>93577108.6699999</v>
      </c>
      <c r="G23">
        <v>93059315.3</v>
      </c>
      <c r="H23">
        <v>116771235.3</v>
      </c>
      <c r="I23">
        <v>294456507.09</v>
      </c>
      <c r="J23">
        <v>72535965.99</v>
      </c>
      <c r="K23">
        <v>92244488.58</v>
      </c>
      <c r="L23">
        <v>144121795.12</v>
      </c>
      <c r="M23">
        <v>179996748.39</v>
      </c>
    </row>
    <row r="25" s="1" customFormat="1" spans="1:14">
      <c r="A25" s="1" t="s">
        <v>221</v>
      </c>
      <c r="B25" s="1" t="s">
        <v>222</v>
      </c>
      <c r="C25" s="1" t="s">
        <v>247</v>
      </c>
      <c r="D25" s="1" t="s">
        <v>248</v>
      </c>
      <c r="E25" s="1" t="s">
        <v>249</v>
      </c>
      <c r="F25" s="1" t="s">
        <v>250</v>
      </c>
      <c r="G25" s="1" t="s">
        <v>251</v>
      </c>
      <c r="H25" s="1" t="s">
        <v>252</v>
      </c>
      <c r="I25" s="1" t="s">
        <v>253</v>
      </c>
      <c r="J25" s="1" t="s">
        <v>254</v>
      </c>
      <c r="K25" s="1" t="s">
        <v>255</v>
      </c>
      <c r="L25" s="1" t="s">
        <v>256</v>
      </c>
      <c r="M25" s="1" t="s">
        <v>257</v>
      </c>
      <c r="N25" s="1" t="s">
        <v>258</v>
      </c>
    </row>
    <row r="26" spans="1:14">
      <c r="A26" s="1" t="s">
        <v>235</v>
      </c>
      <c r="B26" s="1">
        <v>6382</v>
      </c>
      <c r="C26" s="1">
        <v>1493893.86</v>
      </c>
      <c r="D26" s="1">
        <v>717999</v>
      </c>
      <c r="E26" s="1">
        <v>56472</v>
      </c>
      <c r="F26" s="1">
        <v>130380</v>
      </c>
      <c r="G26" s="1">
        <v>30404</v>
      </c>
      <c r="H26" s="1">
        <v>74.17</v>
      </c>
      <c r="I26" s="1">
        <v>2.41</v>
      </c>
      <c r="J26" s="1">
        <v>2500</v>
      </c>
      <c r="K26" s="1">
        <v>124894.87</v>
      </c>
      <c r="L26" s="1">
        <v>0.73</v>
      </c>
      <c r="M26" s="1">
        <v>999</v>
      </c>
      <c r="N26" s="1">
        <v>41286.28</v>
      </c>
    </row>
    <row r="27" spans="1:14">
      <c r="A27" s="1" t="s">
        <v>236</v>
      </c>
      <c r="B27" s="1">
        <v>5856</v>
      </c>
      <c r="C27" s="1">
        <v>852940.01</v>
      </c>
      <c r="D27" s="1">
        <v>799761</v>
      </c>
      <c r="E27" s="1">
        <v>71354</v>
      </c>
      <c r="F27" s="1">
        <v>100208</v>
      </c>
      <c r="G27" s="1">
        <v>18441</v>
      </c>
      <c r="H27" s="1">
        <v>34.14</v>
      </c>
      <c r="I27" s="1">
        <v>1.24</v>
      </c>
      <c r="J27" s="1">
        <v>1985</v>
      </c>
      <c r="K27" s="1">
        <v>78929.32</v>
      </c>
      <c r="L27" s="1">
        <v>0.37</v>
      </c>
      <c r="M27" s="1">
        <v>1050</v>
      </c>
      <c r="N27" s="1">
        <v>23667.66</v>
      </c>
    </row>
    <row r="28" spans="1:14">
      <c r="A28" s="1" t="s">
        <v>237</v>
      </c>
      <c r="B28" s="1">
        <v>8053</v>
      </c>
      <c r="C28" s="1">
        <v>1443384.54</v>
      </c>
      <c r="D28" s="1">
        <v>971465</v>
      </c>
      <c r="E28" s="1">
        <v>109417</v>
      </c>
      <c r="F28" s="1">
        <v>186617</v>
      </c>
      <c r="G28" s="1">
        <v>32467</v>
      </c>
      <c r="H28" s="1">
        <v>32.97</v>
      </c>
      <c r="I28" s="1">
        <v>0.93</v>
      </c>
      <c r="J28" s="1">
        <v>1862.5</v>
      </c>
      <c r="K28" s="1">
        <v>87700.47</v>
      </c>
      <c r="L28" s="1">
        <v>0.41</v>
      </c>
      <c r="M28" s="1">
        <v>15000</v>
      </c>
      <c r="N28" s="1">
        <v>37605.36</v>
      </c>
    </row>
    <row r="29" spans="1:14">
      <c r="A29" s="1" t="s">
        <v>238</v>
      </c>
      <c r="B29" s="1">
        <v>7787</v>
      </c>
      <c r="C29" s="1">
        <v>766690.24</v>
      </c>
      <c r="D29" s="1">
        <v>1111733</v>
      </c>
      <c r="E29" s="1">
        <v>84081</v>
      </c>
      <c r="F29" s="1">
        <v>181666</v>
      </c>
      <c r="G29" s="1">
        <v>44034</v>
      </c>
      <c r="H29" s="1">
        <v>20.12</v>
      </c>
      <c r="I29" s="1">
        <v>0.85</v>
      </c>
      <c r="J29" s="1">
        <v>5271</v>
      </c>
      <c r="K29" s="1">
        <v>68092.57</v>
      </c>
      <c r="L29" s="1">
        <v>0.27</v>
      </c>
      <c r="M29" s="1">
        <v>805</v>
      </c>
      <c r="N29" s="1">
        <v>20303.58</v>
      </c>
    </row>
    <row r="30" spans="1:14">
      <c r="A30" s="1" t="s">
        <v>239</v>
      </c>
      <c r="B30" s="1">
        <v>7592</v>
      </c>
      <c r="C30" s="1">
        <v>749970.39</v>
      </c>
      <c r="D30" s="1">
        <v>1228309</v>
      </c>
      <c r="E30" s="1">
        <v>102823</v>
      </c>
      <c r="F30" s="1">
        <v>124868</v>
      </c>
      <c r="G30" s="1">
        <v>11914</v>
      </c>
      <c r="H30" s="1">
        <v>18.01</v>
      </c>
      <c r="I30" s="1">
        <v>0.83</v>
      </c>
      <c r="J30" s="1">
        <v>1776</v>
      </c>
      <c r="K30" s="1">
        <v>76379.99</v>
      </c>
      <c r="L30" s="1">
        <v>0.23</v>
      </c>
      <c r="M30" s="1">
        <v>198.63</v>
      </c>
      <c r="N30" s="1">
        <v>20484.11</v>
      </c>
    </row>
    <row r="31" spans="1:14">
      <c r="A31" s="1" t="s">
        <v>240</v>
      </c>
      <c r="B31" s="1">
        <v>9578</v>
      </c>
      <c r="C31" s="1">
        <v>1055048.35</v>
      </c>
      <c r="D31" s="1">
        <v>1371624</v>
      </c>
      <c r="E31" s="1">
        <v>114045</v>
      </c>
      <c r="F31" s="1">
        <v>135172</v>
      </c>
      <c r="G31" s="1">
        <v>5159</v>
      </c>
      <c r="H31" s="1">
        <v>23.11</v>
      </c>
      <c r="I31" s="1">
        <v>1.29</v>
      </c>
      <c r="J31" s="1">
        <v>4925</v>
      </c>
      <c r="K31" s="1">
        <v>111791.88</v>
      </c>
      <c r="L31" s="1">
        <v>0.37</v>
      </c>
      <c r="M31" s="1">
        <v>750</v>
      </c>
      <c r="N31" s="1">
        <v>34079.86</v>
      </c>
    </row>
    <row r="32" spans="1:14">
      <c r="A32" s="1" t="s">
        <v>241</v>
      </c>
      <c r="B32" s="1">
        <v>8333</v>
      </c>
      <c r="C32" s="1">
        <v>759777.19</v>
      </c>
      <c r="D32" s="1">
        <v>1489110</v>
      </c>
      <c r="E32" s="1">
        <v>105767</v>
      </c>
      <c r="F32" s="1">
        <v>127060</v>
      </c>
      <c r="G32" s="1">
        <v>11918</v>
      </c>
      <c r="H32" s="1">
        <v>13.11</v>
      </c>
      <c r="I32" s="1">
        <v>0.55</v>
      </c>
      <c r="J32" s="1">
        <v>600</v>
      </c>
      <c r="K32" s="1">
        <v>47574.19</v>
      </c>
      <c r="L32" s="1">
        <v>0.21</v>
      </c>
      <c r="M32" s="1">
        <v>150</v>
      </c>
      <c r="N32" s="1">
        <v>20836.26</v>
      </c>
    </row>
    <row r="33" spans="1:14">
      <c r="A33" s="1" t="s">
        <v>242</v>
      </c>
      <c r="B33" s="1">
        <v>7021</v>
      </c>
      <c r="C33" s="1">
        <v>813714.84</v>
      </c>
      <c r="D33" s="1">
        <v>1631437</v>
      </c>
      <c r="E33" s="1">
        <v>108166</v>
      </c>
      <c r="F33" s="1">
        <v>168830</v>
      </c>
      <c r="G33" s="1">
        <v>32087</v>
      </c>
      <c r="H33" s="1">
        <v>17.82</v>
      </c>
      <c r="I33" s="1">
        <v>0.5</v>
      </c>
      <c r="J33" s="1">
        <v>419.93</v>
      </c>
      <c r="K33" s="1">
        <v>35725.47</v>
      </c>
      <c r="L33" s="1">
        <v>0.31</v>
      </c>
      <c r="M33" s="1">
        <v>1000</v>
      </c>
      <c r="N33" s="1">
        <v>24790.91</v>
      </c>
    </row>
    <row r="34" spans="1:14">
      <c r="A34" s="1" t="s">
        <v>243</v>
      </c>
      <c r="B34" s="1">
        <v>6561</v>
      </c>
      <c r="C34" s="1">
        <v>604344.73</v>
      </c>
      <c r="D34" s="1">
        <v>1886121</v>
      </c>
      <c r="E34" s="1">
        <v>81464</v>
      </c>
      <c r="F34" s="1">
        <v>275643</v>
      </c>
      <c r="G34" s="1">
        <v>21647</v>
      </c>
      <c r="H34" s="1">
        <v>20.47</v>
      </c>
      <c r="I34" s="1">
        <v>0.53</v>
      </c>
      <c r="J34" s="1">
        <v>390</v>
      </c>
      <c r="K34" s="1">
        <v>35734.47</v>
      </c>
      <c r="L34" s="1">
        <v>0.33</v>
      </c>
      <c r="M34" s="1">
        <v>362.21</v>
      </c>
      <c r="N34" s="1">
        <v>17948.64</v>
      </c>
    </row>
    <row r="35" spans="1:14">
      <c r="A35" s="1" t="s">
        <v>244</v>
      </c>
      <c r="B35" s="1">
        <v>7800</v>
      </c>
      <c r="C35" s="1">
        <v>622657.21</v>
      </c>
      <c r="D35" s="1">
        <v>3089210</v>
      </c>
      <c r="E35" s="1">
        <v>105676</v>
      </c>
      <c r="F35" s="1">
        <v>1219624</v>
      </c>
      <c r="G35" s="1">
        <v>16622</v>
      </c>
      <c r="H35" s="1">
        <v>13.37</v>
      </c>
      <c r="I35" s="1">
        <v>0.55</v>
      </c>
      <c r="J35" s="1">
        <v>1300</v>
      </c>
      <c r="K35" s="1">
        <v>50440.65</v>
      </c>
      <c r="L35" s="1">
        <v>0.19</v>
      </c>
      <c r="M35" s="1">
        <v>200</v>
      </c>
      <c r="N35" s="1">
        <v>17179.81</v>
      </c>
    </row>
    <row r="36" spans="1:14">
      <c r="A36" s="1" t="s">
        <v>245</v>
      </c>
      <c r="B36" s="1">
        <v>5000</v>
      </c>
      <c r="C36" s="1">
        <v>453010.28</v>
      </c>
      <c r="D36" s="1">
        <v>4511136</v>
      </c>
      <c r="E36" s="1">
        <v>68246</v>
      </c>
      <c r="F36" s="1">
        <v>1433164</v>
      </c>
      <c r="G36" s="1">
        <v>17293</v>
      </c>
      <c r="H36" s="1">
        <v>11.99</v>
      </c>
      <c r="I36" s="1">
        <v>0.47</v>
      </c>
      <c r="J36" s="1">
        <v>210</v>
      </c>
      <c r="K36" s="1">
        <v>30517.77</v>
      </c>
      <c r="L36" s="1">
        <v>0.14</v>
      </c>
      <c r="M36" s="1">
        <v>45</v>
      </c>
      <c r="N36" s="1">
        <v>8465.68</v>
      </c>
    </row>
    <row r="37" spans="1:14">
      <c r="A37" s="1" t="s">
        <v>246</v>
      </c>
      <c r="B37" s="1">
        <v>4575</v>
      </c>
      <c r="C37" s="1">
        <v>609242.76</v>
      </c>
      <c r="D37" s="1">
        <v>5283328</v>
      </c>
      <c r="E37" s="1">
        <v>83976</v>
      </c>
      <c r="F37" s="1">
        <v>799100</v>
      </c>
      <c r="G37" s="1">
        <v>27019</v>
      </c>
      <c r="H37" s="1">
        <v>14.08</v>
      </c>
      <c r="I37" s="1">
        <v>0.54</v>
      </c>
      <c r="J37" s="1">
        <v>216.93</v>
      </c>
      <c r="K37" s="1">
        <v>38248.42</v>
      </c>
      <c r="L37" s="1">
        <v>0.21</v>
      </c>
      <c r="M37" s="1">
        <v>1395.22</v>
      </c>
      <c r="N37" s="1">
        <v>13962.53</v>
      </c>
    </row>
    <row r="40" spans="1:13">
      <c r="A40" t="str">
        <f t="array" ref="A40:M53">TRANSPOSE(A25:N37)</f>
        <v>Date</v>
      </c>
      <c r="B40" t="str">
        <v>2023 January</v>
      </c>
      <c r="C40" t="str">
        <v>2023 February</v>
      </c>
      <c r="D40" t="str">
        <v>2023 March</v>
      </c>
      <c r="E40" t="str">
        <v>2023 April</v>
      </c>
      <c r="F40" t="str">
        <v>2023 May</v>
      </c>
      <c r="G40" t="str">
        <v>2023 June</v>
      </c>
      <c r="H40" t="str">
        <v>2023 July</v>
      </c>
      <c r="I40" t="str">
        <v>2023 August</v>
      </c>
      <c r="J40" t="str">
        <v>2023 September</v>
      </c>
      <c r="K40" t="str">
        <v>2023 October</v>
      </c>
      <c r="L40" t="str">
        <v>2023 November</v>
      </c>
      <c r="M40" t="str">
        <v>2023 December</v>
      </c>
    </row>
    <row r="41" spans="1:13">
      <c r="A41" t="str">
        <v>Active traders</v>
      </c>
      <c r="B41">
        <v>6382</v>
      </c>
      <c r="C41">
        <v>5856</v>
      </c>
      <c r="D41">
        <v>8053</v>
      </c>
      <c r="E41">
        <v>7787</v>
      </c>
      <c r="F41">
        <v>7592</v>
      </c>
      <c r="G41">
        <v>9578</v>
      </c>
      <c r="H41">
        <v>8333</v>
      </c>
      <c r="I41">
        <v>7021</v>
      </c>
      <c r="J41">
        <v>6561</v>
      </c>
      <c r="K41">
        <v>7800</v>
      </c>
      <c r="L41">
        <v>5000</v>
      </c>
      <c r="M41">
        <v>4575</v>
      </c>
    </row>
    <row r="42" spans="1:13">
      <c r="A42" t="str">
        <v>Volume (USD)</v>
      </c>
      <c r="B42">
        <v>1493893.86</v>
      </c>
      <c r="C42">
        <v>852940.01</v>
      </c>
      <c r="D42">
        <v>1443384.54</v>
      </c>
      <c r="E42">
        <v>766690.24</v>
      </c>
      <c r="F42">
        <v>749970.39</v>
      </c>
      <c r="G42">
        <v>1055048.35</v>
      </c>
      <c r="H42">
        <v>759777.19</v>
      </c>
      <c r="I42">
        <v>813714.84</v>
      </c>
      <c r="J42">
        <v>604344.73</v>
      </c>
      <c r="K42">
        <v>622657.21</v>
      </c>
      <c r="L42">
        <v>453010.28</v>
      </c>
      <c r="M42">
        <v>609242.76</v>
      </c>
    </row>
    <row r="43" spans="1:13">
      <c r="A43" t="str">
        <v>NFTs</v>
      </c>
      <c r="B43">
        <v>717999</v>
      </c>
      <c r="C43">
        <v>799761</v>
      </c>
      <c r="D43">
        <v>971465</v>
      </c>
      <c r="E43">
        <v>1111733</v>
      </c>
      <c r="F43">
        <v>1228309</v>
      </c>
      <c r="G43">
        <v>1371624</v>
      </c>
      <c r="H43">
        <v>1489110</v>
      </c>
      <c r="I43">
        <v>1631437</v>
      </c>
      <c r="J43">
        <v>1886121</v>
      </c>
      <c r="K43">
        <v>3089210</v>
      </c>
      <c r="L43">
        <v>4511136</v>
      </c>
      <c r="M43">
        <v>5283328</v>
      </c>
    </row>
    <row r="44" spans="1:13">
      <c r="A44" t="str">
        <v>Exchanges</v>
      </c>
      <c r="B44">
        <v>56472</v>
      </c>
      <c r="C44">
        <v>71354</v>
      </c>
      <c r="D44">
        <v>109417</v>
      </c>
      <c r="E44">
        <v>84081</v>
      </c>
      <c r="F44">
        <v>102823</v>
      </c>
      <c r="G44">
        <v>114045</v>
      </c>
      <c r="H44">
        <v>105767</v>
      </c>
      <c r="I44">
        <v>108166</v>
      </c>
      <c r="J44">
        <v>81464</v>
      </c>
      <c r="K44">
        <v>105676</v>
      </c>
      <c r="L44">
        <v>68246</v>
      </c>
      <c r="M44">
        <v>83976</v>
      </c>
    </row>
    <row r="45" spans="1:13">
      <c r="A45" t="str">
        <v>Minted</v>
      </c>
      <c r="B45">
        <v>130380</v>
      </c>
      <c r="C45">
        <v>100208</v>
      </c>
      <c r="D45">
        <v>186617</v>
      </c>
      <c r="E45">
        <v>181666</v>
      </c>
      <c r="F45">
        <v>124868</v>
      </c>
      <c r="G45">
        <v>135172</v>
      </c>
      <c r="H45">
        <v>127060</v>
      </c>
      <c r="I45">
        <v>168830</v>
      </c>
      <c r="J45">
        <v>275643</v>
      </c>
      <c r="K45">
        <v>1219624</v>
      </c>
      <c r="L45">
        <v>1433164</v>
      </c>
      <c r="M45">
        <v>799100</v>
      </c>
    </row>
    <row r="46" spans="1:13">
      <c r="A46" t="str">
        <v>Burned</v>
      </c>
      <c r="B46">
        <v>30404</v>
      </c>
      <c r="C46">
        <v>18441</v>
      </c>
      <c r="D46">
        <v>32467</v>
      </c>
      <c r="E46">
        <v>44034</v>
      </c>
      <c r="F46">
        <v>11914</v>
      </c>
      <c r="G46">
        <v>5159</v>
      </c>
      <c r="H46">
        <v>11918</v>
      </c>
      <c r="I46">
        <v>32087</v>
      </c>
      <c r="J46">
        <v>21647</v>
      </c>
      <c r="K46">
        <v>16622</v>
      </c>
      <c r="L46">
        <v>17293</v>
      </c>
      <c r="M46">
        <v>27019</v>
      </c>
    </row>
    <row r="47" spans="1:13">
      <c r="A47" t="str">
        <v>Avg. Price (XRP)</v>
      </c>
      <c r="B47">
        <v>74.17</v>
      </c>
      <c r="C47">
        <v>34.14</v>
      </c>
      <c r="D47">
        <v>32.97</v>
      </c>
      <c r="E47">
        <v>20.12</v>
      </c>
      <c r="F47">
        <v>18.01</v>
      </c>
      <c r="G47">
        <v>23.11</v>
      </c>
      <c r="H47">
        <v>13.11</v>
      </c>
      <c r="I47">
        <v>17.82</v>
      </c>
      <c r="J47">
        <v>20.47</v>
      </c>
      <c r="K47">
        <v>13.37</v>
      </c>
      <c r="L47">
        <v>11.99</v>
      </c>
      <c r="M47">
        <v>14.08</v>
      </c>
    </row>
    <row r="48" spans="1:13">
      <c r="A48" t="str">
        <v>Issuer fees Avg. (XRP)</v>
      </c>
      <c r="B48">
        <v>2.41</v>
      </c>
      <c r="C48">
        <v>1.24</v>
      </c>
      <c r="D48">
        <v>0.93</v>
      </c>
      <c r="E48">
        <v>0.85</v>
      </c>
      <c r="F48">
        <v>0.83</v>
      </c>
      <c r="G48">
        <v>1.29</v>
      </c>
      <c r="H48">
        <v>0.55</v>
      </c>
      <c r="I48">
        <v>0.5</v>
      </c>
      <c r="J48">
        <v>0.53</v>
      </c>
      <c r="K48">
        <v>0.55</v>
      </c>
      <c r="L48">
        <v>0.47</v>
      </c>
      <c r="M48">
        <v>0.54</v>
      </c>
    </row>
    <row r="49" spans="1:13">
      <c r="A49" t="str">
        <v>Issuer fees Max (XRP)</v>
      </c>
      <c r="B49">
        <v>2500</v>
      </c>
      <c r="C49">
        <v>1985</v>
      </c>
      <c r="D49">
        <v>1862.5</v>
      </c>
      <c r="E49">
        <v>5271</v>
      </c>
      <c r="F49">
        <v>1776</v>
      </c>
      <c r="G49">
        <v>4925</v>
      </c>
      <c r="H49">
        <v>600</v>
      </c>
      <c r="I49">
        <v>419.93</v>
      </c>
      <c r="J49">
        <v>390</v>
      </c>
      <c r="K49">
        <v>1300</v>
      </c>
      <c r="L49">
        <v>210</v>
      </c>
      <c r="M49">
        <v>216.93</v>
      </c>
    </row>
    <row r="50" spans="1:13">
      <c r="A50" t="str">
        <v>Issuer fees Total (XRP)</v>
      </c>
      <c r="B50">
        <v>124894.87</v>
      </c>
      <c r="C50">
        <v>78929.32</v>
      </c>
      <c r="D50">
        <v>87700.47</v>
      </c>
      <c r="E50">
        <v>68092.57</v>
      </c>
      <c r="F50">
        <v>76379.99</v>
      </c>
      <c r="G50">
        <v>111791.88</v>
      </c>
      <c r="H50">
        <v>47574.19</v>
      </c>
      <c r="I50">
        <v>35725.47</v>
      </c>
      <c r="J50">
        <v>35734.47</v>
      </c>
      <c r="K50">
        <v>50440.65</v>
      </c>
      <c r="L50">
        <v>30517.77</v>
      </c>
      <c r="M50">
        <v>38248.42</v>
      </c>
    </row>
    <row r="51" spans="1:13">
      <c r="A51" t="str">
        <v>Broker fees Avg. (XRP)</v>
      </c>
      <c r="B51">
        <v>0.73</v>
      </c>
      <c r="C51">
        <v>0.37</v>
      </c>
      <c r="D51">
        <v>0.41</v>
      </c>
      <c r="E51">
        <v>0.27</v>
      </c>
      <c r="F51">
        <v>0.23</v>
      </c>
      <c r="G51">
        <v>0.37</v>
      </c>
      <c r="H51">
        <v>0.21</v>
      </c>
      <c r="I51">
        <v>0.31</v>
      </c>
      <c r="J51">
        <v>0.33</v>
      </c>
      <c r="K51">
        <v>0.19</v>
      </c>
      <c r="L51">
        <v>0.14</v>
      </c>
      <c r="M51">
        <v>0.21</v>
      </c>
    </row>
    <row r="52" spans="1:13">
      <c r="A52" t="str">
        <v>Broker fees Max (XRP)</v>
      </c>
      <c r="B52">
        <v>999</v>
      </c>
      <c r="C52">
        <v>1050</v>
      </c>
      <c r="D52">
        <v>15000</v>
      </c>
      <c r="E52">
        <v>805</v>
      </c>
      <c r="F52">
        <v>198.63</v>
      </c>
      <c r="G52">
        <v>750</v>
      </c>
      <c r="H52">
        <v>150</v>
      </c>
      <c r="I52">
        <v>1000</v>
      </c>
      <c r="J52">
        <v>362.21</v>
      </c>
      <c r="K52">
        <v>200</v>
      </c>
      <c r="L52">
        <v>45</v>
      </c>
      <c r="M52">
        <v>1395.22</v>
      </c>
    </row>
    <row r="53" spans="1:13">
      <c r="A53" t="str">
        <v>Broker fees Total (XRP)</v>
      </c>
      <c r="B53">
        <v>41286.28</v>
      </c>
      <c r="C53">
        <v>23667.66</v>
      </c>
      <c r="D53">
        <v>37605.36</v>
      </c>
      <c r="E53">
        <v>20303.58</v>
      </c>
      <c r="F53">
        <v>20484.11</v>
      </c>
      <c r="G53">
        <v>34079.86</v>
      </c>
      <c r="H53">
        <v>20836.26</v>
      </c>
      <c r="I53">
        <v>24790.91</v>
      </c>
      <c r="J53">
        <v>17948.64</v>
      </c>
      <c r="K53">
        <v>17179.81</v>
      </c>
      <c r="L53">
        <v>8465.68</v>
      </c>
      <c r="M53">
        <v>13962.53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3"/>
  <sheetViews>
    <sheetView topLeftCell="A10" workbookViewId="0">
      <selection activeCell="E5" sqref="E5"/>
    </sheetView>
  </sheetViews>
  <sheetFormatPr defaultColWidth="8.88888888888889" defaultRowHeight="14.4"/>
  <cols>
    <col min="2" max="7" width="12.8888888888889" customWidth="1"/>
    <col min="8" max="14" width="12.8888888888889"/>
  </cols>
  <sheetData>
    <row r="1" spans="1:9">
      <c r="A1" s="1" t="s">
        <v>221</v>
      </c>
      <c r="B1" s="1" t="s">
        <v>222</v>
      </c>
      <c r="C1" s="1" t="s">
        <v>223</v>
      </c>
      <c r="D1" s="1" t="s">
        <v>224</v>
      </c>
      <c r="E1" s="1" t="s">
        <v>164</v>
      </c>
      <c r="F1" s="1" t="s">
        <v>225</v>
      </c>
      <c r="G1" s="1" t="s">
        <v>226</v>
      </c>
      <c r="H1" s="1" t="s">
        <v>211</v>
      </c>
      <c r="I1" s="1" t="s">
        <v>212</v>
      </c>
    </row>
    <row r="2" spans="1:9">
      <c r="A2" s="1" t="s">
        <v>259</v>
      </c>
      <c r="B2" s="1">
        <v>20387</v>
      </c>
      <c r="C2" s="1">
        <v>523934</v>
      </c>
      <c r="D2" s="1">
        <v>3543</v>
      </c>
      <c r="E2" s="1">
        <v>7406286</v>
      </c>
      <c r="F2" s="1">
        <v>131692337.43</v>
      </c>
      <c r="G2" s="1">
        <v>23876744.27</v>
      </c>
      <c r="H2" s="1">
        <v>118403056.58</v>
      </c>
      <c r="I2" s="1">
        <v>142279800.85</v>
      </c>
    </row>
    <row r="3" spans="1:9">
      <c r="A3" s="1" t="s">
        <v>260</v>
      </c>
      <c r="B3" s="1">
        <v>24721</v>
      </c>
      <c r="C3" s="1">
        <v>474837</v>
      </c>
      <c r="D3" s="1">
        <v>3566</v>
      </c>
      <c r="E3" s="1">
        <v>7376045</v>
      </c>
      <c r="F3" s="1">
        <v>145986835.98</v>
      </c>
      <c r="G3" s="1">
        <v>16279655.36</v>
      </c>
      <c r="H3" s="1">
        <v>172554394.88</v>
      </c>
      <c r="I3" s="1">
        <v>188834050.24</v>
      </c>
    </row>
    <row r="4" spans="1:9">
      <c r="A4" s="1" t="s">
        <v>261</v>
      </c>
      <c r="B4" s="1">
        <v>39490</v>
      </c>
      <c r="C4" s="1">
        <v>738027</v>
      </c>
      <c r="D4" s="1">
        <v>3636</v>
      </c>
      <c r="E4" s="1">
        <v>7363322</v>
      </c>
      <c r="F4" s="1">
        <v>163585634.41</v>
      </c>
      <c r="G4" s="1">
        <v>31909659.31</v>
      </c>
      <c r="H4" s="1">
        <v>159875092.13</v>
      </c>
      <c r="I4" s="1">
        <v>191784751.44</v>
      </c>
    </row>
    <row r="5" spans="1:9">
      <c r="A5" s="1" t="s">
        <v>262</v>
      </c>
      <c r="B5" s="1">
        <v>29296</v>
      </c>
      <c r="C5" s="1">
        <v>1939746</v>
      </c>
      <c r="D5" s="1">
        <v>3683</v>
      </c>
      <c r="E5" s="1">
        <v>7376402</v>
      </c>
      <c r="F5" s="1">
        <v>131476298.13</v>
      </c>
      <c r="G5" s="1">
        <v>16667770.23</v>
      </c>
      <c r="H5" s="1">
        <v>123569347.56</v>
      </c>
      <c r="I5" s="1">
        <v>140237117.79</v>
      </c>
    </row>
    <row r="6" spans="1:9">
      <c r="A6" s="1" t="s">
        <v>263</v>
      </c>
      <c r="B6" s="1">
        <v>20354</v>
      </c>
      <c r="C6" s="1">
        <v>2125167</v>
      </c>
      <c r="D6" s="1">
        <v>3713</v>
      </c>
      <c r="E6" s="1">
        <v>7354262</v>
      </c>
      <c r="F6" s="1">
        <v>144541834.33</v>
      </c>
      <c r="G6" s="1">
        <v>14778381.28</v>
      </c>
      <c r="H6" s="1">
        <v>127617959.58</v>
      </c>
      <c r="I6" s="1">
        <v>142396340.859999</v>
      </c>
    </row>
    <row r="7" spans="1:9">
      <c r="A7" s="1" t="s">
        <v>264</v>
      </c>
      <c r="B7" s="1">
        <v>18346</v>
      </c>
      <c r="C7" s="1">
        <v>1671524</v>
      </c>
      <c r="D7" s="1">
        <v>3755</v>
      </c>
      <c r="E7" s="1">
        <v>7337699</v>
      </c>
      <c r="F7" s="1">
        <v>121783091.26</v>
      </c>
      <c r="G7" s="1">
        <v>12048046.37</v>
      </c>
      <c r="H7" s="1">
        <v>70361648.61</v>
      </c>
      <c r="I7" s="1">
        <v>82409694.98</v>
      </c>
    </row>
    <row r="8" spans="1:9">
      <c r="A8" s="1" t="s">
        <v>265</v>
      </c>
      <c r="B8" s="1">
        <v>17011</v>
      </c>
      <c r="C8" s="1">
        <v>16742568</v>
      </c>
      <c r="D8" s="1">
        <v>3783</v>
      </c>
      <c r="E8" s="1">
        <v>7302176</v>
      </c>
      <c r="F8" s="1">
        <v>112807243.48</v>
      </c>
      <c r="G8" s="1">
        <v>20147485.75</v>
      </c>
      <c r="H8" s="1">
        <v>234786772.37</v>
      </c>
      <c r="I8" s="1">
        <v>254934258.12</v>
      </c>
    </row>
    <row r="9" spans="1:9">
      <c r="A9" s="1" t="s">
        <v>266</v>
      </c>
      <c r="B9" s="1">
        <v>17679</v>
      </c>
      <c r="C9" s="1">
        <v>23228023</v>
      </c>
      <c r="D9" s="1">
        <v>3806</v>
      </c>
      <c r="E9" s="1">
        <v>7282007</v>
      </c>
      <c r="F9" s="1">
        <v>102153559.97</v>
      </c>
      <c r="G9" s="1">
        <v>21733947.6</v>
      </c>
      <c r="H9" s="1">
        <v>83782103.85</v>
      </c>
      <c r="I9" s="1">
        <v>105516051.449999</v>
      </c>
    </row>
    <row r="10" spans="1:9">
      <c r="A10" s="1" t="s">
        <v>267</v>
      </c>
      <c r="B10" s="1">
        <v>17235</v>
      </c>
      <c r="C10" s="1">
        <v>29242092</v>
      </c>
      <c r="D10" s="1">
        <v>3837</v>
      </c>
      <c r="E10" s="1">
        <v>7248391</v>
      </c>
      <c r="F10" s="1">
        <v>95768189.09</v>
      </c>
      <c r="G10" s="1">
        <v>16071905.61</v>
      </c>
      <c r="H10" s="1">
        <v>74876385.72</v>
      </c>
      <c r="I10" s="1">
        <v>90948291.33</v>
      </c>
    </row>
    <row r="11" spans="1:9">
      <c r="A11" s="1" t="s">
        <v>268</v>
      </c>
      <c r="B11" s="1">
        <v>38770</v>
      </c>
      <c r="C11" s="1">
        <v>27403337</v>
      </c>
      <c r="D11" s="1">
        <v>7081</v>
      </c>
      <c r="E11" s="1">
        <v>7365158</v>
      </c>
      <c r="F11" s="1">
        <v>99560425.19</v>
      </c>
      <c r="G11" s="1">
        <v>70928033.34</v>
      </c>
      <c r="H11" s="1">
        <v>37742807.13</v>
      </c>
      <c r="I11" s="1">
        <v>108670840.47</v>
      </c>
    </row>
    <row r="12" spans="1:9">
      <c r="A12" s="1" t="s">
        <v>269</v>
      </c>
      <c r="B12" s="1">
        <v>65179</v>
      </c>
      <c r="C12" s="1">
        <v>22424983</v>
      </c>
      <c r="D12" s="1">
        <v>9768</v>
      </c>
      <c r="E12" s="1">
        <v>7133736</v>
      </c>
      <c r="F12" s="1">
        <v>298517627.23</v>
      </c>
      <c r="G12" s="1">
        <v>426632248.67</v>
      </c>
      <c r="H12" s="1">
        <v>257838509.36</v>
      </c>
      <c r="I12" s="1">
        <v>684470758.03</v>
      </c>
    </row>
    <row r="13" spans="1:9">
      <c r="A13" s="1" t="s">
        <v>270</v>
      </c>
      <c r="B13" s="1">
        <v>56611</v>
      </c>
      <c r="C13" s="1">
        <v>3739216</v>
      </c>
      <c r="D13" s="1">
        <v>11638</v>
      </c>
      <c r="E13" s="1">
        <v>7188585</v>
      </c>
      <c r="F13" s="1">
        <v>306602700.91</v>
      </c>
      <c r="G13" s="1">
        <v>47756626.76</v>
      </c>
      <c r="H13" s="1">
        <v>46091651.28</v>
      </c>
      <c r="I13" s="1">
        <v>93848278.0399999</v>
      </c>
    </row>
    <row r="15" spans="1:14">
      <c r="A15" t="str">
        <f t="array" ref="A15:M23">TRANSPOSE(A1:I13)</f>
        <v>Date</v>
      </c>
      <c r="B15" t="str">
        <v>2024 January</v>
      </c>
      <c r="C15" t="str">
        <v>2024 February</v>
      </c>
      <c r="D15" t="str">
        <v>2024 March</v>
      </c>
      <c r="E15" t="str">
        <v>2024 April</v>
      </c>
      <c r="F15" t="str">
        <v>2024 May</v>
      </c>
      <c r="G15" t="str">
        <v>2024 June</v>
      </c>
      <c r="H15" t="str">
        <v>2024 July</v>
      </c>
      <c r="I15" t="str">
        <v>2024 August</v>
      </c>
      <c r="J15" t="str">
        <v>2024 September</v>
      </c>
      <c r="K15" t="str">
        <v>2024 October</v>
      </c>
      <c r="L15" t="str">
        <v>2024 November</v>
      </c>
      <c r="M15" t="str">
        <v>2024 December</v>
      </c>
      <c r="N15" t="s">
        <v>271</v>
      </c>
    </row>
    <row r="16" spans="1:14">
      <c r="A16" t="str">
        <v>Active traders</v>
      </c>
      <c r="B16" s="2">
        <v>20387</v>
      </c>
      <c r="C16" s="2">
        <v>24721</v>
      </c>
      <c r="D16" s="2">
        <v>39490</v>
      </c>
      <c r="E16" s="2">
        <v>29296</v>
      </c>
      <c r="F16" s="2">
        <v>20354</v>
      </c>
      <c r="G16" s="2">
        <v>18346</v>
      </c>
      <c r="H16" s="2">
        <v>17011</v>
      </c>
      <c r="I16" s="2">
        <v>17679</v>
      </c>
      <c r="J16" s="2">
        <v>17235</v>
      </c>
      <c r="K16" s="2">
        <v>38770</v>
      </c>
      <c r="L16" s="2">
        <v>65179</v>
      </c>
      <c r="M16" s="2">
        <v>56611</v>
      </c>
      <c r="N16" s="2">
        <f>SUM(H16:M16)</f>
        <v>212485</v>
      </c>
    </row>
    <row r="17" hidden="1" spans="1:14">
      <c r="A17" t="str">
        <v>Trades</v>
      </c>
      <c r="B17">
        <v>523934</v>
      </c>
      <c r="C17">
        <v>474837</v>
      </c>
      <c r="D17">
        <v>738027</v>
      </c>
      <c r="E17">
        <v>1939746</v>
      </c>
      <c r="F17">
        <v>2125167</v>
      </c>
      <c r="G17">
        <v>1671524</v>
      </c>
      <c r="H17">
        <v>16742568</v>
      </c>
      <c r="I17">
        <v>23228023</v>
      </c>
      <c r="J17">
        <v>29242092</v>
      </c>
      <c r="K17">
        <v>27403337</v>
      </c>
      <c r="L17">
        <v>22424983</v>
      </c>
      <c r="M17">
        <v>3739216</v>
      </c>
      <c r="N17" s="2"/>
    </row>
    <row r="18" spans="1:14">
      <c r="A18" t="str">
        <v>Listed assets</v>
      </c>
      <c r="B18" s="2">
        <v>3543</v>
      </c>
      <c r="C18" s="2">
        <v>3566</v>
      </c>
      <c r="D18" s="2">
        <v>3636</v>
      </c>
      <c r="E18" s="2">
        <v>3683</v>
      </c>
      <c r="F18" s="2">
        <v>3713</v>
      </c>
      <c r="G18" s="2">
        <v>3755</v>
      </c>
      <c r="H18" s="2">
        <v>3783</v>
      </c>
      <c r="I18" s="2">
        <v>3806</v>
      </c>
      <c r="J18" s="2">
        <v>3837</v>
      </c>
      <c r="K18" s="2">
        <v>7081</v>
      </c>
      <c r="L18" s="2">
        <v>9768</v>
      </c>
      <c r="M18" s="2">
        <v>11638</v>
      </c>
      <c r="N18" s="2">
        <f>AVERAGE(H18:M18)</f>
        <v>6652.16666666667</v>
      </c>
    </row>
    <row r="19" spans="1:14">
      <c r="A19" t="str">
        <v>Trustlines</v>
      </c>
      <c r="B19" s="3">
        <v>7406286</v>
      </c>
      <c r="C19" s="3">
        <v>7376045</v>
      </c>
      <c r="D19" s="3">
        <v>7363322</v>
      </c>
      <c r="E19" s="3">
        <v>7376402</v>
      </c>
      <c r="F19" s="3">
        <v>7354262</v>
      </c>
      <c r="G19" s="3">
        <v>7337699</v>
      </c>
      <c r="H19" s="3">
        <v>7302176</v>
      </c>
      <c r="I19" s="3">
        <v>7282007</v>
      </c>
      <c r="J19" s="3">
        <v>7248391</v>
      </c>
      <c r="K19" s="3">
        <v>7365158</v>
      </c>
      <c r="L19" s="3">
        <v>7133736</v>
      </c>
      <c r="M19" s="3">
        <v>7188585</v>
      </c>
      <c r="N19" s="3">
        <f>AVERAGE(H19:M19)</f>
        <v>7253342.16666667</v>
      </c>
    </row>
    <row r="20" spans="1:14">
      <c r="A20" t="str">
        <v>Marketcap (USD)</v>
      </c>
      <c r="B20" s="4">
        <v>131692337.43</v>
      </c>
      <c r="C20" s="4">
        <v>145986835.98</v>
      </c>
      <c r="D20" s="4">
        <v>163585634.41</v>
      </c>
      <c r="E20" s="4">
        <v>131476298.13</v>
      </c>
      <c r="F20" s="4">
        <v>144541834.33</v>
      </c>
      <c r="G20" s="4">
        <v>121783091.26</v>
      </c>
      <c r="H20" s="4">
        <v>112807243.48</v>
      </c>
      <c r="I20" s="4">
        <v>102153559.97</v>
      </c>
      <c r="J20" s="4">
        <v>95768189.09</v>
      </c>
      <c r="K20" s="4">
        <v>99560425.19</v>
      </c>
      <c r="L20" s="4">
        <v>298517627.23</v>
      </c>
      <c r="M20" s="4">
        <v>306602700.91</v>
      </c>
      <c r="N20" s="4">
        <f>AVERAGE(H20:M20)</f>
        <v>169234957.645</v>
      </c>
    </row>
    <row r="21" spans="1:14">
      <c r="A21" t="str">
        <v>DEX vol. (USD)</v>
      </c>
      <c r="B21" s="4">
        <v>23876744.27</v>
      </c>
      <c r="C21" s="4">
        <v>16279655.36</v>
      </c>
      <c r="D21" s="4">
        <v>31909659.31</v>
      </c>
      <c r="E21" s="4">
        <v>16667770.23</v>
      </c>
      <c r="F21" s="4">
        <v>14778381.28</v>
      </c>
      <c r="G21" s="4">
        <v>12048046.37</v>
      </c>
      <c r="H21" s="4">
        <v>20147485.75</v>
      </c>
      <c r="I21" s="4">
        <v>21733947.6</v>
      </c>
      <c r="J21" s="4">
        <v>16071905.61</v>
      </c>
      <c r="K21" s="4">
        <v>70928033.34</v>
      </c>
      <c r="L21" s="4">
        <v>426632248.67</v>
      </c>
      <c r="M21" s="4">
        <v>47756626.76</v>
      </c>
      <c r="N21" s="4">
        <f>SUM(H21:M21)</f>
        <v>603270247.73</v>
      </c>
    </row>
    <row r="22" spans="1:14">
      <c r="A22" t="str">
        <v>CEX vol. (USD)</v>
      </c>
      <c r="B22" s="4">
        <v>118403056.58</v>
      </c>
      <c r="C22" s="4">
        <v>172554394.88</v>
      </c>
      <c r="D22" s="4">
        <v>159875092.13</v>
      </c>
      <c r="E22" s="4">
        <v>123569347.56</v>
      </c>
      <c r="F22" s="4">
        <v>127617959.58</v>
      </c>
      <c r="G22" s="4">
        <v>70361648.61</v>
      </c>
      <c r="H22" s="4">
        <v>234786772.37</v>
      </c>
      <c r="I22" s="4">
        <v>83782103.85</v>
      </c>
      <c r="J22" s="4">
        <v>74876385.72</v>
      </c>
      <c r="K22" s="4">
        <v>37742807.13</v>
      </c>
      <c r="L22" s="4">
        <v>257838509.36</v>
      </c>
      <c r="M22" s="4">
        <v>46091651.28</v>
      </c>
      <c r="N22" s="4">
        <f>SUM(H22:M22)</f>
        <v>735118229.71</v>
      </c>
    </row>
    <row r="23" spans="1:14">
      <c r="A23" t="str">
        <v>Total vol. (USD)</v>
      </c>
      <c r="B23" s="4">
        <v>142279800.85</v>
      </c>
      <c r="C23" s="4">
        <v>188834050.24</v>
      </c>
      <c r="D23" s="4">
        <v>191784751.44</v>
      </c>
      <c r="E23" s="4">
        <v>140237117.79</v>
      </c>
      <c r="F23" s="4">
        <v>142396340.859999</v>
      </c>
      <c r="G23" s="4">
        <v>82409694.98</v>
      </c>
      <c r="H23" s="4">
        <v>254934258.12</v>
      </c>
      <c r="I23" s="4">
        <v>105516051.449999</v>
      </c>
      <c r="J23" s="4">
        <v>90948291.33</v>
      </c>
      <c r="K23" s="4">
        <v>108670840.47</v>
      </c>
      <c r="L23" s="4">
        <v>684470758.03</v>
      </c>
      <c r="M23" s="4">
        <v>93848278.0399999</v>
      </c>
      <c r="N23" s="5">
        <f>SUM(H23:M23)</f>
        <v>1338388477.44</v>
      </c>
    </row>
    <row r="26" s="1" customFormat="1" spans="1:14">
      <c r="A26" s="1" t="s">
        <v>221</v>
      </c>
      <c r="B26" s="1" t="s">
        <v>222</v>
      </c>
      <c r="C26" s="1" t="s">
        <v>247</v>
      </c>
      <c r="D26" s="1" t="s">
        <v>248</v>
      </c>
      <c r="E26" s="1" t="s">
        <v>249</v>
      </c>
      <c r="F26" s="1" t="s">
        <v>250</v>
      </c>
      <c r="G26" s="1" t="s">
        <v>251</v>
      </c>
      <c r="H26" s="1" t="s">
        <v>252</v>
      </c>
      <c r="I26" s="1" t="s">
        <v>253</v>
      </c>
      <c r="J26" s="1" t="s">
        <v>254</v>
      </c>
      <c r="K26" s="1" t="s">
        <v>255</v>
      </c>
      <c r="L26" s="1" t="s">
        <v>256</v>
      </c>
      <c r="M26" s="1" t="s">
        <v>257</v>
      </c>
      <c r="N26" s="1" t="s">
        <v>258</v>
      </c>
    </row>
    <row r="27" spans="1:14">
      <c r="A27" s="1" t="s">
        <v>259</v>
      </c>
      <c r="B27" s="1">
        <v>5210</v>
      </c>
      <c r="C27" s="1">
        <v>464002.15</v>
      </c>
      <c r="D27" s="1">
        <v>5824945</v>
      </c>
      <c r="E27" s="1">
        <v>103890</v>
      </c>
      <c r="F27" s="1">
        <v>649680</v>
      </c>
      <c r="G27" s="1">
        <v>121874</v>
      </c>
      <c r="H27" s="1">
        <v>8.9</v>
      </c>
      <c r="I27" s="1">
        <v>0.36</v>
      </c>
      <c r="J27" s="1">
        <v>537.32</v>
      </c>
      <c r="K27" s="1">
        <v>31397.25</v>
      </c>
      <c r="L27" s="1">
        <v>0.16</v>
      </c>
      <c r="M27" s="1">
        <v>81.82</v>
      </c>
      <c r="N27" s="1">
        <v>16517.65</v>
      </c>
    </row>
    <row r="28" spans="1:14">
      <c r="A28" s="1" t="s">
        <v>260</v>
      </c>
      <c r="B28" s="1">
        <v>7539</v>
      </c>
      <c r="C28" s="1">
        <v>389381.55</v>
      </c>
      <c r="D28" s="1">
        <v>5888803</v>
      </c>
      <c r="E28" s="1">
        <v>61702</v>
      </c>
      <c r="F28" s="1">
        <v>84165</v>
      </c>
      <c r="G28" s="1">
        <v>20307</v>
      </c>
      <c r="H28" s="1">
        <v>12.36</v>
      </c>
      <c r="I28" s="1">
        <v>0.47</v>
      </c>
      <c r="J28" s="1">
        <v>2460.27</v>
      </c>
      <c r="K28" s="1">
        <v>28745.33</v>
      </c>
      <c r="L28" s="1">
        <v>0.18</v>
      </c>
      <c r="M28" s="1">
        <v>269.75</v>
      </c>
      <c r="N28" s="1">
        <v>11232.41</v>
      </c>
    </row>
    <row r="29" spans="1:14">
      <c r="A29" s="1" t="s">
        <v>261</v>
      </c>
      <c r="B29" s="1">
        <v>5821</v>
      </c>
      <c r="C29" s="1">
        <v>521554.29</v>
      </c>
      <c r="D29" s="1">
        <v>5945183</v>
      </c>
      <c r="E29" s="1">
        <v>72153</v>
      </c>
      <c r="F29" s="1">
        <v>67903</v>
      </c>
      <c r="G29" s="1">
        <v>12160</v>
      </c>
      <c r="H29" s="1">
        <v>13.33</v>
      </c>
      <c r="I29" s="1">
        <v>0.52</v>
      </c>
      <c r="J29" s="1">
        <v>600</v>
      </c>
      <c r="K29" s="1">
        <v>32549.54</v>
      </c>
      <c r="L29" s="1">
        <v>0.2</v>
      </c>
      <c r="M29" s="1">
        <v>119.18</v>
      </c>
      <c r="N29" s="1">
        <v>12296.44</v>
      </c>
    </row>
    <row r="30" spans="1:14">
      <c r="A30" s="1" t="s">
        <v>262</v>
      </c>
      <c r="B30" s="1">
        <v>4726</v>
      </c>
      <c r="C30" s="1">
        <v>293339.47</v>
      </c>
      <c r="D30" s="1">
        <v>5958099</v>
      </c>
      <c r="E30" s="1">
        <v>66495</v>
      </c>
      <c r="F30" s="1">
        <v>26978</v>
      </c>
      <c r="G30" s="1">
        <v>15855</v>
      </c>
      <c r="H30" s="1">
        <v>14.58</v>
      </c>
      <c r="I30" s="1">
        <v>0.71</v>
      </c>
      <c r="J30" s="1">
        <v>500</v>
      </c>
      <c r="K30" s="1">
        <v>25681.33</v>
      </c>
      <c r="L30" s="1">
        <v>0.2</v>
      </c>
      <c r="M30" s="1">
        <v>75</v>
      </c>
      <c r="N30" s="1">
        <v>7750.38</v>
      </c>
    </row>
    <row r="31" spans="1:14">
      <c r="A31" s="1" t="s">
        <v>263</v>
      </c>
      <c r="B31" s="1">
        <v>4213</v>
      </c>
      <c r="C31" s="1">
        <v>270881.34</v>
      </c>
      <c r="D31" s="1">
        <v>5980816</v>
      </c>
      <c r="E31" s="1">
        <v>40379</v>
      </c>
      <c r="F31" s="1">
        <v>27124</v>
      </c>
      <c r="G31" s="1">
        <v>4641</v>
      </c>
      <c r="H31" s="1">
        <v>14.87</v>
      </c>
      <c r="I31" s="1">
        <v>0.58</v>
      </c>
      <c r="J31" s="1">
        <v>300</v>
      </c>
      <c r="K31" s="1">
        <v>19668.41</v>
      </c>
      <c r="L31" s="1">
        <v>0.24</v>
      </c>
      <c r="M31" s="1">
        <v>63.54</v>
      </c>
      <c r="N31" s="1">
        <v>7922.78</v>
      </c>
    </row>
    <row r="32" spans="1:14">
      <c r="A32" s="1" t="s">
        <v>264</v>
      </c>
      <c r="B32" s="1">
        <v>3216</v>
      </c>
      <c r="C32" s="1">
        <v>251074.18</v>
      </c>
      <c r="D32" s="1">
        <v>6017473</v>
      </c>
      <c r="E32" s="1">
        <v>29987</v>
      </c>
      <c r="F32" s="1">
        <v>42612</v>
      </c>
      <c r="G32" s="1">
        <v>5948</v>
      </c>
      <c r="H32" s="1">
        <v>18.1</v>
      </c>
      <c r="I32" s="1">
        <v>0.62</v>
      </c>
      <c r="J32" s="1">
        <v>689.5</v>
      </c>
      <c r="K32" s="1">
        <v>17333.2</v>
      </c>
      <c r="L32" s="1">
        <v>0.2</v>
      </c>
      <c r="M32" s="1">
        <v>150</v>
      </c>
      <c r="N32" s="1">
        <v>5480.28</v>
      </c>
    </row>
    <row r="33" spans="1:14">
      <c r="A33" s="1" t="s">
        <v>265</v>
      </c>
      <c r="B33" s="1">
        <v>4848</v>
      </c>
      <c r="C33" s="1">
        <v>318994.76</v>
      </c>
      <c r="D33" s="1">
        <v>6021466</v>
      </c>
      <c r="E33" s="1">
        <v>36382</v>
      </c>
      <c r="F33" s="1">
        <v>29531</v>
      </c>
      <c r="G33" s="1">
        <v>26289</v>
      </c>
      <c r="H33" s="1">
        <v>17.78</v>
      </c>
      <c r="I33" s="1">
        <v>0.91</v>
      </c>
      <c r="J33" s="1">
        <v>1500</v>
      </c>
      <c r="K33" s="1">
        <v>30434.2</v>
      </c>
      <c r="L33" s="1">
        <v>0.23</v>
      </c>
      <c r="M33" s="1">
        <v>225</v>
      </c>
      <c r="N33" s="1">
        <v>7597.01</v>
      </c>
    </row>
    <row r="34" spans="1:14">
      <c r="A34" s="1" t="s">
        <v>266</v>
      </c>
      <c r="B34" s="1">
        <v>4340</v>
      </c>
      <c r="C34" s="1">
        <v>607002.42</v>
      </c>
      <c r="D34" s="1">
        <v>6046759</v>
      </c>
      <c r="E34" s="1">
        <v>41662</v>
      </c>
      <c r="F34" s="1">
        <v>33447</v>
      </c>
      <c r="G34" s="1">
        <v>6464</v>
      </c>
      <c r="H34" s="1">
        <v>38.7</v>
      </c>
      <c r="I34" s="1">
        <v>3.13</v>
      </c>
      <c r="J34" s="1">
        <v>2250</v>
      </c>
      <c r="K34" s="1">
        <v>82664.85</v>
      </c>
      <c r="L34" s="1">
        <v>0.52</v>
      </c>
      <c r="M34" s="1">
        <v>337.5</v>
      </c>
      <c r="N34" s="1">
        <v>14214.87</v>
      </c>
    </row>
    <row r="35" spans="1:14">
      <c r="A35" s="1" t="s">
        <v>267</v>
      </c>
      <c r="B35" s="1">
        <v>3668</v>
      </c>
      <c r="C35" s="1">
        <v>537778.35</v>
      </c>
      <c r="D35" s="1">
        <v>6109256</v>
      </c>
      <c r="E35" s="1">
        <v>46432</v>
      </c>
      <c r="F35" s="1">
        <v>74583</v>
      </c>
      <c r="G35" s="1">
        <v>22196</v>
      </c>
      <c r="H35" s="1">
        <v>25.37</v>
      </c>
      <c r="I35" s="1">
        <v>1.87</v>
      </c>
      <c r="J35" s="1">
        <v>2050</v>
      </c>
      <c r="K35" s="1">
        <v>68538.67</v>
      </c>
      <c r="L35" s="1">
        <v>0.32</v>
      </c>
      <c r="M35" s="1">
        <v>307.5</v>
      </c>
      <c r="N35" s="1">
        <v>11749.77</v>
      </c>
    </row>
    <row r="36" spans="1:14">
      <c r="A36" s="1" t="s">
        <v>268</v>
      </c>
      <c r="B36" s="1">
        <v>4137</v>
      </c>
      <c r="C36" s="1">
        <v>544862.88</v>
      </c>
      <c r="D36" s="1">
        <v>6135029</v>
      </c>
      <c r="E36" s="1">
        <v>46385</v>
      </c>
      <c r="F36" s="1">
        <v>38098</v>
      </c>
      <c r="G36" s="1">
        <v>12325</v>
      </c>
      <c r="H36" s="1">
        <v>23.55</v>
      </c>
      <c r="I36" s="1">
        <v>1.5</v>
      </c>
      <c r="J36" s="1">
        <v>1460</v>
      </c>
      <c r="K36" s="1">
        <v>59002.65</v>
      </c>
      <c r="L36" s="1">
        <v>0.28</v>
      </c>
      <c r="M36" s="1">
        <v>219</v>
      </c>
      <c r="N36" s="1">
        <v>10968.85</v>
      </c>
    </row>
    <row r="37" spans="1:14">
      <c r="A37" s="1" t="s">
        <v>269</v>
      </c>
      <c r="B37" s="1">
        <v>6087</v>
      </c>
      <c r="C37" s="1">
        <v>720209.32</v>
      </c>
      <c r="D37" s="1">
        <v>5290160</v>
      </c>
      <c r="E37" s="1">
        <v>46028</v>
      </c>
      <c r="F37" s="1">
        <v>322950</v>
      </c>
      <c r="G37" s="1">
        <v>1151380</v>
      </c>
      <c r="H37" s="1">
        <v>16.94</v>
      </c>
      <c r="I37" s="1">
        <v>0.72</v>
      </c>
      <c r="J37" s="1">
        <v>500</v>
      </c>
      <c r="K37" s="1">
        <v>30783.63</v>
      </c>
      <c r="L37" s="1">
        <v>0.26</v>
      </c>
      <c r="M37" s="1">
        <v>93.59</v>
      </c>
      <c r="N37" s="1">
        <v>11247.64</v>
      </c>
    </row>
    <row r="38" spans="1:14">
      <c r="A38" s="1" t="s">
        <v>270</v>
      </c>
      <c r="B38" s="1">
        <v>2048</v>
      </c>
      <c r="C38" s="1">
        <v>511769.14</v>
      </c>
      <c r="D38" s="1">
        <v>5217880</v>
      </c>
      <c r="E38" s="1">
        <v>5856</v>
      </c>
      <c r="F38" s="1">
        <v>62415</v>
      </c>
      <c r="G38" s="1">
        <v>134695</v>
      </c>
      <c r="H38" s="1">
        <v>34.81</v>
      </c>
      <c r="I38" s="1">
        <v>1.9</v>
      </c>
      <c r="J38" s="1">
        <v>346.92</v>
      </c>
      <c r="K38" s="1">
        <v>11121.24</v>
      </c>
      <c r="L38" s="1">
        <v>0.54</v>
      </c>
      <c r="M38" s="1">
        <v>93.59</v>
      </c>
      <c r="N38" s="1">
        <v>3155.97</v>
      </c>
    </row>
    <row r="40" spans="1:13">
      <c r="A40" t="str">
        <f t="array" ref="A40:M53">TRANSPOSE(A26:N38)</f>
        <v>Date</v>
      </c>
      <c r="B40" t="str">
        <v>2024 January</v>
      </c>
      <c r="C40" t="str">
        <v>2024 February</v>
      </c>
      <c r="D40" t="str">
        <v>2024 March</v>
      </c>
      <c r="E40" t="str">
        <v>2024 April</v>
      </c>
      <c r="F40" t="str">
        <v>2024 May</v>
      </c>
      <c r="G40" t="str">
        <v>2024 June</v>
      </c>
      <c r="H40" t="str">
        <v>2024 July</v>
      </c>
      <c r="I40" t="str">
        <v>2024 August</v>
      </c>
      <c r="J40" t="str">
        <v>2024 September</v>
      </c>
      <c r="K40" t="str">
        <v>2024 October</v>
      </c>
      <c r="L40" t="str">
        <v>2024 November</v>
      </c>
      <c r="M40" t="str">
        <v>2024 December</v>
      </c>
    </row>
    <row r="41" spans="1:13">
      <c r="A41" t="str">
        <v>Active traders</v>
      </c>
      <c r="B41">
        <v>5210</v>
      </c>
      <c r="C41">
        <v>7539</v>
      </c>
      <c r="D41">
        <v>5821</v>
      </c>
      <c r="E41">
        <v>4726</v>
      </c>
      <c r="F41">
        <v>4213</v>
      </c>
      <c r="G41">
        <v>3216</v>
      </c>
      <c r="H41">
        <v>4848</v>
      </c>
      <c r="I41">
        <v>4340</v>
      </c>
      <c r="J41">
        <v>3668</v>
      </c>
      <c r="K41">
        <v>4137</v>
      </c>
      <c r="L41">
        <v>6087</v>
      </c>
      <c r="M41">
        <v>2048</v>
      </c>
    </row>
    <row r="42" spans="1:13">
      <c r="A42" t="str">
        <v>Volume (USD)</v>
      </c>
      <c r="B42">
        <v>464002.15</v>
      </c>
      <c r="C42">
        <v>389381.55</v>
      </c>
      <c r="D42">
        <v>521554.29</v>
      </c>
      <c r="E42">
        <v>293339.47</v>
      </c>
      <c r="F42">
        <v>270881.34</v>
      </c>
      <c r="G42">
        <v>251074.18</v>
      </c>
      <c r="H42">
        <v>318994.76</v>
      </c>
      <c r="I42">
        <v>607002.42</v>
      </c>
      <c r="J42">
        <v>537778.35</v>
      </c>
      <c r="K42">
        <v>544862.88</v>
      </c>
      <c r="L42">
        <v>720209.32</v>
      </c>
      <c r="M42">
        <v>511769.14</v>
      </c>
    </row>
    <row r="43" spans="1:13">
      <c r="A43" t="str">
        <v>NFTs</v>
      </c>
      <c r="B43">
        <v>5824945</v>
      </c>
      <c r="C43">
        <v>5888803</v>
      </c>
      <c r="D43">
        <v>5945183</v>
      </c>
      <c r="E43">
        <v>5958099</v>
      </c>
      <c r="F43">
        <v>5980816</v>
      </c>
      <c r="G43">
        <v>6017473</v>
      </c>
      <c r="H43">
        <v>6021466</v>
      </c>
      <c r="I43">
        <v>6046759</v>
      </c>
      <c r="J43">
        <v>6109256</v>
      </c>
      <c r="K43">
        <v>6135029</v>
      </c>
      <c r="L43">
        <v>5290160</v>
      </c>
      <c r="M43">
        <v>5217880</v>
      </c>
    </row>
    <row r="44" spans="1:13">
      <c r="A44" t="str">
        <v>Exchanges</v>
      </c>
      <c r="B44">
        <v>103890</v>
      </c>
      <c r="C44">
        <v>61702</v>
      </c>
      <c r="D44">
        <v>72153</v>
      </c>
      <c r="E44">
        <v>66495</v>
      </c>
      <c r="F44">
        <v>40379</v>
      </c>
      <c r="G44">
        <v>29987</v>
      </c>
      <c r="H44">
        <v>36382</v>
      </c>
      <c r="I44">
        <v>41662</v>
      </c>
      <c r="J44">
        <v>46432</v>
      </c>
      <c r="K44">
        <v>46385</v>
      </c>
      <c r="L44">
        <v>46028</v>
      </c>
      <c r="M44">
        <v>5856</v>
      </c>
    </row>
    <row r="45" spans="1:13">
      <c r="A45" t="str">
        <v>Minted</v>
      </c>
      <c r="B45">
        <v>649680</v>
      </c>
      <c r="C45">
        <v>84165</v>
      </c>
      <c r="D45">
        <v>67903</v>
      </c>
      <c r="E45">
        <v>26978</v>
      </c>
      <c r="F45">
        <v>27124</v>
      </c>
      <c r="G45">
        <v>42612</v>
      </c>
      <c r="H45">
        <v>29531</v>
      </c>
      <c r="I45">
        <v>33447</v>
      </c>
      <c r="J45">
        <v>74583</v>
      </c>
      <c r="K45">
        <v>38098</v>
      </c>
      <c r="L45">
        <v>322950</v>
      </c>
      <c r="M45">
        <v>62415</v>
      </c>
    </row>
    <row r="46" spans="1:13">
      <c r="A46" t="str">
        <v>Burned</v>
      </c>
      <c r="B46">
        <v>121874</v>
      </c>
      <c r="C46">
        <v>20307</v>
      </c>
      <c r="D46">
        <v>12160</v>
      </c>
      <c r="E46">
        <v>15855</v>
      </c>
      <c r="F46">
        <v>4641</v>
      </c>
      <c r="G46">
        <v>5948</v>
      </c>
      <c r="H46">
        <v>26289</v>
      </c>
      <c r="I46">
        <v>6464</v>
      </c>
      <c r="J46">
        <v>22196</v>
      </c>
      <c r="K46">
        <v>12325</v>
      </c>
      <c r="L46">
        <v>1151380</v>
      </c>
      <c r="M46">
        <v>134695</v>
      </c>
    </row>
    <row r="47" spans="1:13">
      <c r="A47" t="str">
        <v>Avg. Price (XRP)</v>
      </c>
      <c r="B47">
        <v>8.9</v>
      </c>
      <c r="C47">
        <v>12.36</v>
      </c>
      <c r="D47">
        <v>13.33</v>
      </c>
      <c r="E47">
        <v>14.58</v>
      </c>
      <c r="F47">
        <v>14.87</v>
      </c>
      <c r="G47">
        <v>18.1</v>
      </c>
      <c r="H47">
        <v>17.78</v>
      </c>
      <c r="I47">
        <v>38.7</v>
      </c>
      <c r="J47">
        <v>25.37</v>
      </c>
      <c r="K47">
        <v>23.55</v>
      </c>
      <c r="L47">
        <v>16.94</v>
      </c>
      <c r="M47">
        <v>34.81</v>
      </c>
    </row>
    <row r="48" spans="1:13">
      <c r="A48" t="str">
        <v>Issuer fees Avg. (XRP)</v>
      </c>
      <c r="B48">
        <v>0.36</v>
      </c>
      <c r="C48">
        <v>0.47</v>
      </c>
      <c r="D48">
        <v>0.52</v>
      </c>
      <c r="E48">
        <v>0.71</v>
      </c>
      <c r="F48">
        <v>0.58</v>
      </c>
      <c r="G48">
        <v>0.62</v>
      </c>
      <c r="H48">
        <v>0.91</v>
      </c>
      <c r="I48">
        <v>3.13</v>
      </c>
      <c r="J48">
        <v>1.87</v>
      </c>
      <c r="K48">
        <v>1.5</v>
      </c>
      <c r="L48">
        <v>0.72</v>
      </c>
      <c r="M48">
        <v>1.9</v>
      </c>
    </row>
    <row r="49" spans="1:13">
      <c r="A49" t="str">
        <v>Issuer fees Max (XRP)</v>
      </c>
      <c r="B49">
        <v>537.32</v>
      </c>
      <c r="C49">
        <v>2460.27</v>
      </c>
      <c r="D49">
        <v>600</v>
      </c>
      <c r="E49">
        <v>500</v>
      </c>
      <c r="F49">
        <v>300</v>
      </c>
      <c r="G49">
        <v>689.5</v>
      </c>
      <c r="H49">
        <v>1500</v>
      </c>
      <c r="I49">
        <v>2250</v>
      </c>
      <c r="J49">
        <v>2050</v>
      </c>
      <c r="K49">
        <v>1460</v>
      </c>
      <c r="L49">
        <v>500</v>
      </c>
      <c r="M49">
        <v>346.92</v>
      </c>
    </row>
    <row r="50" spans="1:13">
      <c r="A50" t="str">
        <v>Issuer fees Total (XRP)</v>
      </c>
      <c r="B50">
        <v>31397.25</v>
      </c>
      <c r="C50">
        <v>28745.33</v>
      </c>
      <c r="D50">
        <v>32549.54</v>
      </c>
      <c r="E50">
        <v>25681.33</v>
      </c>
      <c r="F50">
        <v>19668.41</v>
      </c>
      <c r="G50">
        <v>17333.2</v>
      </c>
      <c r="H50">
        <v>30434.2</v>
      </c>
      <c r="I50">
        <v>82664.85</v>
      </c>
      <c r="J50">
        <v>68538.67</v>
      </c>
      <c r="K50">
        <v>59002.65</v>
      </c>
      <c r="L50">
        <v>30783.63</v>
      </c>
      <c r="M50">
        <v>11121.24</v>
      </c>
    </row>
    <row r="51" spans="1:13">
      <c r="A51" t="str">
        <v>Broker fees Avg. (XRP)</v>
      </c>
      <c r="B51">
        <v>0.16</v>
      </c>
      <c r="C51">
        <v>0.18</v>
      </c>
      <c r="D51">
        <v>0.2</v>
      </c>
      <c r="E51">
        <v>0.2</v>
      </c>
      <c r="F51">
        <v>0.24</v>
      </c>
      <c r="G51">
        <v>0.2</v>
      </c>
      <c r="H51">
        <v>0.23</v>
      </c>
      <c r="I51">
        <v>0.52</v>
      </c>
      <c r="J51">
        <v>0.32</v>
      </c>
      <c r="K51">
        <v>0.28</v>
      </c>
      <c r="L51">
        <v>0.26</v>
      </c>
      <c r="M51">
        <v>0.54</v>
      </c>
    </row>
    <row r="52" spans="1:13">
      <c r="A52" t="str">
        <v>Broker fees Max (XRP)</v>
      </c>
      <c r="B52">
        <v>81.82</v>
      </c>
      <c r="C52">
        <v>269.75</v>
      </c>
      <c r="D52">
        <v>119.18</v>
      </c>
      <c r="E52">
        <v>75</v>
      </c>
      <c r="F52">
        <v>63.54</v>
      </c>
      <c r="G52">
        <v>150</v>
      </c>
      <c r="H52">
        <v>225</v>
      </c>
      <c r="I52">
        <v>337.5</v>
      </c>
      <c r="J52">
        <v>307.5</v>
      </c>
      <c r="K52">
        <v>219</v>
      </c>
      <c r="L52">
        <v>93.59</v>
      </c>
      <c r="M52">
        <v>93.59</v>
      </c>
    </row>
    <row r="53" spans="1:13">
      <c r="A53" t="str">
        <v>Broker fees Total (XRP)</v>
      </c>
      <c r="B53">
        <v>16517.65</v>
      </c>
      <c r="C53">
        <v>11232.41</v>
      </c>
      <c r="D53">
        <v>12296.44</v>
      </c>
      <c r="E53">
        <v>7750.38</v>
      </c>
      <c r="F53">
        <v>7922.78</v>
      </c>
      <c r="G53">
        <v>5480.28</v>
      </c>
      <c r="H53">
        <v>7597.01</v>
      </c>
      <c r="I53">
        <v>14214.87</v>
      </c>
      <c r="J53">
        <v>11749.77</v>
      </c>
      <c r="K53">
        <v>10968.85</v>
      </c>
      <c r="L53">
        <v>11247.64</v>
      </c>
      <c r="M53">
        <v>3155.97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Ripple2011</vt:lpstr>
      <vt:lpstr>Ripple2016</vt:lpstr>
      <vt:lpstr>Ripple2020</vt:lpstr>
      <vt:lpstr>XRPL2011</vt:lpstr>
      <vt:lpstr>XRPL2016</vt:lpstr>
      <vt:lpstr>XRPL2020</vt:lpstr>
      <vt:lpstr>XRPL2022</vt:lpstr>
      <vt:lpstr>ODL</vt:lpstr>
      <vt:lpstr>XRP托管数量</vt:lpstr>
      <vt:lpstr>估值</vt:lpstr>
      <vt:lpstr>Ripple历史</vt:lpstr>
      <vt:lpstr>XRPL历史</vt:lpstr>
      <vt:lpstr>链上活动</vt:lpstr>
      <vt:lpstr>链上XPM</vt:lpstr>
      <vt:lpstr>2022XPMToken</vt:lpstr>
      <vt:lpstr>2023XPMToken</vt:lpstr>
      <vt:lpstr>2024XPMToken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zey9991</dc:creator>
  <cp:lastModifiedBy>ZeY</cp:lastModifiedBy>
  <dcterms:created xsi:type="dcterms:W3CDTF">2024-12-03T01:43:00Z</dcterms:created>
  <dcterms:modified xsi:type="dcterms:W3CDTF">2024-12-09T00:11:00Z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9D5F3D322A3D42BC97F2587DB6326AFA_11</vt:lpwstr>
  </property>
  <property fmtid="{D5CDD505-2E9C-101B-9397-08002B2CF9AE}" pid="3" name="KSOProductBuildVer">
    <vt:lpwstr>2052-12.1.0.17857</vt:lpwstr>
  </property>
</Properties>
</file>