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ndarp_northeastern_edu/Documents/Teaching/Corporate Finance 3301/Lectures/Week 2/Upload/"/>
    </mc:Choice>
  </mc:AlternateContent>
  <xr:revisionPtr revIDLastSave="361" documentId="11_F25DC773A252ABDACC1048DD21585C8A5BDE58F1" xr6:coauthVersionLast="47" xr6:coauthVersionMax="47" xr10:uidLastSave="{D17B9801-402A-4265-9F76-37967439B0DE}"/>
  <bookViews>
    <workbookView xWindow="-110" yWindow="-110" windowWidth="19420" windowHeight="10420" xr2:uid="{00000000-000D-0000-FFFF-FFFF00000000}"/>
  </bookViews>
  <sheets>
    <sheet name="Solu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2" l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D12" i="2"/>
  <c r="E12" i="2" s="1"/>
  <c r="B6" i="2"/>
  <c r="F31" i="2" s="1"/>
  <c r="F17" i="2" l="1"/>
  <c r="F21" i="2"/>
  <c r="F25" i="2"/>
  <c r="F29" i="2"/>
  <c r="F20" i="2"/>
  <c r="F24" i="2"/>
  <c r="F28" i="2"/>
  <c r="F13" i="2"/>
  <c r="F14" i="2"/>
  <c r="F18" i="2"/>
  <c r="F22" i="2"/>
  <c r="F26" i="2"/>
  <c r="F30" i="2"/>
  <c r="F16" i="2"/>
  <c r="F12" i="2"/>
  <c r="F15" i="2"/>
  <c r="F19" i="2"/>
  <c r="F23" i="2"/>
  <c r="F27" i="2"/>
  <c r="G12" i="2" l="1"/>
  <c r="D13" i="2" s="1"/>
  <c r="E13" i="2" l="1"/>
  <c r="G13" i="2"/>
  <c r="D14" i="2" s="1"/>
  <c r="E14" i="2" s="1"/>
  <c r="G14" i="2" l="1"/>
  <c r="D15" i="2" s="1"/>
  <c r="E15" i="2" s="1"/>
  <c r="G15" i="2" l="1"/>
  <c r="D16" i="2" s="1"/>
  <c r="E16" i="2" s="1"/>
  <c r="G16" i="2" l="1"/>
  <c r="D17" i="2" s="1"/>
  <c r="E17" i="2" s="1"/>
  <c r="G17" i="2" l="1"/>
  <c r="D18" i="2" s="1"/>
  <c r="E18" i="2" s="1"/>
  <c r="G18" i="2" l="1"/>
  <c r="D19" i="2" s="1"/>
  <c r="E19" i="2" s="1"/>
  <c r="G19" i="2" l="1"/>
  <c r="D20" i="2" s="1"/>
  <c r="E20" i="2" s="1"/>
  <c r="G20" i="2" l="1"/>
  <c r="D21" i="2" s="1"/>
  <c r="E21" i="2" s="1"/>
  <c r="G21" i="2" l="1"/>
  <c r="D22" i="2" l="1"/>
  <c r="E22" i="2" s="1"/>
  <c r="G22" i="2" l="1"/>
  <c r="D23" i="2" s="1"/>
  <c r="E23" i="2" s="1"/>
  <c r="G23" i="2" l="1"/>
  <c r="D24" i="2" s="1"/>
  <c r="E24" i="2" s="1"/>
  <c r="G24" i="2" l="1"/>
  <c r="D25" i="2" s="1"/>
  <c r="E25" i="2" s="1"/>
  <c r="G25" i="2" l="1"/>
  <c r="D26" i="2" s="1"/>
  <c r="E26" i="2" s="1"/>
  <c r="G26" i="2" l="1"/>
  <c r="D27" i="2" s="1"/>
  <c r="E27" i="2" s="1"/>
  <c r="G27" i="2" l="1"/>
  <c r="D28" i="2" s="1"/>
  <c r="E28" i="2" s="1"/>
  <c r="G28" i="2" l="1"/>
  <c r="D29" i="2" s="1"/>
  <c r="E29" i="2" s="1"/>
  <c r="G29" i="2" l="1"/>
  <c r="D30" i="2" s="1"/>
  <c r="E30" i="2" s="1"/>
  <c r="G30" i="2" l="1"/>
  <c r="D31" i="2" s="1"/>
  <c r="E31" i="2" s="1"/>
  <c r="G31" i="2" l="1"/>
</calcChain>
</file>

<file path=xl/sharedStrings.xml><?xml version="1.0" encoding="utf-8"?>
<sst xmlns="http://schemas.openxmlformats.org/spreadsheetml/2006/main" count="14" uniqueCount="13">
  <si>
    <t>Loan Amount</t>
  </si>
  <si>
    <t>Maturity</t>
  </si>
  <si>
    <t>Interest Rate</t>
  </si>
  <si>
    <t>Method 1: Using the PMT function (same as the calculator)</t>
  </si>
  <si>
    <t>Method 2: Using the annuity formula.</t>
  </si>
  <si>
    <t>Try this at home and verify if you get the same number.</t>
  </si>
  <si>
    <t>Annuity</t>
  </si>
  <si>
    <t>Beg. Bal</t>
  </si>
  <si>
    <t>Interest</t>
  </si>
  <si>
    <t>End. Bal</t>
  </si>
  <si>
    <t>Year</t>
  </si>
  <si>
    <t>Fraction paid off after 10 years</t>
  </si>
  <si>
    <t>Ending Balance/Loan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</si>
</sst>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Solution!$H$11</c:f>
              <c:strCache>
                <c:ptCount val="1"/>
                <c:pt idx="0">
                  <c:v>Ending Balance/Loan Amount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Solution!$C$12:$C$31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Solution!$H$12:$H$31</c:f>
              <c:numCache>
                <c:formatCode>0.0%</c:formatCode>
                <c:ptCount val="20"/>
                <c:pt idx="0">
                  <c:v>0.9728154430231486</c:v>
                </c:pt>
                <c:pt idx="1">
                  <c:v>0.94399981262768606</c:v>
                </c:pt>
                <c:pt idx="2">
                  <c:v>0.91345524440849579</c:v>
                </c:pt>
                <c:pt idx="3">
                  <c:v>0.88107800209615406</c:v>
                </c:pt>
                <c:pt idx="4">
                  <c:v>0.84675812524507188</c:v>
                </c:pt>
                <c:pt idx="5">
                  <c:v>0.81037905578292468</c:v>
                </c:pt>
                <c:pt idx="6">
                  <c:v>0.7718172421530487</c:v>
                </c:pt>
                <c:pt idx="7">
                  <c:v>0.73094171970538024</c:v>
                </c:pt>
                <c:pt idx="8">
                  <c:v>0.6876136659108516</c:v>
                </c:pt>
                <c:pt idx="9">
                  <c:v>0.64168592888865128</c:v>
                </c:pt>
                <c:pt idx="10">
                  <c:v>0.59300252764511885</c:v>
                </c:pt>
                <c:pt idx="11">
                  <c:v>0.54139812232697448</c:v>
                </c:pt>
                <c:pt idx="12">
                  <c:v>0.48669745268974146</c:v>
                </c:pt>
                <c:pt idx="13">
                  <c:v>0.42871474287427452</c:v>
                </c:pt>
                <c:pt idx="14">
                  <c:v>0.36725307046987954</c:v>
                </c:pt>
                <c:pt idx="15">
                  <c:v>0.30210369772122081</c:v>
                </c:pt>
                <c:pt idx="16">
                  <c:v>0.23304536260764261</c:v>
                </c:pt>
                <c:pt idx="17">
                  <c:v>0.15984352738724972</c:v>
                </c:pt>
                <c:pt idx="18">
                  <c:v>8.2249582053633238E-2</c:v>
                </c:pt>
                <c:pt idx="19">
                  <c:v>-2.1827872842550278E-16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43D2-980D-361FE508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663"/>
        <c:axId val="94297103"/>
      </c:scatterChart>
      <c:valAx>
        <c:axId val="9429566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7103"/>
        <c:crosses val="autoZero"/>
        <c:crossBetween val="midCat"/>
      </c:valAx>
      <c:valAx>
        <c:axId val="942971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391120</xdr:colOff>
      <xdr:row>6</xdr:row>
      <xdr:rowOff>33933</xdr:rowOff>
    </xdr:from>
    <xdr:ext cx="1391471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5BD6C6-0B5C-984C-5056-476AA160392C}"/>
                </a:ext>
              </a:extLst>
            </xdr:cNvPr>
            <xdr:cNvSpPr txBox="1"/>
          </xdr:nvSpPr>
          <xdr:spPr>
            <a:xfrm>
              <a:off x="3147417" y="1105496"/>
              <a:ext cx="139147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(1−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p>
                        </m:sSup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5BD6C6-0B5C-984C-5056-476AA160392C}"/>
                </a:ext>
              </a:extLst>
            </xdr:cNvPr>
            <xdr:cNvSpPr txBox="1"/>
          </xdr:nvSpPr>
          <xdr:spPr>
            <a:xfrm>
              <a:off x="3147417" y="1105496"/>
              <a:ext cx="1391471" cy="3419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𝑃𝑉=  𝐶/𝑟(1−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770532</xdr:colOff>
      <xdr:row>34</xdr:row>
      <xdr:rowOff>126005</xdr:rowOff>
    </xdr:from>
    <xdr:to>
      <xdr:col>8</xdr:col>
      <xdr:colOff>428029</xdr:colOff>
      <xdr:row>58</xdr:row>
      <xdr:rowOff>136921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CFB19-E902-389B-C1B8-379AA6C2E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7357-3D36-42C9-8583-ADFA159F9532}">
  <dimension ref="A1:H34"/>
  <sheetViews>
    <sheetView showGridLines="0" tabSelected="1" zoomScale="130" zoomScaleNormal="130" workbookViewId="0">
      <selection activeCell="D2" sqref="D2"/>
    </sheetView>
  </sheetViews>
  <sheetFormatPr defaultRowHeight="14.5" x14ac:dyDescent="0.35"/>
  <cols>
    <col min="1" max="1" width="12" bestFit="1" customWidth="1"/>
    <col min="2" max="2" width="11.26953125" bestFit="1" customWidth="1"/>
    <col min="3" max="8" width="14" customWidth="1"/>
  </cols>
  <sheetData>
    <row r="1" spans="1:8" x14ac:dyDescent="0.35">
      <c r="A1" t="s">
        <v>0</v>
      </c>
      <c r="B1" s="1">
        <v>200000</v>
      </c>
    </row>
    <row r="2" spans="1:8" x14ac:dyDescent="0.35">
      <c r="A2" t="s">
        <v>1</v>
      </c>
      <c r="B2">
        <v>20</v>
      </c>
    </row>
    <row r="3" spans="1:8" x14ac:dyDescent="0.35">
      <c r="A3" t="s">
        <v>2</v>
      </c>
      <c r="B3" s="2">
        <v>0.06</v>
      </c>
    </row>
    <row r="4" spans="1:8" x14ac:dyDescent="0.35">
      <c r="B4" s="2"/>
    </row>
    <row r="5" spans="1:8" x14ac:dyDescent="0.35">
      <c r="A5" t="s">
        <v>3</v>
      </c>
    </row>
    <row r="6" spans="1:8" x14ac:dyDescent="0.35">
      <c r="A6" t="s">
        <v>6</v>
      </c>
      <c r="B6" s="3">
        <f>-PMT(B3,B2,B1)</f>
        <v>17436.911395370291</v>
      </c>
    </row>
    <row r="7" spans="1:8" x14ac:dyDescent="0.35">
      <c r="B7" s="3"/>
    </row>
    <row r="8" spans="1:8" x14ac:dyDescent="0.35">
      <c r="A8" t="s">
        <v>4</v>
      </c>
    </row>
    <row r="9" spans="1:8" x14ac:dyDescent="0.35">
      <c r="A9" t="s">
        <v>5</v>
      </c>
    </row>
    <row r="10" spans="1:8" x14ac:dyDescent="0.35">
      <c r="B10" s="2"/>
    </row>
    <row r="11" spans="1:8" x14ac:dyDescent="0.35">
      <c r="C11" t="s">
        <v>10</v>
      </c>
      <c r="D11" t="s">
        <v>7</v>
      </c>
      <c r="E11" t="s">
        <v>8</v>
      </c>
      <c r="F11" t="s">
        <v>6</v>
      </c>
      <c r="G11" t="s">
        <v>9</v>
      </c>
      <c r="H11" t="s">
        <v>12</v>
      </c>
    </row>
    <row r="12" spans="1:8" x14ac:dyDescent="0.35">
      <c r="B12" s="3"/>
      <c r="C12">
        <v>1</v>
      </c>
      <c r="D12" s="1">
        <f>B1</f>
        <v>200000</v>
      </c>
      <c r="E12" s="1">
        <f>D12*$B$3</f>
        <v>12000</v>
      </c>
      <c r="F12" s="3">
        <f t="shared" ref="F12:F31" si="0">$B$6</f>
        <v>17436.911395370291</v>
      </c>
      <c r="G12" s="3">
        <f>D12+E12-F12</f>
        <v>194563.08860462971</v>
      </c>
      <c r="H12" s="4">
        <f>G12/$B$1</f>
        <v>0.9728154430231486</v>
      </c>
    </row>
    <row r="13" spans="1:8" x14ac:dyDescent="0.35">
      <c r="B13" s="3"/>
      <c r="C13">
        <f>C12+1</f>
        <v>2</v>
      </c>
      <c r="D13" s="3">
        <f>G12</f>
        <v>194563.08860462971</v>
      </c>
      <c r="E13" s="1">
        <f>D13*$B$3</f>
        <v>11673.785316277783</v>
      </c>
      <c r="F13" s="3">
        <f t="shared" si="0"/>
        <v>17436.911395370291</v>
      </c>
      <c r="G13" s="3">
        <f>D13+E13-F13</f>
        <v>188799.96252553721</v>
      </c>
      <c r="H13" s="4">
        <f t="shared" ref="H13:H31" si="1">G13/$B$1</f>
        <v>0.94399981262768606</v>
      </c>
    </row>
    <row r="14" spans="1:8" x14ac:dyDescent="0.35">
      <c r="C14">
        <f t="shared" ref="C14:C31" si="2">C13+1</f>
        <v>3</v>
      </c>
      <c r="D14" s="3">
        <f t="shared" ref="D14:D31" si="3">G13</f>
        <v>188799.96252553721</v>
      </c>
      <c r="E14" s="1">
        <f t="shared" ref="E14:E31" si="4">D14*$B$3</f>
        <v>11327.997751532232</v>
      </c>
      <c r="F14" s="3">
        <f t="shared" si="0"/>
        <v>17436.911395370291</v>
      </c>
      <c r="G14" s="3">
        <f t="shared" ref="G14:G31" si="5">D14+E14-F14</f>
        <v>182691.04888169916</v>
      </c>
      <c r="H14" s="4">
        <f t="shared" si="1"/>
        <v>0.91345524440849579</v>
      </c>
    </row>
    <row r="15" spans="1:8" x14ac:dyDescent="0.35">
      <c r="C15">
        <f t="shared" si="2"/>
        <v>4</v>
      </c>
      <c r="D15" s="3">
        <f t="shared" si="3"/>
        <v>182691.04888169916</v>
      </c>
      <c r="E15" s="1">
        <f t="shared" si="4"/>
        <v>10961.462932901948</v>
      </c>
      <c r="F15" s="3">
        <f t="shared" si="0"/>
        <v>17436.911395370291</v>
      </c>
      <c r="G15" s="3">
        <f t="shared" si="5"/>
        <v>176215.60041923082</v>
      </c>
      <c r="H15" s="4">
        <f t="shared" si="1"/>
        <v>0.88107800209615406</v>
      </c>
    </row>
    <row r="16" spans="1:8" x14ac:dyDescent="0.35">
      <c r="C16">
        <f t="shared" si="2"/>
        <v>5</v>
      </c>
      <c r="D16" s="3">
        <f t="shared" si="3"/>
        <v>176215.60041923082</v>
      </c>
      <c r="E16" s="1">
        <f t="shared" si="4"/>
        <v>10572.936025153849</v>
      </c>
      <c r="F16" s="3">
        <f t="shared" si="0"/>
        <v>17436.911395370291</v>
      </c>
      <c r="G16" s="3">
        <f t="shared" si="5"/>
        <v>169351.62504901437</v>
      </c>
      <c r="H16" s="4">
        <f t="shared" si="1"/>
        <v>0.84675812524507188</v>
      </c>
    </row>
    <row r="17" spans="3:8" x14ac:dyDescent="0.35">
      <c r="C17">
        <f t="shared" si="2"/>
        <v>6</v>
      </c>
      <c r="D17" s="3">
        <f t="shared" si="3"/>
        <v>169351.62504901437</v>
      </c>
      <c r="E17" s="1">
        <f t="shared" si="4"/>
        <v>10161.097502940862</v>
      </c>
      <c r="F17" s="3">
        <f t="shared" si="0"/>
        <v>17436.911395370291</v>
      </c>
      <c r="G17" s="3">
        <f t="shared" si="5"/>
        <v>162075.81115658494</v>
      </c>
      <c r="H17" s="4">
        <f t="shared" si="1"/>
        <v>0.81037905578292468</v>
      </c>
    </row>
    <row r="18" spans="3:8" x14ac:dyDescent="0.35">
      <c r="C18">
        <f t="shared" si="2"/>
        <v>7</v>
      </c>
      <c r="D18" s="3">
        <f t="shared" si="3"/>
        <v>162075.81115658494</v>
      </c>
      <c r="E18" s="1">
        <f t="shared" si="4"/>
        <v>9724.5486693950952</v>
      </c>
      <c r="F18" s="3">
        <f t="shared" si="0"/>
        <v>17436.911395370291</v>
      </c>
      <c r="G18" s="3">
        <f t="shared" si="5"/>
        <v>154363.44843060974</v>
      </c>
      <c r="H18" s="4">
        <f t="shared" si="1"/>
        <v>0.7718172421530487</v>
      </c>
    </row>
    <row r="19" spans="3:8" x14ac:dyDescent="0.35">
      <c r="C19">
        <f t="shared" si="2"/>
        <v>8</v>
      </c>
      <c r="D19" s="3">
        <f t="shared" si="3"/>
        <v>154363.44843060974</v>
      </c>
      <c r="E19" s="1">
        <f t="shared" si="4"/>
        <v>9261.8069058365836</v>
      </c>
      <c r="F19" s="3">
        <f t="shared" si="0"/>
        <v>17436.911395370291</v>
      </c>
      <c r="G19" s="3">
        <f t="shared" si="5"/>
        <v>146188.34394107605</v>
      </c>
      <c r="H19" s="4">
        <f t="shared" si="1"/>
        <v>0.73094171970538024</v>
      </c>
    </row>
    <row r="20" spans="3:8" x14ac:dyDescent="0.35">
      <c r="C20">
        <f t="shared" si="2"/>
        <v>9</v>
      </c>
      <c r="D20" s="3">
        <f t="shared" si="3"/>
        <v>146188.34394107605</v>
      </c>
      <c r="E20" s="1">
        <f t="shared" si="4"/>
        <v>8771.3006364645626</v>
      </c>
      <c r="F20" s="3">
        <f t="shared" si="0"/>
        <v>17436.911395370291</v>
      </c>
      <c r="G20" s="3">
        <f t="shared" si="5"/>
        <v>137522.73318217031</v>
      </c>
      <c r="H20" s="4">
        <f t="shared" si="1"/>
        <v>0.6876136659108516</v>
      </c>
    </row>
    <row r="21" spans="3:8" x14ac:dyDescent="0.35">
      <c r="C21">
        <f t="shared" si="2"/>
        <v>10</v>
      </c>
      <c r="D21" s="3">
        <f t="shared" si="3"/>
        <v>137522.73318217031</v>
      </c>
      <c r="E21" s="1">
        <f t="shared" si="4"/>
        <v>8251.3639909302183</v>
      </c>
      <c r="F21" s="3">
        <f t="shared" si="0"/>
        <v>17436.911395370291</v>
      </c>
      <c r="G21" s="3">
        <f t="shared" si="5"/>
        <v>128337.18577773025</v>
      </c>
      <c r="H21" s="4">
        <f t="shared" si="1"/>
        <v>0.64168592888865128</v>
      </c>
    </row>
    <row r="22" spans="3:8" x14ac:dyDescent="0.35">
      <c r="C22">
        <f t="shared" si="2"/>
        <v>11</v>
      </c>
      <c r="D22" s="3">
        <f t="shared" si="3"/>
        <v>128337.18577773025</v>
      </c>
      <c r="E22" s="1">
        <f t="shared" si="4"/>
        <v>7700.2311466638148</v>
      </c>
      <c r="F22" s="3">
        <f t="shared" si="0"/>
        <v>17436.911395370291</v>
      </c>
      <c r="G22" s="3">
        <f t="shared" si="5"/>
        <v>118600.50552902377</v>
      </c>
      <c r="H22" s="4">
        <f t="shared" si="1"/>
        <v>0.59300252764511885</v>
      </c>
    </row>
    <row r="23" spans="3:8" x14ac:dyDescent="0.35">
      <c r="C23">
        <f t="shared" si="2"/>
        <v>12</v>
      </c>
      <c r="D23" s="3">
        <f t="shared" si="3"/>
        <v>118600.50552902377</v>
      </c>
      <c r="E23" s="1">
        <f t="shared" si="4"/>
        <v>7116.0303317414255</v>
      </c>
      <c r="F23" s="3">
        <f t="shared" si="0"/>
        <v>17436.911395370291</v>
      </c>
      <c r="G23" s="3">
        <f t="shared" si="5"/>
        <v>108279.6244653949</v>
      </c>
      <c r="H23" s="4">
        <f t="shared" si="1"/>
        <v>0.54139812232697448</v>
      </c>
    </row>
    <row r="24" spans="3:8" x14ac:dyDescent="0.35">
      <c r="C24">
        <f t="shared" si="2"/>
        <v>13</v>
      </c>
      <c r="D24" s="3">
        <f t="shared" si="3"/>
        <v>108279.6244653949</v>
      </c>
      <c r="E24" s="1">
        <f t="shared" si="4"/>
        <v>6496.7774679236936</v>
      </c>
      <c r="F24" s="3">
        <f t="shared" si="0"/>
        <v>17436.911395370291</v>
      </c>
      <c r="G24" s="3">
        <f t="shared" si="5"/>
        <v>97339.490537948295</v>
      </c>
      <c r="H24" s="4">
        <f t="shared" si="1"/>
        <v>0.48669745268974146</v>
      </c>
    </row>
    <row r="25" spans="3:8" x14ac:dyDescent="0.35">
      <c r="C25">
        <f t="shared" si="2"/>
        <v>14</v>
      </c>
      <c r="D25" s="3">
        <f t="shared" si="3"/>
        <v>97339.490537948295</v>
      </c>
      <c r="E25" s="1">
        <f t="shared" si="4"/>
        <v>5840.3694322768979</v>
      </c>
      <c r="F25" s="3">
        <f t="shared" si="0"/>
        <v>17436.911395370291</v>
      </c>
      <c r="G25" s="3">
        <f t="shared" si="5"/>
        <v>85742.948574854905</v>
      </c>
      <c r="H25" s="4">
        <f t="shared" si="1"/>
        <v>0.42871474287427452</v>
      </c>
    </row>
    <row r="26" spans="3:8" x14ac:dyDescent="0.35">
      <c r="C26">
        <f t="shared" si="2"/>
        <v>15</v>
      </c>
      <c r="D26" s="3">
        <f t="shared" si="3"/>
        <v>85742.948574854905</v>
      </c>
      <c r="E26" s="1">
        <f t="shared" si="4"/>
        <v>5144.5769144912938</v>
      </c>
      <c r="F26" s="3">
        <f t="shared" si="0"/>
        <v>17436.911395370291</v>
      </c>
      <c r="G26" s="3">
        <f t="shared" si="5"/>
        <v>73450.614093975906</v>
      </c>
      <c r="H26" s="4">
        <f t="shared" si="1"/>
        <v>0.36725307046987954</v>
      </c>
    </row>
    <row r="27" spans="3:8" x14ac:dyDescent="0.35">
      <c r="C27">
        <f t="shared" si="2"/>
        <v>16</v>
      </c>
      <c r="D27" s="3">
        <f t="shared" si="3"/>
        <v>73450.614093975906</v>
      </c>
      <c r="E27" s="1">
        <f t="shared" si="4"/>
        <v>4407.036845638554</v>
      </c>
      <c r="F27" s="3">
        <f t="shared" si="0"/>
        <v>17436.911395370291</v>
      </c>
      <c r="G27" s="3">
        <f t="shared" si="5"/>
        <v>60420.739544244163</v>
      </c>
      <c r="H27" s="4">
        <f t="shared" si="1"/>
        <v>0.30210369772122081</v>
      </c>
    </row>
    <row r="28" spans="3:8" x14ac:dyDescent="0.35">
      <c r="C28">
        <f t="shared" si="2"/>
        <v>17</v>
      </c>
      <c r="D28" s="3">
        <f t="shared" si="3"/>
        <v>60420.739544244163</v>
      </c>
      <c r="E28" s="1">
        <f t="shared" si="4"/>
        <v>3625.2443726546499</v>
      </c>
      <c r="F28" s="3">
        <f t="shared" si="0"/>
        <v>17436.911395370291</v>
      </c>
      <c r="G28" s="3">
        <f t="shared" si="5"/>
        <v>46609.07252152852</v>
      </c>
      <c r="H28" s="4">
        <f t="shared" si="1"/>
        <v>0.23304536260764261</v>
      </c>
    </row>
    <row r="29" spans="3:8" x14ac:dyDescent="0.35">
      <c r="C29">
        <f t="shared" si="2"/>
        <v>18</v>
      </c>
      <c r="D29" s="3">
        <f t="shared" si="3"/>
        <v>46609.07252152852</v>
      </c>
      <c r="E29" s="1">
        <f t="shared" si="4"/>
        <v>2796.5443512917109</v>
      </c>
      <c r="F29" s="3">
        <f t="shared" si="0"/>
        <v>17436.911395370291</v>
      </c>
      <c r="G29" s="3">
        <f t="shared" si="5"/>
        <v>31968.705477449941</v>
      </c>
      <c r="H29" s="4">
        <f t="shared" si="1"/>
        <v>0.15984352738724972</v>
      </c>
    </row>
    <row r="30" spans="3:8" x14ac:dyDescent="0.35">
      <c r="C30">
        <f t="shared" si="2"/>
        <v>19</v>
      </c>
      <c r="D30" s="3">
        <f t="shared" si="3"/>
        <v>31968.705477449941</v>
      </c>
      <c r="E30" s="1">
        <f t="shared" si="4"/>
        <v>1918.1223286469965</v>
      </c>
      <c r="F30" s="3">
        <f t="shared" si="0"/>
        <v>17436.911395370291</v>
      </c>
      <c r="G30" s="3">
        <f t="shared" si="5"/>
        <v>16449.916410726648</v>
      </c>
      <c r="H30" s="4">
        <f t="shared" si="1"/>
        <v>8.2249582053633238E-2</v>
      </c>
    </row>
    <row r="31" spans="3:8" x14ac:dyDescent="0.35">
      <c r="C31">
        <f t="shared" si="2"/>
        <v>20</v>
      </c>
      <c r="D31" s="3">
        <f t="shared" si="3"/>
        <v>16449.916410726648</v>
      </c>
      <c r="E31" s="1">
        <f t="shared" si="4"/>
        <v>986.99498464359885</v>
      </c>
      <c r="F31" s="3">
        <f t="shared" si="0"/>
        <v>17436.911395370291</v>
      </c>
      <c r="G31" s="3">
        <f t="shared" si="5"/>
        <v>-4.3655745685100555E-11</v>
      </c>
      <c r="H31" s="4">
        <f t="shared" si="1"/>
        <v>-2.1827872842550278E-16</v>
      </c>
    </row>
    <row r="33" spans="1:4" x14ac:dyDescent="0.35">
      <c r="A33" t="s">
        <v>11</v>
      </c>
      <c r="D33" s="5"/>
    </row>
    <row r="34" spans="1:4" x14ac:dyDescent="0.35">
      <c r="B34" s="4">
        <f>1-H21</f>
        <v>0.35831407111134872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Kandarp Srinivasan</dc:creator>
  <cp:lastModifiedBy>Srinivasan, Kandarp</cp:lastModifiedBy>
  <dcterms:created xsi:type="dcterms:W3CDTF">2015-06-05T18:17:20Z</dcterms:created>
  <dcterms:modified xsi:type="dcterms:W3CDTF">2025-01-17T21:34:07Z</dcterms:modified>
</cp:coreProperties>
</file>