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Sheet1!$A$1:$M$50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<sst xmlns="http://schemas.openxmlformats.org/spreadsheetml/2006/main" count="168" uniqueCount="117">
  <si>
    <t>用户群</t>
  </si>
  <si>
    <t>名称</t>
  </si>
  <si>
    <t>描述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</si>
  <si>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</si>
  <si>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</si>
  <si>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</si>
  <si>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</si>
  <si>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</si>
  <si>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</si>
  <si>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</si>
  <si>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</si>
  <si>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用户权值</t>
  </si>
  <si>
    <t>优先级</t>
  </si>
  <si>
    <t>管理员</t>
  </si>
  <si>
    <t>登录</t>
  </si>
  <si>
    <t>管理员根据自己的身份凭证进行登录</t>
  </si>
  <si>
    <t>教师用户</t>
  </si>
  <si>
    <t>超算中心用户手册-浏览信息</t>
  </si>
  <si>
    <t>教师用户浏览超算中心的用户手册信息</t>
  </si>
  <si>
    <t>学生</t>
  </si>
  <si>
    <t>允许学生通过提供的身份凭证（如学号、密码）进行登录</t>
  </si>
  <si>
    <t>浏览超算中心相关信息</t>
  </si>
  <si>
    <t>学生可以浏览超算中心的硬件配置信息</t>
  </si>
  <si>
    <t>学生可以浏览超算中心的用户手册信息</t>
  </si>
  <si>
    <t>学生身份登录</t>
  </si>
  <si>
    <t>用户申请账号通过后，通过自己的身份凭证进行登录</t>
  </si>
  <si>
    <t>用户账户浏览</t>
  </si>
  <si>
    <t>管理员查询并浏览用户相关信息</t>
  </si>
  <si>
    <t>超算中心硬件配置-浏览配置</t>
  </si>
  <si>
    <t>教师用户浏览超算中心的硬件配置信息</t>
  </si>
  <si>
    <t>超算中心教程-浏览教程</t>
  </si>
  <si>
    <t>教师用户浏览超算中心的教程信息</t>
  </si>
  <si>
    <t>学生可以浏览超算中心的新闻和动态信息</t>
  </si>
  <si>
    <t>科研成果查询</t>
  </si>
  <si>
    <t>管理员查看目前请求通过的科研成果</t>
  </si>
  <si>
    <t>个人信息管理</t>
  </si>
  <si>
    <t>学生可以查看、修改自己的个人信息，如姓名、联系方式等</t>
  </si>
  <si>
    <t>使用教程</t>
  </si>
  <si>
    <t>学生可以根据教程学习网站的使用</t>
  </si>
  <si>
    <t>用户账单查询</t>
  </si>
  <si>
    <t>管理员查询并浏览用户的账单信息</t>
  </si>
  <si>
    <t>修改密码</t>
  </si>
  <si>
    <t>教师用户登录后修改密码</t>
  </si>
  <si>
    <t>新闻动态发布</t>
  </si>
  <si>
    <t>管理员发布新闻动态</t>
  </si>
  <si>
    <t>新闻动态管理</t>
  </si>
  <si>
    <t>管理员修改、删除新闻动态</t>
  </si>
  <si>
    <t>管理制度和流程政策发布</t>
  </si>
  <si>
    <t>管理员发布管理制度和流程政策</t>
  </si>
  <si>
    <t>账单查询</t>
  </si>
  <si>
    <t>教师用户登录后，在个人中心进行账单的查询</t>
  </si>
  <si>
    <t>资源申请</t>
  </si>
  <si>
    <t>学生可以查看已提交的申请状态，如等待审批、已批准、已拒绝等</t>
  </si>
  <si>
    <t>搜索功能</t>
  </si>
  <si>
    <t>提供搜索功能，允许学生根据关键词搜索感兴趣的信息</t>
  </si>
  <si>
    <t>用户账户信息修改</t>
  </si>
  <si>
    <t>管理员根据需要修改用户的相关信息（个人信息、密码等）</t>
  </si>
  <si>
    <t>超算中心用户手册-搜索信息</t>
  </si>
  <si>
    <t>教师用户根据自己的需求，搜索自己感兴趣的用户手册内容</t>
  </si>
  <si>
    <t>超算中心教程-搜索教程</t>
  </si>
  <si>
    <t>教师用户根据自己的需求，搜索自己感兴趣的教程内容</t>
  </si>
  <si>
    <t>查看已批准的科研成果</t>
  </si>
  <si>
    <t>学生可以查看自己已批准的科研成果信息</t>
  </si>
  <si>
    <t>安全退出</t>
  </si>
  <si>
    <t>学生在完成操作后，应提供安全退出的选项，以确保账户安全</t>
  </si>
  <si>
    <t>学生可以查询自己的使用账单，包括已使用的资源和相应的费用</t>
  </si>
  <si>
    <t>学生可以修改自己的登录密码</t>
  </si>
  <si>
    <t>科研成果审批</t>
  </si>
  <si>
    <t>教师用户登录后，点击个人中心，审批学生的资源申请</t>
  </si>
  <si>
    <t>教师用户登录后，点击个人中心，查看自己已经申请的成果及结果</t>
  </si>
  <si>
    <t>管理制度和流程政策管理</t>
  </si>
  <si>
    <t>管理员修改、删除管理制度和流程政策</t>
  </si>
  <si>
    <t>用户账单管理</t>
  </si>
  <si>
    <t>管理员根据需要修改账单的相关信息</t>
  </si>
  <si>
    <t>余额充值</t>
  </si>
  <si>
    <t>教师用户登录后，在个人中心进行充值</t>
  </si>
  <si>
    <t>用户账户申请审批</t>
  </si>
  <si>
    <t>管理员查看用户发送的账户申请，并进行审批</t>
  </si>
  <si>
    <t>用户账户冻结及解冻</t>
  </si>
  <si>
    <t>管理员根据需要冻结/解冻用户</t>
  </si>
  <si>
    <t>科研成果管理</t>
  </si>
  <si>
    <t>管理员根据需要修改对应科研成果的信息</t>
  </si>
  <si>
    <t>用户科研成果申请审批</t>
  </si>
  <si>
    <t>管理员查看用户发送的科研成果申请，并进行审批</t>
  </si>
  <si>
    <t>学生可以提交资源使用申请，包括所需的CPU、GPU等资源的类型和时长</t>
  </si>
  <si>
    <t>资源使用情况查询</t>
  </si>
  <si>
    <t>管理员根据需要查询目前资源的使用情况（CPU、GPU等）</t>
  </si>
  <si>
    <t>超算中心新闻动态-浏览信息</t>
  </si>
  <si>
    <t>教师用户浏览超算中心的新闻和动态信息</t>
  </si>
  <si>
    <t>超算中心新闻动态-搜索信息</t>
  </si>
  <si>
    <t>教师用户根据自己的需求，搜索自己感兴趣的新闻动态内容</t>
  </si>
  <si>
    <t>科研成果申请</t>
  </si>
  <si>
    <t>教师用户登录后，点击科研成果申请，填写表单，点击提交，等待管理员审批</t>
  </si>
  <si>
    <t>超算中心管理制度-浏览信息</t>
  </si>
  <si>
    <t>教师用户浏览超算中心的管理制度信息</t>
  </si>
  <si>
    <t>修改个人信息</t>
  </si>
  <si>
    <t>教师用户登录后，在个人中心修改个人信息</t>
  </si>
  <si>
    <t>超算中心信息-浏览信息</t>
  </si>
  <si>
    <t>教师用户浏览超算中心相关信息</t>
  </si>
  <si>
    <t>超算中心管理制度-搜索信息</t>
  </si>
  <si>
    <t>教师用户根据自己的需求，搜索自己感兴趣的管理制度内容</t>
  </si>
  <si>
    <t>超算中心信息-搜索信息</t>
  </si>
  <si>
    <t>教师用户根据自己的需求，搜索自己感兴趣的信息</t>
  </si>
  <si>
    <t>游客</t>
  </si>
  <si>
    <t>账号申请</t>
  </si>
  <si>
    <t>游客初次使用超算中心，申请新账号，填写表单，点击提交，等待管理员审批</t>
  </si>
  <si>
    <t>相对收益：若功能实现1为收益几乎没有，9为收益最大</t>
  </si>
  <si>
    <t>管理员用例 采用蓝色</t>
  </si>
  <si>
    <t>相对损失：若功能没有实现1为损失几乎没有，9为损失最大</t>
  </si>
  <si>
    <t>游客用例 采用灰色</t>
  </si>
  <si>
    <t>成本:     若功能实现1为消耗基本没有，9为消耗最大</t>
  </si>
  <si>
    <t>教师用户用例 采用绿色</t>
  </si>
  <si>
    <t>风险：    若功能实现1为很容易，9为很难</t>
  </si>
  <si>
    <t>学生用例 采用黄色</t>
  </si>
  <si>
    <t>优先级：  该功能实现的优先顺序，越大需求越重要</t>
  </si>
  <si>
    <t>使用QFD方法</t>
  </si>
  <si>
    <t>优先级=价值%/（成本%+风险%）* 10 * 用户权值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</si>
</sst>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right" vertical="center"/>
    </xf>
    <xf numFmtId="10" fontId="3" fillId="4" borderId="0" xfId="0" applyNumberFormat="1" applyFont="1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10" fontId="3" fillId="6" borderId="0" xfId="0" applyNumberFormat="1" applyFont="1" applyFill="1">
      <alignment vertical="center"/>
    </xf>
    <xf numFmtId="0" fontId="0" fillId="7" borderId="0" xfId="0" applyFont="1" applyFill="1">
      <alignment vertical="center"/>
    </xf>
    <xf numFmtId="0" fontId="0" fillId="7" borderId="0" xfId="0" applyFont="1" applyFill="1">
      <alignment vertical="center"/>
    </xf>
    <xf numFmtId="0" fontId="0" fillId="7" borderId="0" xfId="0" applyFill="1">
      <alignment vertical="center"/>
    </xf>
    <xf numFmtId="10" fontId="3" fillId="7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3" fillId="8" borderId="0" xfId="0" applyFont="1" applyFill="1">
      <alignment vertical="center"/>
    </xf>
    <xf numFmtId="10" fontId="3" fillId="8" borderId="0" xfId="0" applyNumberFormat="1" applyFont="1" applyFill="1">
      <alignment vertical="center"/>
    </xf>
    <xf numFmtId="10" fontId="3" fillId="0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6" fillId="4" borderId="0" xfId="0" applyFont="1" applyFill="1" applyAlignment="1">
      <alignment horizontal="right" vertical="center"/>
    </xf>
    <xf numFmtId="176" fontId="3" fillId="4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176" fontId="3" fillId="6" borderId="0" xfId="0" applyNumberFormat="1" applyFont="1" applyFill="1">
      <alignment vertical="center"/>
    </xf>
    <xf numFmtId="176" fontId="3" fillId="7" borderId="0" xfId="0" applyNumberFormat="1" applyFont="1" applyFill="1">
      <alignment vertical="center"/>
    </xf>
    <xf numFmtId="176" fontId="2" fillId="6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10" fontId="0" fillId="4" borderId="0" xfId="0" applyNumberFormat="1" applyFill="1">
      <alignment vertical="center"/>
    </xf>
    <xf numFmtId="0" fontId="6" fillId="4" borderId="0" xfId="0" applyFont="1" applyFill="1">
      <alignment vertical="center"/>
    </xf>
    <xf numFmtId="10" fontId="0" fillId="5" borderId="0" xfId="0" applyNumberFormat="1" applyFill="1">
      <alignment vertical="center"/>
    </xf>
    <xf numFmtId="10" fontId="0" fillId="0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0" fillId="9" borderId="0" xfId="0" applyFill="1">
      <alignment vertical="center"/>
    </xf>
    <xf numFmtId="10" fontId="0" fillId="9" borderId="0" xfId="0" applyNumberFormat="1" applyFill="1">
      <alignment vertical="center"/>
    </xf>
    <xf numFmtId="0" fontId="6" fillId="9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5"/>
  <sheetViews>
    <sheetView tabSelected="1" zoomScale="91" zoomScaleNormal="91" workbookViewId="0">
      <selection activeCell="G3" sqref="G3"/>
    </sheetView>
  </sheetViews>
  <sheetFormatPr defaultColWidth="9.21666666666667" defaultRowHeight="13.5"/>
  <cols>
    <col min="2" max="2" width="29.3333333333333" customWidth="1"/>
    <col min="3" max="3" width="82.775" customWidth="1"/>
    <col min="7" max="7" width="9.21666666666667" style="6"/>
    <col min="8" max="8" width="9.21666666666667" customWidth="1"/>
    <col min="9" max="9" width="10.775" style="6"/>
    <col min="11" max="11" width="9.21666666666667" style="6"/>
    <col min="13" max="13" width="11.8833333333333" style="7" customWidth="1"/>
  </cols>
  <sheetData>
    <row r="1" ht="16.8" customHeight="1" spans="1:13">
      <c r="A1" s="8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s="6" t="s">
        <v>8</v>
      </c>
      <c r="J1" t="s">
        <v>9</v>
      </c>
      <c r="K1" s="6" t="s">
        <v>10</v>
      </c>
      <c r="L1" t="s">
        <v>11</v>
      </c>
      <c r="M1" s="7" t="s">
        <v>12</v>
      </c>
    </row>
    <row r="2" s="1" customFormat="1" spans="1:16">
      <c r="A2" s="9" t="s">
        <v>13</v>
      </c>
      <c r="B2" s="9" t="s">
        <v>14</v>
      </c>
      <c r="C2" s="9" t="s">
        <v>15</v>
      </c>
      <c r="D2" s="10">
        <v>9</v>
      </c>
      <c r="E2" s="10">
        <v>9</v>
      </c>
      <c r="F2" s="3">
        <f>D2+E2</f>
        <v>18</v>
      </c>
      <c r="G2" s="11">
        <f>F2/F50</f>
        <v>0.0276497695852535</v>
      </c>
      <c r="H2" s="3">
        <v>2</v>
      </c>
      <c r="I2" s="11">
        <f>H2/169</f>
        <v>0.0118343195266272</v>
      </c>
      <c r="J2" s="3">
        <v>2</v>
      </c>
      <c r="K2" s="11">
        <f>J2/163</f>
        <v>0.0122699386503067</v>
      </c>
      <c r="L2" s="28">
        <v>1.2</v>
      </c>
      <c r="M2" s="29">
        <f>G2/(I2+K2)*10*L2</f>
        <v>13.7650880017767</v>
      </c>
      <c r="P2" s="30"/>
    </row>
    <row r="3" s="2" customFormat="1" ht="16.8" customHeight="1" spans="1:13">
      <c r="A3" s="12" t="s">
        <v>16</v>
      </c>
      <c r="B3" s="12" t="s">
        <v>17</v>
      </c>
      <c r="C3" s="12" t="s">
        <v>18</v>
      </c>
      <c r="D3" s="13">
        <v>9</v>
      </c>
      <c r="E3" s="13">
        <v>9</v>
      </c>
      <c r="F3" s="13">
        <f>D3+E3</f>
        <v>18</v>
      </c>
      <c r="G3" s="14">
        <f>F3/651</f>
        <v>0.0276497695852535</v>
      </c>
      <c r="H3" s="13">
        <v>2</v>
      </c>
      <c r="I3" s="14">
        <f>H3/169</f>
        <v>0.0118343195266272</v>
      </c>
      <c r="J3" s="13">
        <v>2</v>
      </c>
      <c r="K3" s="14">
        <f>J3/163</f>
        <v>0.0122699386503067</v>
      </c>
      <c r="L3" s="13">
        <v>1</v>
      </c>
      <c r="M3" s="31">
        <f>G3/(I3+K3)*10*L3</f>
        <v>11.4709066681472</v>
      </c>
    </row>
    <row r="4" s="2" customFormat="1" spans="1:13">
      <c r="A4" s="15" t="s">
        <v>19</v>
      </c>
      <c r="B4" s="15" t="s">
        <v>14</v>
      </c>
      <c r="C4" s="15" t="s">
        <v>20</v>
      </c>
      <c r="D4" s="16">
        <v>9</v>
      </c>
      <c r="E4" s="16">
        <v>9</v>
      </c>
      <c r="F4" s="17">
        <f>D4+E4</f>
        <v>18</v>
      </c>
      <c r="G4" s="18">
        <f>F4/651</f>
        <v>0.0276497695852535</v>
      </c>
      <c r="H4" s="4">
        <v>2</v>
      </c>
      <c r="I4" s="18">
        <f>H4/169</f>
        <v>0.0118343195266272</v>
      </c>
      <c r="J4" s="4">
        <v>2</v>
      </c>
      <c r="K4" s="18">
        <f>J4/163</f>
        <v>0.0122699386503067</v>
      </c>
      <c r="L4" s="4">
        <v>1</v>
      </c>
      <c r="M4" s="32">
        <f>G4/(I4+K4)*10*L4</f>
        <v>11.4709066681472</v>
      </c>
    </row>
    <row r="5" s="2" customFormat="1" ht="16.8" customHeight="1" spans="1:13">
      <c r="A5" s="15" t="s">
        <v>19</v>
      </c>
      <c r="B5" s="15" t="s">
        <v>21</v>
      </c>
      <c r="C5" s="15" t="s">
        <v>22</v>
      </c>
      <c r="D5" s="16">
        <v>8</v>
      </c>
      <c r="E5" s="16">
        <v>8</v>
      </c>
      <c r="F5" s="17">
        <f>D5+E5</f>
        <v>16</v>
      </c>
      <c r="G5" s="18">
        <f>F5/651</f>
        <v>0.0245775729646697</v>
      </c>
      <c r="H5" s="4">
        <v>2</v>
      </c>
      <c r="I5" s="18">
        <f>H5/169</f>
        <v>0.0118343195266272</v>
      </c>
      <c r="J5" s="4">
        <v>2</v>
      </c>
      <c r="K5" s="18">
        <f>J5/163</f>
        <v>0.0122699386503067</v>
      </c>
      <c r="L5" s="4">
        <v>1</v>
      </c>
      <c r="M5" s="32">
        <f>G5/(I5+K5)*10*L5</f>
        <v>10.1963614827975</v>
      </c>
    </row>
    <row r="6" s="2" customFormat="1" spans="1:13">
      <c r="A6" s="15" t="s">
        <v>19</v>
      </c>
      <c r="B6" s="15" t="s">
        <v>21</v>
      </c>
      <c r="C6" s="15" t="s">
        <v>23</v>
      </c>
      <c r="D6" s="16">
        <v>8</v>
      </c>
      <c r="E6" s="16">
        <v>8</v>
      </c>
      <c r="F6" s="17">
        <f>D6+E6</f>
        <v>16</v>
      </c>
      <c r="G6" s="18">
        <f>F6/651</f>
        <v>0.0245775729646697</v>
      </c>
      <c r="H6" s="4">
        <v>2</v>
      </c>
      <c r="I6" s="18">
        <f>H6/169</f>
        <v>0.0118343195266272</v>
      </c>
      <c r="J6" s="4">
        <v>2</v>
      </c>
      <c r="K6" s="18">
        <f>J6/163</f>
        <v>0.0122699386503067</v>
      </c>
      <c r="L6" s="4">
        <v>1</v>
      </c>
      <c r="M6" s="32">
        <f>G6/(I6+K6)*10*L6</f>
        <v>10.1963614827975</v>
      </c>
    </row>
    <row r="7" s="2" customFormat="1" ht="16.8" customHeight="1" spans="1:13">
      <c r="A7" s="13" t="s">
        <v>16</v>
      </c>
      <c r="B7" s="13" t="s">
        <v>24</v>
      </c>
      <c r="C7" s="12" t="s">
        <v>25</v>
      </c>
      <c r="D7" s="13">
        <v>9</v>
      </c>
      <c r="E7" s="13">
        <v>9</v>
      </c>
      <c r="F7" s="13">
        <f>D7+E7</f>
        <v>18</v>
      </c>
      <c r="G7" s="14">
        <f>F7/651</f>
        <v>0.0276497695852535</v>
      </c>
      <c r="H7" s="13">
        <v>3</v>
      </c>
      <c r="I7" s="14">
        <f>H7/169</f>
        <v>0.0177514792899408</v>
      </c>
      <c r="J7" s="13">
        <v>2</v>
      </c>
      <c r="K7" s="14">
        <f>J7/163</f>
        <v>0.0122699386503067</v>
      </c>
      <c r="L7" s="13">
        <v>1</v>
      </c>
      <c r="M7" s="31">
        <f>G7/(I7+K7)*10*L7</f>
        <v>9.21001454371194</v>
      </c>
    </row>
    <row r="8" s="2" customFormat="1" spans="1:13">
      <c r="A8" s="9" t="s">
        <v>13</v>
      </c>
      <c r="B8" s="9" t="s">
        <v>26</v>
      </c>
      <c r="C8" s="9" t="s">
        <v>27</v>
      </c>
      <c r="D8" s="9">
        <v>9</v>
      </c>
      <c r="E8" s="9">
        <v>9</v>
      </c>
      <c r="F8" s="3">
        <f>D8+E8</f>
        <v>18</v>
      </c>
      <c r="G8" s="11">
        <f>F8/651</f>
        <v>0.0276497695852535</v>
      </c>
      <c r="H8" s="3">
        <v>3</v>
      </c>
      <c r="I8" s="11">
        <f>H8/169</f>
        <v>0.0177514792899408</v>
      </c>
      <c r="J8" s="3">
        <v>3</v>
      </c>
      <c r="K8" s="11">
        <f>J8/163</f>
        <v>0.0184049079754601</v>
      </c>
      <c r="L8" s="3">
        <v>1.2</v>
      </c>
      <c r="M8" s="29">
        <f>G8/(I8+K8)*10*L8</f>
        <v>9.17672533451779</v>
      </c>
    </row>
    <row r="9" s="2" customFormat="1" ht="16.8" customHeight="1" spans="1:13">
      <c r="A9" s="12" t="s">
        <v>16</v>
      </c>
      <c r="B9" s="12" t="s">
        <v>28</v>
      </c>
      <c r="C9" s="12" t="s">
        <v>29</v>
      </c>
      <c r="D9" s="13">
        <v>7</v>
      </c>
      <c r="E9" s="13">
        <v>7</v>
      </c>
      <c r="F9" s="13">
        <f>D9+E9</f>
        <v>14</v>
      </c>
      <c r="G9" s="14">
        <f>F9/651</f>
        <v>0.021505376344086</v>
      </c>
      <c r="H9" s="13">
        <v>2</v>
      </c>
      <c r="I9" s="14">
        <f>H9/169</f>
        <v>0.0118343195266272</v>
      </c>
      <c r="J9" s="13">
        <v>2</v>
      </c>
      <c r="K9" s="14">
        <f>J9/163</f>
        <v>0.0122699386503067</v>
      </c>
      <c r="L9" s="13">
        <v>1</v>
      </c>
      <c r="M9" s="31">
        <f>G9/(I9+K9)*10*L9</f>
        <v>8.92181629744786</v>
      </c>
    </row>
    <row r="10" s="2" customFormat="1" spans="1:13">
      <c r="A10" s="12" t="s">
        <v>16</v>
      </c>
      <c r="B10" s="12" t="s">
        <v>30</v>
      </c>
      <c r="C10" s="12" t="s">
        <v>31</v>
      </c>
      <c r="D10" s="13">
        <v>7</v>
      </c>
      <c r="E10" s="13">
        <v>7</v>
      </c>
      <c r="F10" s="13">
        <f>D10+E10</f>
        <v>14</v>
      </c>
      <c r="G10" s="14">
        <f>F10/651</f>
        <v>0.021505376344086</v>
      </c>
      <c r="H10" s="13">
        <v>2</v>
      </c>
      <c r="I10" s="14">
        <f>H10/169</f>
        <v>0.0118343195266272</v>
      </c>
      <c r="J10" s="13">
        <v>2</v>
      </c>
      <c r="K10" s="14">
        <f>J10/163</f>
        <v>0.0122699386503067</v>
      </c>
      <c r="L10" s="13">
        <v>1</v>
      </c>
      <c r="M10" s="31">
        <f>G10/(I10+K10)*10*L10</f>
        <v>8.92181629744786</v>
      </c>
    </row>
    <row r="11" s="2" customFormat="1" spans="1:13">
      <c r="A11" s="15" t="s">
        <v>19</v>
      </c>
      <c r="B11" s="15" t="s">
        <v>21</v>
      </c>
      <c r="C11" s="15" t="s">
        <v>32</v>
      </c>
      <c r="D11" s="16">
        <v>7</v>
      </c>
      <c r="E11" s="16">
        <v>7</v>
      </c>
      <c r="F11" s="17">
        <f>D11+E11</f>
        <v>14</v>
      </c>
      <c r="G11" s="18">
        <f>F11/651</f>
        <v>0.021505376344086</v>
      </c>
      <c r="H11" s="4">
        <v>2</v>
      </c>
      <c r="I11" s="18">
        <f>H11/169</f>
        <v>0.0118343195266272</v>
      </c>
      <c r="J11" s="4">
        <v>2</v>
      </c>
      <c r="K11" s="18">
        <f>J11/163</f>
        <v>0.0122699386503067</v>
      </c>
      <c r="L11" s="4">
        <v>1</v>
      </c>
      <c r="M11" s="32">
        <f>G11/(I11+K11)*10*L11</f>
        <v>8.92181629744786</v>
      </c>
    </row>
    <row r="12" s="2" customFormat="1" spans="1:13">
      <c r="A12" s="9" t="s">
        <v>13</v>
      </c>
      <c r="B12" s="9" t="s">
        <v>33</v>
      </c>
      <c r="C12" s="9" t="s">
        <v>34</v>
      </c>
      <c r="D12" s="9">
        <v>8</v>
      </c>
      <c r="E12" s="9">
        <v>8</v>
      </c>
      <c r="F12" s="3">
        <f>D12+E12</f>
        <v>16</v>
      </c>
      <c r="G12" s="11">
        <f>F12/651</f>
        <v>0.0245775729646697</v>
      </c>
      <c r="H12" s="3">
        <v>3</v>
      </c>
      <c r="I12" s="11">
        <f>H12/169</f>
        <v>0.0177514792899408</v>
      </c>
      <c r="J12" s="3">
        <v>3</v>
      </c>
      <c r="K12" s="11">
        <f>J12/163</f>
        <v>0.0184049079754601</v>
      </c>
      <c r="L12" s="3">
        <v>1.2</v>
      </c>
      <c r="M12" s="29">
        <f>G12/(I12+K12)*10*L12</f>
        <v>8.15708918623804</v>
      </c>
    </row>
    <row r="13" s="2" customFormat="1" spans="1:13">
      <c r="A13" s="15" t="s">
        <v>19</v>
      </c>
      <c r="B13" s="15" t="s">
        <v>35</v>
      </c>
      <c r="C13" s="15" t="s">
        <v>36</v>
      </c>
      <c r="D13" s="16">
        <v>8</v>
      </c>
      <c r="E13" s="16">
        <v>8</v>
      </c>
      <c r="F13" s="17">
        <f>D13+E13</f>
        <v>16</v>
      </c>
      <c r="G13" s="18">
        <f>F13/651</f>
        <v>0.0245775729646697</v>
      </c>
      <c r="H13" s="4">
        <v>2</v>
      </c>
      <c r="I13" s="18">
        <f>H13/169</f>
        <v>0.0118343195266272</v>
      </c>
      <c r="J13" s="4">
        <v>3</v>
      </c>
      <c r="K13" s="18">
        <f>J13/163</f>
        <v>0.0184049079754601</v>
      </c>
      <c r="L13" s="4">
        <v>1</v>
      </c>
      <c r="M13" s="32">
        <f>G13/(I13+K13)*10*L13</f>
        <v>8.12771191425879</v>
      </c>
    </row>
    <row r="14" s="2" customFormat="1" spans="1:13">
      <c r="A14" s="15" t="s">
        <v>19</v>
      </c>
      <c r="B14" s="15" t="s">
        <v>37</v>
      </c>
      <c r="C14" s="15" t="s">
        <v>38</v>
      </c>
      <c r="D14" s="16">
        <v>7</v>
      </c>
      <c r="E14" s="16">
        <v>7</v>
      </c>
      <c r="F14" s="17">
        <f>D14+E14</f>
        <v>14</v>
      </c>
      <c r="G14" s="18">
        <f>F14/651</f>
        <v>0.021505376344086</v>
      </c>
      <c r="H14" s="4">
        <v>3</v>
      </c>
      <c r="I14" s="18">
        <f>H14/169</f>
        <v>0.0177514792899408</v>
      </c>
      <c r="J14" s="4">
        <v>2</v>
      </c>
      <c r="K14" s="18">
        <f>J14/163</f>
        <v>0.0122699386503067</v>
      </c>
      <c r="L14" s="4">
        <v>1</v>
      </c>
      <c r="M14" s="32">
        <f>G14/(I14+K14)*10*L14</f>
        <v>7.16334464510928</v>
      </c>
    </row>
    <row r="15" s="2" customFormat="1" spans="1:13">
      <c r="A15" s="9" t="s">
        <v>13</v>
      </c>
      <c r="B15" s="9" t="s">
        <v>39</v>
      </c>
      <c r="C15" s="9" t="s">
        <v>40</v>
      </c>
      <c r="D15" s="9">
        <v>7</v>
      </c>
      <c r="E15" s="9">
        <v>7</v>
      </c>
      <c r="F15" s="3">
        <f>D15+E15</f>
        <v>14</v>
      </c>
      <c r="G15" s="11">
        <f>F15/651</f>
        <v>0.021505376344086</v>
      </c>
      <c r="H15" s="3">
        <v>3</v>
      </c>
      <c r="I15" s="11">
        <f>H15/169</f>
        <v>0.0177514792899408</v>
      </c>
      <c r="J15" s="3">
        <v>3</v>
      </c>
      <c r="K15" s="11">
        <f>J15/163</f>
        <v>0.0184049079754601</v>
      </c>
      <c r="L15" s="3">
        <v>1.2</v>
      </c>
      <c r="M15" s="29">
        <f>G15/(I15+K15)*10*L15</f>
        <v>7.13745303795829</v>
      </c>
    </row>
    <row r="16" s="2" customFormat="1" spans="1:13">
      <c r="A16" s="13" t="s">
        <v>16</v>
      </c>
      <c r="B16" s="13" t="s">
        <v>41</v>
      </c>
      <c r="C16" s="12" t="s">
        <v>42</v>
      </c>
      <c r="D16" s="13">
        <v>7</v>
      </c>
      <c r="E16" s="13">
        <v>7</v>
      </c>
      <c r="F16" s="13">
        <f>D16+E16</f>
        <v>14</v>
      </c>
      <c r="G16" s="14">
        <f>F16/651</f>
        <v>0.021505376344086</v>
      </c>
      <c r="H16" s="13">
        <v>2</v>
      </c>
      <c r="I16" s="14">
        <f>H16/169</f>
        <v>0.0118343195266272</v>
      </c>
      <c r="J16" s="13">
        <v>3</v>
      </c>
      <c r="K16" s="14">
        <f>J16/163</f>
        <v>0.0184049079754601</v>
      </c>
      <c r="L16" s="13">
        <v>1</v>
      </c>
      <c r="M16" s="31">
        <f>G16/(I16+K16)*10*L16</f>
        <v>7.11174792497644</v>
      </c>
    </row>
    <row r="17" s="2" customFormat="1" spans="1:13">
      <c r="A17" s="9" t="s">
        <v>13</v>
      </c>
      <c r="B17" s="9" t="s">
        <v>43</v>
      </c>
      <c r="C17" s="9" t="s">
        <v>44</v>
      </c>
      <c r="D17" s="9">
        <v>9</v>
      </c>
      <c r="E17" s="9">
        <v>9</v>
      </c>
      <c r="F17" s="3">
        <f>D17+E17</f>
        <v>18</v>
      </c>
      <c r="G17" s="11">
        <f>F17/651</f>
        <v>0.0276497695852535</v>
      </c>
      <c r="H17" s="3">
        <v>4</v>
      </c>
      <c r="I17" s="11">
        <f>H17/169</f>
        <v>0.0236686390532544</v>
      </c>
      <c r="J17" s="3">
        <v>4</v>
      </c>
      <c r="K17" s="11">
        <f>J17/163</f>
        <v>0.0245398773006135</v>
      </c>
      <c r="L17" s="3">
        <v>1.2</v>
      </c>
      <c r="M17" s="29">
        <f>G17/(I17+K17)*10*L17</f>
        <v>6.88254400088835</v>
      </c>
    </row>
    <row r="18" s="2" customFormat="1" spans="1:13">
      <c r="A18" s="9" t="s">
        <v>13</v>
      </c>
      <c r="B18" s="9" t="s">
        <v>45</v>
      </c>
      <c r="C18" s="9" t="s">
        <v>46</v>
      </c>
      <c r="D18" s="9">
        <v>9</v>
      </c>
      <c r="E18" s="9">
        <v>9</v>
      </c>
      <c r="F18" s="3">
        <f>D18+E18</f>
        <v>18</v>
      </c>
      <c r="G18" s="11">
        <f>F18/651</f>
        <v>0.0276497695852535</v>
      </c>
      <c r="H18" s="3">
        <v>4</v>
      </c>
      <c r="I18" s="11">
        <f>H18/169</f>
        <v>0.0236686390532544</v>
      </c>
      <c r="J18" s="3">
        <v>4</v>
      </c>
      <c r="K18" s="11">
        <f>J18/163</f>
        <v>0.0245398773006135</v>
      </c>
      <c r="L18" s="3">
        <v>1.2</v>
      </c>
      <c r="M18" s="29">
        <f>G18/(I18+K18)*10*L18</f>
        <v>6.88254400088835</v>
      </c>
    </row>
    <row r="19" s="2" customFormat="1" spans="1:13">
      <c r="A19" s="9" t="s">
        <v>13</v>
      </c>
      <c r="B19" s="9" t="s">
        <v>47</v>
      </c>
      <c r="C19" s="9" t="s">
        <v>48</v>
      </c>
      <c r="D19" s="9">
        <v>9</v>
      </c>
      <c r="E19" s="9">
        <v>9</v>
      </c>
      <c r="F19" s="3">
        <f>D19+E19</f>
        <v>18</v>
      </c>
      <c r="G19" s="11">
        <f>F19/651</f>
        <v>0.0276497695852535</v>
      </c>
      <c r="H19" s="3">
        <v>4</v>
      </c>
      <c r="I19" s="11">
        <f>H19/169</f>
        <v>0.0236686390532544</v>
      </c>
      <c r="J19" s="3">
        <v>4</v>
      </c>
      <c r="K19" s="11">
        <f>J19/163</f>
        <v>0.0245398773006135</v>
      </c>
      <c r="L19" s="3">
        <v>1.2</v>
      </c>
      <c r="M19" s="29">
        <f>G19/(I19+K19)*10*L19</f>
        <v>6.88254400088835</v>
      </c>
    </row>
    <row r="20" s="2" customFormat="1" spans="1:13">
      <c r="A20" s="13" t="s">
        <v>16</v>
      </c>
      <c r="B20" s="12" t="s">
        <v>49</v>
      </c>
      <c r="C20" s="12" t="s">
        <v>50</v>
      </c>
      <c r="D20" s="13">
        <v>8</v>
      </c>
      <c r="E20" s="13">
        <v>8</v>
      </c>
      <c r="F20" s="13">
        <f>D20+E20</f>
        <v>16</v>
      </c>
      <c r="G20" s="14">
        <f>F20/651</f>
        <v>0.0245775729646697</v>
      </c>
      <c r="H20" s="13">
        <v>3</v>
      </c>
      <c r="I20" s="14">
        <f>H20/169</f>
        <v>0.0177514792899408</v>
      </c>
      <c r="J20" s="13">
        <v>3</v>
      </c>
      <c r="K20" s="14">
        <f>J20/163</f>
        <v>0.0184049079754601</v>
      </c>
      <c r="L20" s="13">
        <v>1</v>
      </c>
      <c r="M20" s="31">
        <f>G20/(I20+K20)*10*L20</f>
        <v>6.79757432186503</v>
      </c>
    </row>
    <row r="21" s="2" customFormat="1" spans="1:13">
      <c r="A21" s="15" t="s">
        <v>19</v>
      </c>
      <c r="B21" s="15" t="s">
        <v>51</v>
      </c>
      <c r="C21" s="15" t="s">
        <v>52</v>
      </c>
      <c r="D21" s="16">
        <v>8</v>
      </c>
      <c r="E21" s="16">
        <v>8</v>
      </c>
      <c r="F21" s="17">
        <f>D21+E21</f>
        <v>16</v>
      </c>
      <c r="G21" s="18">
        <f>F21/651</f>
        <v>0.0245775729646697</v>
      </c>
      <c r="H21" s="4">
        <v>3</v>
      </c>
      <c r="I21" s="18">
        <f>H21/169</f>
        <v>0.0177514792899408</v>
      </c>
      <c r="J21" s="4">
        <v>3</v>
      </c>
      <c r="K21" s="18">
        <f>J21/163</f>
        <v>0.0184049079754601</v>
      </c>
      <c r="L21" s="4">
        <v>1</v>
      </c>
      <c r="M21" s="32">
        <f>G21/(I21+K21)*10*L21</f>
        <v>6.79757432186503</v>
      </c>
    </row>
    <row r="22" s="3" customFormat="1" spans="1:13">
      <c r="A22" s="15" t="s">
        <v>19</v>
      </c>
      <c r="B22" s="15" t="s">
        <v>53</v>
      </c>
      <c r="C22" s="15" t="s">
        <v>54</v>
      </c>
      <c r="D22" s="16">
        <v>9</v>
      </c>
      <c r="E22" s="16">
        <v>9</v>
      </c>
      <c r="F22" s="17">
        <f>D22+E22</f>
        <v>18</v>
      </c>
      <c r="G22" s="18">
        <f>F22/651</f>
        <v>0.0276497695852535</v>
      </c>
      <c r="H22" s="4">
        <v>5</v>
      </c>
      <c r="I22" s="18">
        <f>H22/169</f>
        <v>0.029585798816568</v>
      </c>
      <c r="J22" s="4">
        <v>2</v>
      </c>
      <c r="K22" s="18">
        <f>J22/163</f>
        <v>0.0122699386503067</v>
      </c>
      <c r="L22" s="4">
        <v>1</v>
      </c>
      <c r="M22" s="32">
        <f>G22/(I22+K22)*10*L22</f>
        <v>6.60596880108393</v>
      </c>
    </row>
    <row r="23" s="3" customFormat="1" spans="1:13">
      <c r="A23" s="9" t="s">
        <v>13</v>
      </c>
      <c r="B23" s="9" t="s">
        <v>55</v>
      </c>
      <c r="C23" s="9" t="s">
        <v>56</v>
      </c>
      <c r="D23" s="9">
        <v>8</v>
      </c>
      <c r="E23" s="9">
        <v>8</v>
      </c>
      <c r="F23" s="3">
        <f>D23+E23</f>
        <v>16</v>
      </c>
      <c r="G23" s="11">
        <f>F23/651</f>
        <v>0.0245775729646697</v>
      </c>
      <c r="H23" s="3">
        <v>4</v>
      </c>
      <c r="I23" s="11">
        <f>H23/169</f>
        <v>0.0236686390532544</v>
      </c>
      <c r="J23" s="3">
        <v>4</v>
      </c>
      <c r="K23" s="11">
        <f>J23/163</f>
        <v>0.0245398773006135</v>
      </c>
      <c r="L23" s="3">
        <v>1.2</v>
      </c>
      <c r="M23" s="29">
        <f>G23/(I23+K23)*10*L23</f>
        <v>6.11781688967853</v>
      </c>
    </row>
    <row r="24" s="3" customFormat="1" spans="1:26">
      <c r="A24" s="12" t="s">
        <v>16</v>
      </c>
      <c r="B24" s="12" t="s">
        <v>57</v>
      </c>
      <c r="C24" s="12" t="s">
        <v>58</v>
      </c>
      <c r="D24" s="13">
        <v>7</v>
      </c>
      <c r="E24" s="13">
        <v>7</v>
      </c>
      <c r="F24" s="13">
        <f>D24+E24</f>
        <v>14</v>
      </c>
      <c r="G24" s="14">
        <f>F24/651</f>
        <v>0.021505376344086</v>
      </c>
      <c r="H24" s="13">
        <v>3</v>
      </c>
      <c r="I24" s="14">
        <f>H24/169</f>
        <v>0.0177514792899408</v>
      </c>
      <c r="J24" s="13">
        <v>3</v>
      </c>
      <c r="K24" s="14">
        <f>J24/163</f>
        <v>0.0184049079754601</v>
      </c>
      <c r="L24" s="13">
        <v>1</v>
      </c>
      <c r="M24" s="31">
        <f>G24/(I24+K24)*10*L24</f>
        <v>5.9478775316319</v>
      </c>
      <c r="V24" s="36"/>
      <c r="X24" s="36"/>
      <c r="Z24" s="36"/>
    </row>
    <row r="25" s="3" customFormat="1" spans="1:27">
      <c r="A25" s="12" t="s">
        <v>16</v>
      </c>
      <c r="B25" s="12" t="s">
        <v>59</v>
      </c>
      <c r="C25" s="12" t="s">
        <v>60</v>
      </c>
      <c r="D25" s="13">
        <v>7</v>
      </c>
      <c r="E25" s="13">
        <v>7</v>
      </c>
      <c r="F25" s="13">
        <f>D25+E25</f>
        <v>14</v>
      </c>
      <c r="G25" s="14">
        <f>F25/651</f>
        <v>0.021505376344086</v>
      </c>
      <c r="H25" s="13">
        <v>3</v>
      </c>
      <c r="I25" s="14">
        <f>H25/169</f>
        <v>0.0177514792899408</v>
      </c>
      <c r="J25" s="13">
        <v>3</v>
      </c>
      <c r="K25" s="14">
        <f>J25/163</f>
        <v>0.0184049079754601</v>
      </c>
      <c r="L25" s="13">
        <v>1</v>
      </c>
      <c r="M25" s="31">
        <f>G25/(I25+K25)*10*L25</f>
        <v>5.9478775316319</v>
      </c>
      <c r="U25" s="36"/>
      <c r="W25" s="36"/>
      <c r="Y25" s="36"/>
      <c r="AA25" s="40"/>
    </row>
    <row r="26" s="3" customFormat="1" spans="1:27">
      <c r="A26" s="15" t="s">
        <v>19</v>
      </c>
      <c r="B26" s="15" t="s">
        <v>61</v>
      </c>
      <c r="C26" s="15" t="s">
        <v>62</v>
      </c>
      <c r="D26" s="16">
        <v>7</v>
      </c>
      <c r="E26" s="16">
        <v>7</v>
      </c>
      <c r="F26" s="17">
        <f>D26+E26</f>
        <v>14</v>
      </c>
      <c r="G26" s="18">
        <f>F26/651</f>
        <v>0.021505376344086</v>
      </c>
      <c r="H26" s="4">
        <v>3</v>
      </c>
      <c r="I26" s="18">
        <f>H26/169</f>
        <v>0.0177514792899408</v>
      </c>
      <c r="J26" s="4">
        <v>3</v>
      </c>
      <c r="K26" s="18">
        <f>J26/163</f>
        <v>0.0184049079754601</v>
      </c>
      <c r="L26" s="4">
        <v>1</v>
      </c>
      <c r="M26" s="32">
        <f>G26/(I26+K26)*10*L26</f>
        <v>5.9478775316319</v>
      </c>
      <c r="U26" s="36"/>
      <c r="W26" s="36"/>
      <c r="Y26" s="36"/>
      <c r="AA26" s="40"/>
    </row>
    <row r="27" s="3" customFormat="1" spans="1:27">
      <c r="A27" s="15" t="s">
        <v>19</v>
      </c>
      <c r="B27" s="15" t="s">
        <v>63</v>
      </c>
      <c r="C27" s="15" t="s">
        <v>64</v>
      </c>
      <c r="D27" s="16">
        <v>7</v>
      </c>
      <c r="E27" s="16">
        <v>7</v>
      </c>
      <c r="F27" s="17">
        <f>D27+E27</f>
        <v>14</v>
      </c>
      <c r="G27" s="18">
        <f>F27/651</f>
        <v>0.021505376344086</v>
      </c>
      <c r="H27" s="4">
        <v>3</v>
      </c>
      <c r="I27" s="18">
        <f>H27/169</f>
        <v>0.0177514792899408</v>
      </c>
      <c r="J27" s="4">
        <v>3</v>
      </c>
      <c r="K27" s="18">
        <f>J27/163</f>
        <v>0.0184049079754601</v>
      </c>
      <c r="L27" s="4">
        <v>1</v>
      </c>
      <c r="M27" s="32">
        <f>G27/(I27+K27)*10*L27</f>
        <v>5.9478775316319</v>
      </c>
      <c r="Q27" s="37"/>
      <c r="R27" s="28"/>
      <c r="S27" s="28"/>
      <c r="T27" s="28"/>
      <c r="U27" s="36"/>
      <c r="W27" s="36"/>
      <c r="Y27" s="36"/>
      <c r="Z27" s="28"/>
      <c r="AA27" s="40"/>
    </row>
    <row r="28" s="3" customFormat="1" spans="1:27">
      <c r="A28" s="15" t="s">
        <v>19</v>
      </c>
      <c r="B28" s="15" t="s">
        <v>49</v>
      </c>
      <c r="C28" s="15" t="s">
        <v>65</v>
      </c>
      <c r="D28" s="16">
        <v>8</v>
      </c>
      <c r="E28" s="16">
        <v>8</v>
      </c>
      <c r="F28" s="17">
        <f>D28+E28</f>
        <v>16</v>
      </c>
      <c r="G28" s="18">
        <f>F28/651</f>
        <v>0.0245775729646697</v>
      </c>
      <c r="H28" s="4">
        <v>4</v>
      </c>
      <c r="I28" s="18">
        <f>H28/169</f>
        <v>0.0236686390532544</v>
      </c>
      <c r="J28" s="4">
        <v>3</v>
      </c>
      <c r="K28" s="18">
        <f>J28/163</f>
        <v>0.0184049079754601</v>
      </c>
      <c r="L28" s="4">
        <v>1</v>
      </c>
      <c r="M28" s="32">
        <f>G28/(I28+K28)*10*L28</f>
        <v>5.84157379169765</v>
      </c>
      <c r="U28" s="36"/>
      <c r="W28" s="36"/>
      <c r="Y28" s="36"/>
      <c r="AA28" s="40"/>
    </row>
    <row r="29" s="3" customFormat="1" spans="1:26">
      <c r="A29" s="15" t="s">
        <v>19</v>
      </c>
      <c r="B29" s="15" t="s">
        <v>35</v>
      </c>
      <c r="C29" s="15" t="s">
        <v>66</v>
      </c>
      <c r="D29" s="16">
        <v>8</v>
      </c>
      <c r="E29" s="16">
        <v>8</v>
      </c>
      <c r="F29" s="17">
        <f>D29+E29</f>
        <v>16</v>
      </c>
      <c r="G29" s="18">
        <f>F29/651</f>
        <v>0.0245775729646697</v>
      </c>
      <c r="H29" s="4">
        <v>3</v>
      </c>
      <c r="I29" s="18">
        <f>H29/169</f>
        <v>0.0177514792899408</v>
      </c>
      <c r="J29" s="4">
        <v>4</v>
      </c>
      <c r="K29" s="18">
        <f>J29/163</f>
        <v>0.0245398773006135</v>
      </c>
      <c r="L29" s="4">
        <v>1</v>
      </c>
      <c r="M29" s="32">
        <f>G29/(I29+K29)*10*L29</f>
        <v>5.8114884331138</v>
      </c>
      <c r="V29" s="36"/>
      <c r="X29" s="36"/>
      <c r="Z29" s="36"/>
    </row>
    <row r="30" s="3" customFormat="1" spans="1:26">
      <c r="A30" s="19" t="s">
        <v>16</v>
      </c>
      <c r="B30" s="19" t="s">
        <v>67</v>
      </c>
      <c r="C30" s="19" t="s">
        <v>68</v>
      </c>
      <c r="D30" s="19">
        <v>5</v>
      </c>
      <c r="E30" s="19">
        <v>8</v>
      </c>
      <c r="F30" s="19">
        <v>13</v>
      </c>
      <c r="G30" s="14">
        <f>F30/651</f>
        <v>0.0199692780337942</v>
      </c>
      <c r="H30" s="19">
        <v>3</v>
      </c>
      <c r="I30" s="14">
        <f>H30/169</f>
        <v>0.0177514792899408</v>
      </c>
      <c r="J30" s="19">
        <v>3</v>
      </c>
      <c r="K30" s="14">
        <f>J30/163</f>
        <v>0.0184049079754601</v>
      </c>
      <c r="L30" s="19">
        <v>1</v>
      </c>
      <c r="M30" s="33">
        <v>5.53365258252079</v>
      </c>
      <c r="V30" s="36"/>
      <c r="X30" s="36"/>
      <c r="Z30" s="36"/>
    </row>
    <row r="31" s="3" customFormat="1" spans="1:26">
      <c r="A31" s="13" t="s">
        <v>16</v>
      </c>
      <c r="B31" s="12" t="s">
        <v>33</v>
      </c>
      <c r="C31" s="12" t="s">
        <v>69</v>
      </c>
      <c r="D31" s="13">
        <v>5</v>
      </c>
      <c r="E31" s="13">
        <v>8</v>
      </c>
      <c r="F31" s="13">
        <f>D31+E31</f>
        <v>13</v>
      </c>
      <c r="G31" s="14">
        <f>F31/651</f>
        <v>0.0199692780337942</v>
      </c>
      <c r="H31" s="13">
        <v>3</v>
      </c>
      <c r="I31" s="14">
        <f>H31/169</f>
        <v>0.0177514792899408</v>
      </c>
      <c r="J31" s="13">
        <v>3</v>
      </c>
      <c r="K31" s="14">
        <f>J31/163</f>
        <v>0.0184049079754601</v>
      </c>
      <c r="L31" s="13">
        <v>1</v>
      </c>
      <c r="M31" s="31">
        <f>G31/(I31+K31)*10*L31</f>
        <v>5.52302913651534</v>
      </c>
      <c r="V31" s="36"/>
      <c r="X31" s="36"/>
      <c r="Z31" s="36"/>
    </row>
    <row r="32" s="3" customFormat="1" spans="1:26">
      <c r="A32" s="9" t="s">
        <v>13</v>
      </c>
      <c r="B32" s="9" t="s">
        <v>70</v>
      </c>
      <c r="C32" s="9" t="s">
        <v>71</v>
      </c>
      <c r="D32" s="9">
        <v>9</v>
      </c>
      <c r="E32" s="9">
        <v>9</v>
      </c>
      <c r="F32" s="3">
        <f>D32+E32</f>
        <v>18</v>
      </c>
      <c r="G32" s="11">
        <f>F32/651</f>
        <v>0.0276497695852535</v>
      </c>
      <c r="H32" s="3">
        <v>5</v>
      </c>
      <c r="I32" s="11">
        <f>H32/169</f>
        <v>0.029585798816568</v>
      </c>
      <c r="J32" s="3">
        <v>5</v>
      </c>
      <c r="K32" s="11">
        <f>J32/163</f>
        <v>0.0306748466257669</v>
      </c>
      <c r="L32" s="3">
        <v>1.2</v>
      </c>
      <c r="M32" s="29">
        <f>G32/(I32+K32)*10*L32</f>
        <v>5.50603520071068</v>
      </c>
      <c r="V32" s="36"/>
      <c r="X32" s="36"/>
      <c r="Z32" s="36"/>
    </row>
    <row r="33" s="3" customFormat="1" spans="1:26">
      <c r="A33" s="9" t="s">
        <v>13</v>
      </c>
      <c r="B33" s="9" t="s">
        <v>72</v>
      </c>
      <c r="C33" s="9" t="s">
        <v>73</v>
      </c>
      <c r="D33" s="9">
        <v>7</v>
      </c>
      <c r="E33" s="9">
        <v>7</v>
      </c>
      <c r="F33" s="3">
        <f>D33+E33</f>
        <v>14</v>
      </c>
      <c r="G33" s="11">
        <f>F33/651</f>
        <v>0.021505376344086</v>
      </c>
      <c r="H33" s="3">
        <v>4</v>
      </c>
      <c r="I33" s="11">
        <f>H33/169</f>
        <v>0.0236686390532544</v>
      </c>
      <c r="J33" s="3">
        <v>4</v>
      </c>
      <c r="K33" s="11">
        <f>J33/163</f>
        <v>0.0245398773006135</v>
      </c>
      <c r="L33" s="3">
        <v>1.2</v>
      </c>
      <c r="M33" s="29">
        <f>G33/(I33+K33)*10*L33</f>
        <v>5.35308977846871</v>
      </c>
      <c r="V33" s="36"/>
      <c r="X33" s="36"/>
      <c r="Z33" s="36"/>
    </row>
    <row r="34" s="3" customFormat="1" spans="1:26">
      <c r="A34" s="13" t="s">
        <v>16</v>
      </c>
      <c r="B34" s="12" t="s">
        <v>74</v>
      </c>
      <c r="C34" s="12" t="s">
        <v>75</v>
      </c>
      <c r="D34" s="13">
        <v>8</v>
      </c>
      <c r="E34" s="13">
        <v>8</v>
      </c>
      <c r="F34" s="13">
        <f>D34+E34</f>
        <v>16</v>
      </c>
      <c r="G34" s="14">
        <f>F34/651</f>
        <v>0.0245775729646697</v>
      </c>
      <c r="H34" s="13">
        <v>4</v>
      </c>
      <c r="I34" s="14">
        <f>H34/169</f>
        <v>0.0236686390532544</v>
      </c>
      <c r="J34" s="13">
        <v>4</v>
      </c>
      <c r="K34" s="14">
        <f>J34/163</f>
        <v>0.0245398773006135</v>
      </c>
      <c r="L34" s="13">
        <v>1</v>
      </c>
      <c r="M34" s="31">
        <f>G34/(I34+K34)*10*L34</f>
        <v>5.09818074139877</v>
      </c>
      <c r="V34" s="36"/>
      <c r="X34" s="36"/>
      <c r="Z34" s="36"/>
    </row>
    <row r="35" s="3" customFormat="1" spans="1:26">
      <c r="A35" s="9" t="s">
        <v>13</v>
      </c>
      <c r="B35" s="9" t="s">
        <v>76</v>
      </c>
      <c r="C35" s="9" t="s">
        <v>77</v>
      </c>
      <c r="D35" s="9">
        <v>9</v>
      </c>
      <c r="E35" s="9">
        <v>9</v>
      </c>
      <c r="F35" s="3">
        <f>D35+E35</f>
        <v>18</v>
      </c>
      <c r="G35" s="11">
        <f>F35/651</f>
        <v>0.0276497695852535</v>
      </c>
      <c r="H35" s="3">
        <v>6</v>
      </c>
      <c r="I35" s="11">
        <f>H35/169</f>
        <v>0.0355029585798817</v>
      </c>
      <c r="J35" s="3">
        <v>6</v>
      </c>
      <c r="K35" s="11">
        <f>J35/163</f>
        <v>0.0368098159509202</v>
      </c>
      <c r="L35" s="3">
        <v>1.2</v>
      </c>
      <c r="M35" s="29">
        <f>G35/(I35+K35)*10*L35</f>
        <v>4.5883626672589</v>
      </c>
      <c r="V35" s="36"/>
      <c r="X35" s="36"/>
      <c r="Z35" s="36"/>
    </row>
    <row r="36" s="3" customFormat="1" spans="1:26">
      <c r="A36" s="9" t="s">
        <v>13</v>
      </c>
      <c r="B36" s="9" t="s">
        <v>78</v>
      </c>
      <c r="C36" s="9" t="s">
        <v>79</v>
      </c>
      <c r="D36" s="9">
        <v>7</v>
      </c>
      <c r="E36" s="9">
        <v>7</v>
      </c>
      <c r="F36" s="3">
        <f>D36+E36</f>
        <v>14</v>
      </c>
      <c r="G36" s="11">
        <f>F36/651</f>
        <v>0.021505376344086</v>
      </c>
      <c r="H36" s="3">
        <v>5</v>
      </c>
      <c r="I36" s="11">
        <f>H36/169</f>
        <v>0.029585798816568</v>
      </c>
      <c r="J36" s="3">
        <v>5</v>
      </c>
      <c r="K36" s="11">
        <f>J36/163</f>
        <v>0.0306748466257669</v>
      </c>
      <c r="L36" s="3">
        <v>1.2</v>
      </c>
      <c r="M36" s="29">
        <f>G36/(I36+K36)*10*L36</f>
        <v>4.28247182277497</v>
      </c>
      <c r="V36" s="36"/>
      <c r="X36" s="36"/>
      <c r="Z36" s="36"/>
    </row>
    <row r="37" s="4" customFormat="1" spans="1:26">
      <c r="A37" s="9" t="s">
        <v>13</v>
      </c>
      <c r="B37" s="9" t="s">
        <v>80</v>
      </c>
      <c r="C37" s="9" t="s">
        <v>81</v>
      </c>
      <c r="D37" s="9">
        <v>7</v>
      </c>
      <c r="E37" s="9">
        <v>7</v>
      </c>
      <c r="F37" s="3">
        <f>D37+E37</f>
        <v>14</v>
      </c>
      <c r="G37" s="11">
        <f>F37/651</f>
        <v>0.021505376344086</v>
      </c>
      <c r="H37" s="3">
        <v>5</v>
      </c>
      <c r="I37" s="11">
        <f>H37/169</f>
        <v>0.029585798816568</v>
      </c>
      <c r="J37" s="3">
        <v>5</v>
      </c>
      <c r="K37" s="11">
        <f>J37/163</f>
        <v>0.0306748466257669</v>
      </c>
      <c r="L37" s="3">
        <v>1.2</v>
      </c>
      <c r="M37" s="29">
        <f>G37/(I37+K37)*10*L37</f>
        <v>4.28247182277497</v>
      </c>
      <c r="V37" s="38"/>
      <c r="X37" s="38"/>
      <c r="Z37" s="38"/>
    </row>
    <row r="38" s="4" customFormat="1" spans="1:26">
      <c r="A38" s="9" t="s">
        <v>13</v>
      </c>
      <c r="B38" s="9" t="s">
        <v>82</v>
      </c>
      <c r="C38" s="9" t="s">
        <v>83</v>
      </c>
      <c r="D38" s="9">
        <v>8</v>
      </c>
      <c r="E38" s="9">
        <v>8</v>
      </c>
      <c r="F38" s="3">
        <f>D38+E38</f>
        <v>16</v>
      </c>
      <c r="G38" s="11">
        <f>F38/651</f>
        <v>0.0245775729646697</v>
      </c>
      <c r="H38" s="3">
        <v>6</v>
      </c>
      <c r="I38" s="11">
        <f>H38/169</f>
        <v>0.0355029585798817</v>
      </c>
      <c r="J38" s="3">
        <v>6</v>
      </c>
      <c r="K38" s="11">
        <f>J38/163</f>
        <v>0.0368098159509202</v>
      </c>
      <c r="L38" s="3">
        <v>1.2</v>
      </c>
      <c r="M38" s="29">
        <f>G38/(I38+K38)*10*L38</f>
        <v>4.07854459311902</v>
      </c>
      <c r="V38" s="38"/>
      <c r="X38" s="38"/>
      <c r="Z38" s="38"/>
    </row>
    <row r="39" s="4" customFormat="1" spans="1:26">
      <c r="A39" s="15" t="s">
        <v>19</v>
      </c>
      <c r="B39" s="15" t="s">
        <v>51</v>
      </c>
      <c r="C39" s="15" t="s">
        <v>84</v>
      </c>
      <c r="D39" s="16">
        <v>9</v>
      </c>
      <c r="E39" s="16">
        <v>9</v>
      </c>
      <c r="F39" s="17">
        <f>D39+E39</f>
        <v>18</v>
      </c>
      <c r="G39" s="18">
        <f>F39/651</f>
        <v>0.0276497695852535</v>
      </c>
      <c r="H39" s="4">
        <v>7</v>
      </c>
      <c r="I39" s="18">
        <f>H39/169</f>
        <v>0.0414201183431953</v>
      </c>
      <c r="J39" s="4">
        <v>6</v>
      </c>
      <c r="K39" s="18">
        <f>J39/163</f>
        <v>0.0368098159509202</v>
      </c>
      <c r="L39" s="4">
        <v>1</v>
      </c>
      <c r="M39" s="32">
        <f>G39/(I39+K39)*10*L39</f>
        <v>3.53442321468667</v>
      </c>
      <c r="V39" s="38"/>
      <c r="X39" s="38"/>
      <c r="Z39" s="38"/>
    </row>
    <row r="40" s="4" customFormat="1" spans="1:26">
      <c r="A40" s="9" t="s">
        <v>13</v>
      </c>
      <c r="B40" s="9" t="s">
        <v>85</v>
      </c>
      <c r="C40" s="9" t="s">
        <v>86</v>
      </c>
      <c r="D40" s="9">
        <v>7</v>
      </c>
      <c r="E40" s="9">
        <v>7</v>
      </c>
      <c r="F40" s="3">
        <f>D40+E40</f>
        <v>14</v>
      </c>
      <c r="G40" s="11">
        <f>F40/651</f>
        <v>0.021505376344086</v>
      </c>
      <c r="H40" s="3">
        <v>8</v>
      </c>
      <c r="I40" s="11">
        <f>H40/169</f>
        <v>0.0473372781065089</v>
      </c>
      <c r="J40" s="3">
        <v>8</v>
      </c>
      <c r="K40" s="11">
        <f>J40/163</f>
        <v>0.049079754601227</v>
      </c>
      <c r="L40" s="3">
        <v>1.2</v>
      </c>
      <c r="M40" s="29">
        <f>G40/(I40+K40)*10*L40</f>
        <v>2.67654488923436</v>
      </c>
      <c r="V40" s="38"/>
      <c r="X40" s="38"/>
      <c r="Z40" s="38"/>
    </row>
    <row r="41" s="4" customFormat="1" spans="1:26">
      <c r="A41" s="12" t="s">
        <v>16</v>
      </c>
      <c r="B41" s="12" t="s">
        <v>87</v>
      </c>
      <c r="C41" s="12" t="s">
        <v>88</v>
      </c>
      <c r="D41" s="13">
        <v>3</v>
      </c>
      <c r="E41" s="13">
        <v>1</v>
      </c>
      <c r="F41" s="13">
        <f>D41+E41</f>
        <v>4</v>
      </c>
      <c r="G41" s="14">
        <f>F41/651</f>
        <v>0.00614439324116743</v>
      </c>
      <c r="H41" s="13">
        <v>2</v>
      </c>
      <c r="I41" s="14">
        <f>H41/169</f>
        <v>0.0118343195266272</v>
      </c>
      <c r="J41" s="13">
        <v>2</v>
      </c>
      <c r="K41" s="14">
        <f>J41/163</f>
        <v>0.0122699386503067</v>
      </c>
      <c r="L41" s="13">
        <v>1</v>
      </c>
      <c r="M41" s="31">
        <f>G41/(I41+K41)*10*L41</f>
        <v>2.54909037069939</v>
      </c>
      <c r="V41" s="38"/>
      <c r="X41" s="38"/>
      <c r="Z41" s="38"/>
    </row>
    <row r="42" s="4" customFormat="1" spans="1:26">
      <c r="A42" s="12" t="s">
        <v>16</v>
      </c>
      <c r="B42" s="12" t="s">
        <v>89</v>
      </c>
      <c r="C42" s="12" t="s">
        <v>90</v>
      </c>
      <c r="D42" s="13">
        <v>4</v>
      </c>
      <c r="E42" s="13">
        <v>1</v>
      </c>
      <c r="F42" s="13">
        <f>D42+E42</f>
        <v>5</v>
      </c>
      <c r="G42" s="14">
        <f>F42/651</f>
        <v>0.00768049155145929</v>
      </c>
      <c r="H42" s="13">
        <v>3</v>
      </c>
      <c r="I42" s="14">
        <f>H42/169</f>
        <v>0.0177514792899408</v>
      </c>
      <c r="J42" s="13">
        <v>3</v>
      </c>
      <c r="K42" s="14">
        <f>J42/163</f>
        <v>0.0184049079754601</v>
      </c>
      <c r="L42" s="13">
        <v>1</v>
      </c>
      <c r="M42" s="31">
        <f>G42/(I42+K42)*10*L42</f>
        <v>2.12424197558282</v>
      </c>
      <c r="V42" s="38"/>
      <c r="X42" s="38"/>
      <c r="Z42" s="38"/>
    </row>
    <row r="43" s="4" customFormat="1" spans="1:26">
      <c r="A43" s="13" t="s">
        <v>16</v>
      </c>
      <c r="B43" s="12" t="s">
        <v>91</v>
      </c>
      <c r="C43" s="12" t="s">
        <v>92</v>
      </c>
      <c r="D43" s="13">
        <v>5</v>
      </c>
      <c r="E43" s="13">
        <v>5</v>
      </c>
      <c r="F43" s="13">
        <f>D43+E43</f>
        <v>10</v>
      </c>
      <c r="G43" s="14">
        <f>F43/651</f>
        <v>0.0153609831029186</v>
      </c>
      <c r="H43" s="13">
        <v>7</v>
      </c>
      <c r="I43" s="14">
        <f>H43/169</f>
        <v>0.0414201183431953</v>
      </c>
      <c r="J43" s="13">
        <v>6</v>
      </c>
      <c r="K43" s="14">
        <f>J43/163</f>
        <v>0.0368098159509202</v>
      </c>
      <c r="L43" s="13">
        <v>1</v>
      </c>
      <c r="M43" s="31">
        <f>G43/(I43+K43)*10*L43</f>
        <v>1.9635684526037</v>
      </c>
      <c r="V43" s="38"/>
      <c r="X43" s="38"/>
      <c r="Z43" s="38"/>
    </row>
    <row r="44" s="4" customFormat="1" spans="1:26">
      <c r="A44" s="12" t="s">
        <v>16</v>
      </c>
      <c r="B44" s="12" t="s">
        <v>93</v>
      </c>
      <c r="C44" s="12" t="s">
        <v>94</v>
      </c>
      <c r="D44" s="13">
        <v>2</v>
      </c>
      <c r="E44" s="13">
        <v>1</v>
      </c>
      <c r="F44" s="13">
        <f>D44+E44</f>
        <v>3</v>
      </c>
      <c r="G44" s="14">
        <f>F44/651</f>
        <v>0.00460829493087558</v>
      </c>
      <c r="H44" s="13">
        <v>2</v>
      </c>
      <c r="I44" s="14">
        <f>H44/169</f>
        <v>0.0118343195266272</v>
      </c>
      <c r="J44" s="13">
        <v>2</v>
      </c>
      <c r="K44" s="14">
        <f>J44/163</f>
        <v>0.0122699386503067</v>
      </c>
      <c r="L44" s="13">
        <v>1</v>
      </c>
      <c r="M44" s="31">
        <f>G44/(I44+K44)*10*L44</f>
        <v>1.91181777802454</v>
      </c>
      <c r="V44" s="38"/>
      <c r="X44" s="38"/>
      <c r="Z44" s="38"/>
    </row>
    <row r="45" s="4" customFormat="1" spans="1:26">
      <c r="A45" s="13" t="s">
        <v>16</v>
      </c>
      <c r="B45" s="12" t="s">
        <v>95</v>
      </c>
      <c r="C45" s="12" t="s">
        <v>96</v>
      </c>
      <c r="D45" s="13">
        <v>2</v>
      </c>
      <c r="E45" s="13">
        <v>2</v>
      </c>
      <c r="F45" s="13">
        <f>D45+E45</f>
        <v>4</v>
      </c>
      <c r="G45" s="14">
        <f>F45/651</f>
        <v>0.00614439324116743</v>
      </c>
      <c r="H45" s="13">
        <v>3</v>
      </c>
      <c r="I45" s="14">
        <f>H45/169</f>
        <v>0.0177514792899408</v>
      </c>
      <c r="J45" s="13">
        <v>3</v>
      </c>
      <c r="K45" s="14">
        <f>J45/163</f>
        <v>0.0184049079754601</v>
      </c>
      <c r="L45" s="13">
        <v>1</v>
      </c>
      <c r="M45" s="31">
        <f>G45/(I45+K45)*10*L45</f>
        <v>1.69939358046626</v>
      </c>
      <c r="V45" s="38"/>
      <c r="X45" s="38"/>
      <c r="Z45" s="38"/>
    </row>
    <row r="46" s="4" customFormat="1" spans="1:26">
      <c r="A46" s="13" t="s">
        <v>16</v>
      </c>
      <c r="B46" s="12" t="s">
        <v>97</v>
      </c>
      <c r="C46" s="12" t="s">
        <v>98</v>
      </c>
      <c r="D46" s="13">
        <v>1</v>
      </c>
      <c r="E46" s="13">
        <v>1</v>
      </c>
      <c r="F46" s="13">
        <f>D46+E46</f>
        <v>2</v>
      </c>
      <c r="G46" s="14">
        <f>F46/651</f>
        <v>0.00307219662058372</v>
      </c>
      <c r="H46" s="13">
        <v>2</v>
      </c>
      <c r="I46" s="14">
        <f>H46/169</f>
        <v>0.0118343195266272</v>
      </c>
      <c r="J46" s="13">
        <v>2</v>
      </c>
      <c r="K46" s="14">
        <f>J46/163</f>
        <v>0.0122699386503067</v>
      </c>
      <c r="L46" s="13">
        <v>1</v>
      </c>
      <c r="M46" s="31">
        <f>G46/(I46+K46)*10*L46</f>
        <v>1.27454518534969</v>
      </c>
      <c r="V46" s="38"/>
      <c r="X46" s="38"/>
      <c r="Z46" s="38"/>
    </row>
    <row r="47" s="4" customFormat="1" spans="1:26">
      <c r="A47" s="12" t="s">
        <v>16</v>
      </c>
      <c r="B47" s="12" t="s">
        <v>99</v>
      </c>
      <c r="C47" s="12" t="s">
        <v>100</v>
      </c>
      <c r="D47" s="13">
        <v>2</v>
      </c>
      <c r="E47" s="13">
        <v>1</v>
      </c>
      <c r="F47" s="13">
        <f>D47+E47</f>
        <v>3</v>
      </c>
      <c r="G47" s="14">
        <f>F47/651</f>
        <v>0.00460829493087558</v>
      </c>
      <c r="H47" s="13">
        <v>3</v>
      </c>
      <c r="I47" s="14">
        <f>H47/169</f>
        <v>0.0177514792899408</v>
      </c>
      <c r="J47" s="13">
        <v>3</v>
      </c>
      <c r="K47" s="14">
        <f>J47/163</f>
        <v>0.0184049079754601</v>
      </c>
      <c r="L47" s="13">
        <v>1</v>
      </c>
      <c r="M47" s="31">
        <f>G47/(I47+K47)*10*L47</f>
        <v>1.27454518534969</v>
      </c>
      <c r="V47" s="38"/>
      <c r="X47" s="38"/>
      <c r="Z47" s="38"/>
    </row>
    <row r="48" s="4" customFormat="1" spans="1:26">
      <c r="A48" s="12" t="s">
        <v>16</v>
      </c>
      <c r="B48" s="12" t="s">
        <v>101</v>
      </c>
      <c r="C48" s="12" t="s">
        <v>102</v>
      </c>
      <c r="D48" s="13">
        <v>1</v>
      </c>
      <c r="E48" s="13">
        <v>1</v>
      </c>
      <c r="F48" s="13">
        <f>D48+E48</f>
        <v>2</v>
      </c>
      <c r="G48" s="14">
        <f>F48/651</f>
        <v>0.00307219662058372</v>
      </c>
      <c r="H48" s="13">
        <v>3</v>
      </c>
      <c r="I48" s="14">
        <f>H48/169</f>
        <v>0.0177514792899408</v>
      </c>
      <c r="J48" s="13">
        <v>3</v>
      </c>
      <c r="K48" s="14">
        <f>J48/163</f>
        <v>0.0184049079754601</v>
      </c>
      <c r="L48" s="13">
        <v>1</v>
      </c>
      <c r="M48" s="31">
        <f>G48/(I48+K48)*10*L48</f>
        <v>0.849696790233129</v>
      </c>
      <c r="V48" s="38"/>
      <c r="X48" s="38"/>
      <c r="Z48" s="38"/>
    </row>
    <row r="49" s="4" customFormat="1" spans="1:26">
      <c r="A49" s="20" t="s">
        <v>103</v>
      </c>
      <c r="B49" s="20" t="s">
        <v>104</v>
      </c>
      <c r="C49" s="20" t="s">
        <v>105</v>
      </c>
      <c r="D49" s="21">
        <v>2</v>
      </c>
      <c r="E49" s="21">
        <v>2</v>
      </c>
      <c r="F49" s="22">
        <f>D49+E49</f>
        <v>4</v>
      </c>
      <c r="G49" s="23">
        <f>F49/651</f>
        <v>0.00614439324116743</v>
      </c>
      <c r="H49" s="22">
        <v>7</v>
      </c>
      <c r="I49" s="23">
        <f>H49/169</f>
        <v>0.0414201183431953</v>
      </c>
      <c r="J49" s="22">
        <v>6</v>
      </c>
      <c r="K49" s="23">
        <f>J49/163</f>
        <v>0.0368098159509202</v>
      </c>
      <c r="L49" s="22">
        <v>1</v>
      </c>
      <c r="M49" s="34">
        <f>G49/(I49+K49)*10*L49</f>
        <v>0.785427381041482</v>
      </c>
      <c r="V49" s="38"/>
      <c r="X49" s="38"/>
      <c r="Z49" s="38"/>
    </row>
    <row r="50" s="5" customFormat="1" spans="6:26">
      <c r="F50" s="5">
        <f>SUM(F2:F49)</f>
        <v>651</v>
      </c>
      <c r="G50" s="24"/>
      <c r="H50" s="5">
        <f>SUM(H2:H49)</f>
        <v>169</v>
      </c>
      <c r="I50" s="24"/>
      <c r="J50" s="5">
        <f>SUM(J2:J49)</f>
        <v>163</v>
      </c>
      <c r="K50" s="24"/>
      <c r="L50" s="26"/>
      <c r="M50" s="35"/>
      <c r="V50" s="39"/>
      <c r="X50" s="39"/>
      <c r="Z50" s="39"/>
    </row>
    <row r="51" spans="22:26">
      <c r="V51" s="6"/>
      <c r="X51" s="6"/>
      <c r="Z51" s="6"/>
    </row>
    <row r="52" spans="22:26">
      <c r="V52" s="6"/>
      <c r="X52" s="6"/>
      <c r="Z52" s="6"/>
    </row>
    <row r="53" spans="1:26">
      <c r="A53" s="5"/>
      <c r="B53" s="5"/>
      <c r="C53" s="5"/>
      <c r="D53" s="5"/>
      <c r="E53" s="5"/>
      <c r="F53" s="5"/>
      <c r="G53" s="5"/>
      <c r="H53" s="5"/>
      <c r="I53" s="5" t="s">
        <v>106</v>
      </c>
      <c r="J53" s="5"/>
      <c r="K53" s="5"/>
      <c r="L53" s="5"/>
      <c r="M53" s="5"/>
      <c r="N53" s="5"/>
      <c r="V53" s="6"/>
      <c r="X53" s="6"/>
      <c r="Z53" s="6"/>
    </row>
    <row r="54" spans="1:14">
      <c r="A54" s="5"/>
      <c r="B54" s="5"/>
      <c r="C54" s="5" t="s">
        <v>107</v>
      </c>
      <c r="D54" s="5"/>
      <c r="E54" s="5"/>
      <c r="F54" s="5"/>
      <c r="G54" s="5"/>
      <c r="H54" s="5"/>
      <c r="I54" s="5" t="s">
        <v>108</v>
      </c>
      <c r="J54" s="5"/>
      <c r="K54" s="5"/>
      <c r="L54" s="5"/>
      <c r="M54" s="5"/>
      <c r="N54" s="5"/>
    </row>
    <row r="55" spans="1:14">
      <c r="A55" s="5"/>
      <c r="B55" s="5"/>
      <c r="C55" s="25" t="s">
        <v>109</v>
      </c>
      <c r="D55" s="25"/>
      <c r="E55" s="5"/>
      <c r="F55" s="5"/>
      <c r="G55" s="5"/>
      <c r="H55" s="5"/>
      <c r="I55" s="5" t="s">
        <v>110</v>
      </c>
      <c r="J55" s="5"/>
      <c r="K55" s="5"/>
      <c r="L55" s="5"/>
      <c r="M55" s="5"/>
      <c r="N55" s="5"/>
    </row>
    <row r="56" spans="1:14">
      <c r="A56" s="26"/>
      <c r="B56" s="26"/>
      <c r="C56" s="26" t="s">
        <v>111</v>
      </c>
      <c r="D56" s="26"/>
      <c r="E56" s="26"/>
      <c r="F56" s="26"/>
      <c r="G56" s="26"/>
      <c r="H56" s="26"/>
      <c r="I56" s="26" t="s">
        <v>112</v>
      </c>
      <c r="J56" s="26"/>
      <c r="K56" s="26"/>
      <c r="L56" s="26"/>
      <c r="M56" s="26"/>
      <c r="N56" s="26"/>
    </row>
    <row r="57" spans="1:14">
      <c r="A57" s="26"/>
      <c r="B57" s="26"/>
      <c r="C57" s="26" t="s">
        <v>113</v>
      </c>
      <c r="D57" s="26"/>
      <c r="E57" s="26"/>
      <c r="F57" s="26"/>
      <c r="G57" s="26"/>
      <c r="H57" s="26"/>
      <c r="I57" s="26" t="s">
        <v>114</v>
      </c>
      <c r="J57" s="26"/>
      <c r="K57" s="26"/>
      <c r="L57" s="26"/>
      <c r="M57" s="26"/>
      <c r="N57" s="26"/>
    </row>
    <row r="58" spans="1:14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1:14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ht="14.25" spans="1:14">
      <c r="A60" s="26"/>
      <c r="B60" s="27" t="s">
        <v>115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ht="14.25" spans="1:14">
      <c r="A61" s="26"/>
      <c r="B61" s="27" t="s">
        <v>116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74" spans="9:12">
      <c r="I74" s="41"/>
      <c r="J74" s="41"/>
      <c r="K74" s="42"/>
      <c r="L74" s="41"/>
    </row>
    <row r="75" spans="9:12">
      <c r="I75" s="41"/>
      <c r="J75" s="41"/>
      <c r="K75" s="42"/>
      <c r="L75" s="41"/>
    </row>
    <row r="76" spans="9:12">
      <c r="I76" s="41"/>
      <c r="J76" s="41"/>
      <c r="K76" s="42"/>
      <c r="L76" s="41"/>
    </row>
    <row r="77" spans="9:12">
      <c r="I77" s="41"/>
      <c r="J77" s="41"/>
      <c r="K77" s="42"/>
      <c r="L77" s="41"/>
    </row>
    <row r="78" spans="9:12">
      <c r="I78" s="41"/>
      <c r="J78" s="41"/>
      <c r="K78" s="42"/>
      <c r="L78" s="41"/>
    </row>
    <row r="79" spans="9:12">
      <c r="I79" s="41"/>
      <c r="J79" s="41"/>
      <c r="K79" s="42"/>
      <c r="L79" s="41"/>
    </row>
    <row r="80" spans="9:12">
      <c r="I80" s="41"/>
      <c r="J80" s="41"/>
      <c r="K80" s="42"/>
      <c r="L80" s="41"/>
    </row>
    <row r="81" spans="9:12">
      <c r="I81" s="41"/>
      <c r="J81" s="41"/>
      <c r="K81" s="42"/>
      <c r="L81" s="41"/>
    </row>
    <row r="82" spans="9:12">
      <c r="I82" s="41"/>
      <c r="J82" s="43"/>
      <c r="K82" s="42"/>
      <c r="L82" s="41"/>
    </row>
    <row r="83" spans="9:12">
      <c r="I83" s="41"/>
      <c r="J83" s="41"/>
      <c r="K83" s="42"/>
      <c r="L83" s="41"/>
    </row>
    <row r="84" spans="9:12">
      <c r="I84" s="41"/>
      <c r="J84" s="41"/>
      <c r="K84" s="42"/>
      <c r="L84" s="41"/>
    </row>
    <row r="85" spans="9:12">
      <c r="I85" s="41"/>
      <c r="J85" s="41"/>
      <c r="K85" s="42"/>
      <c r="L85" s="41"/>
    </row>
    <row r="86" spans="9:12">
      <c r="I86" s="41"/>
      <c r="J86" s="43"/>
      <c r="K86" s="42"/>
      <c r="L86" s="41"/>
    </row>
    <row r="87" spans="9:12">
      <c r="I87" s="41"/>
      <c r="J87" s="41"/>
      <c r="K87" s="42"/>
      <c r="L87" s="41"/>
    </row>
    <row r="88" spans="9:12">
      <c r="I88" s="41"/>
      <c r="J88" s="41"/>
      <c r="K88" s="42"/>
      <c r="L88" s="41"/>
    </row>
    <row r="89" spans="9:12">
      <c r="I89" s="41"/>
      <c r="J89" s="41"/>
      <c r="K89" s="42"/>
      <c r="L89" s="41"/>
    </row>
    <row r="90" spans="9:12">
      <c r="I90" s="41"/>
      <c r="J90" s="41"/>
      <c r="K90" s="42"/>
      <c r="L90" s="41"/>
    </row>
    <row r="91" spans="9:12">
      <c r="I91" s="41"/>
      <c r="J91" s="41"/>
      <c r="K91" s="42"/>
      <c r="L91" s="41"/>
    </row>
    <row r="92" spans="9:12">
      <c r="I92" s="41"/>
      <c r="J92" s="43"/>
      <c r="K92" s="42"/>
      <c r="L92" s="41"/>
    </row>
    <row r="93" spans="9:12">
      <c r="I93" s="41"/>
      <c r="J93" s="41"/>
      <c r="K93" s="42"/>
      <c r="L93" s="41"/>
    </row>
    <row r="94" spans="9:12">
      <c r="I94" s="41"/>
      <c r="J94" s="41"/>
      <c r="K94" s="42"/>
      <c r="L94" s="41"/>
    </row>
    <row r="95" spans="9:12">
      <c r="I95" s="41"/>
      <c r="J95" s="41"/>
      <c r="K95" s="42"/>
      <c r="L95" s="41"/>
    </row>
    <row r="96" spans="9:12">
      <c r="I96" s="41"/>
      <c r="J96" s="41"/>
      <c r="K96" s="42"/>
      <c r="L96" s="41"/>
    </row>
    <row r="97" spans="9:12">
      <c r="I97" s="41"/>
      <c r="J97" s="41"/>
      <c r="K97" s="42"/>
      <c r="L97" s="41"/>
    </row>
    <row r="98" spans="9:12">
      <c r="I98" s="41"/>
      <c r="J98" s="41"/>
      <c r="K98" s="42"/>
      <c r="L98" s="41"/>
    </row>
    <row r="99" spans="9:12">
      <c r="I99" s="41"/>
      <c r="J99" s="43"/>
      <c r="K99" s="42"/>
      <c r="L99" s="41"/>
    </row>
    <row r="100" spans="9:12">
      <c r="I100" s="41"/>
      <c r="J100" s="43"/>
      <c r="K100" s="42"/>
      <c r="L100" s="41"/>
    </row>
    <row r="101" spans="9:12">
      <c r="I101" s="41"/>
      <c r="J101" s="43"/>
      <c r="K101" s="42"/>
      <c r="L101" s="41"/>
    </row>
    <row r="102" spans="9:12">
      <c r="I102" s="41"/>
      <c r="J102" s="41"/>
      <c r="K102" s="42"/>
      <c r="L102" s="41"/>
    </row>
    <row r="103" spans="9:12">
      <c r="I103" s="41"/>
      <c r="J103" s="41"/>
      <c r="K103" s="42"/>
      <c r="L103" s="41"/>
    </row>
    <row r="104" spans="9:12">
      <c r="I104" s="41"/>
      <c r="J104" s="41"/>
      <c r="K104" s="42"/>
      <c r="L104" s="41"/>
    </row>
    <row r="105" spans="9:12">
      <c r="I105" s="41"/>
      <c r="J105" s="41"/>
      <c r="K105" s="42"/>
      <c r="L105" s="41"/>
    </row>
    <row r="106" spans="9:12">
      <c r="I106" s="41"/>
      <c r="J106" s="41"/>
      <c r="K106" s="42"/>
      <c r="L106" s="41"/>
    </row>
    <row r="107" spans="9:12">
      <c r="I107" s="41"/>
      <c r="J107" s="41"/>
      <c r="K107" s="42"/>
      <c r="L107" s="41"/>
    </row>
    <row r="108" spans="9:12">
      <c r="I108" s="41"/>
      <c r="J108" s="41"/>
      <c r="K108" s="42"/>
      <c r="L108" s="41"/>
    </row>
    <row r="109" spans="9:12">
      <c r="I109" s="41"/>
      <c r="J109" s="41"/>
      <c r="K109" s="42"/>
      <c r="L109" s="41"/>
    </row>
    <row r="110" spans="9:12">
      <c r="I110" s="41"/>
      <c r="J110" s="41"/>
      <c r="K110" s="42"/>
      <c r="L110" s="41"/>
    </row>
    <row r="111" spans="9:12">
      <c r="I111" s="41"/>
      <c r="J111" s="41"/>
      <c r="K111" s="42"/>
      <c r="L111" s="41"/>
    </row>
    <row r="112" spans="9:12">
      <c r="I112" s="41"/>
      <c r="J112" s="41"/>
      <c r="K112" s="42"/>
      <c r="L112" s="41"/>
    </row>
    <row r="113" spans="9:12">
      <c r="I113" s="41"/>
      <c r="J113" s="41"/>
      <c r="K113" s="42"/>
      <c r="L113" s="41"/>
    </row>
    <row r="114" spans="9:12">
      <c r="I114" s="41"/>
      <c r="J114" s="43"/>
      <c r="K114" s="42"/>
      <c r="L114" s="41"/>
    </row>
    <row r="115" spans="9:12">
      <c r="I115" s="41"/>
      <c r="J115" s="41"/>
      <c r="K115" s="42"/>
      <c r="L115" s="41"/>
    </row>
    <row r="116" spans="9:12">
      <c r="I116" s="41"/>
      <c r="J116" s="41"/>
      <c r="K116" s="42"/>
      <c r="L116" s="41"/>
    </row>
    <row r="117" spans="9:12">
      <c r="I117" s="41"/>
      <c r="J117" s="41"/>
      <c r="K117" s="42"/>
      <c r="L117" s="41"/>
    </row>
    <row r="118" spans="9:12">
      <c r="I118" s="41"/>
      <c r="J118" s="41"/>
      <c r="K118" s="42"/>
      <c r="L118" s="41"/>
    </row>
    <row r="119" spans="9:12">
      <c r="I119" s="41"/>
      <c r="J119" s="41"/>
      <c r="K119" s="42"/>
      <c r="L119" s="41"/>
    </row>
    <row r="120" spans="9:12">
      <c r="I120" s="41"/>
      <c r="J120" s="41"/>
      <c r="K120" s="42"/>
      <c r="L120" s="41"/>
    </row>
    <row r="121" spans="9:12">
      <c r="I121" s="41"/>
      <c r="J121" s="41"/>
      <c r="K121" s="42"/>
      <c r="L121" s="41"/>
    </row>
    <row r="122" spans="9:12">
      <c r="I122" s="41"/>
      <c r="J122" s="41"/>
      <c r="K122" s="42"/>
      <c r="L122" s="41"/>
    </row>
    <row r="123" spans="9:12">
      <c r="I123" s="41"/>
      <c r="J123" s="41"/>
      <c r="K123" s="42"/>
      <c r="L123" s="41"/>
    </row>
    <row r="124" spans="9:12">
      <c r="I124" s="41"/>
      <c r="J124" s="43"/>
      <c r="K124" s="42"/>
      <c r="L124" s="41"/>
    </row>
    <row r="125" spans="9:12">
      <c r="I125" s="41"/>
      <c r="J125" s="41"/>
      <c r="K125" s="42"/>
      <c r="L125" s="41"/>
    </row>
    <row r="126" spans="9:12">
      <c r="I126" s="41"/>
      <c r="J126" s="41"/>
      <c r="K126" s="42"/>
      <c r="L126" s="41"/>
    </row>
    <row r="127" spans="9:12">
      <c r="I127" s="41"/>
      <c r="J127" s="41"/>
      <c r="K127" s="42"/>
      <c r="L127" s="41"/>
    </row>
    <row r="128" spans="9:12">
      <c r="I128" s="41"/>
      <c r="J128" s="41"/>
      <c r="K128" s="42"/>
      <c r="L128" s="41"/>
    </row>
    <row r="129" spans="9:12">
      <c r="I129" s="41"/>
      <c r="J129" s="41"/>
      <c r="K129" s="42"/>
      <c r="L129" s="41"/>
    </row>
    <row r="130" spans="9:12">
      <c r="I130" s="41"/>
      <c r="J130" s="41"/>
      <c r="K130" s="42"/>
      <c r="L130" s="41"/>
    </row>
    <row r="131" spans="9:12">
      <c r="I131" s="41"/>
      <c r="J131" s="41"/>
      <c r="K131" s="42"/>
      <c r="L131" s="41"/>
    </row>
    <row r="132" spans="9:12">
      <c r="I132" s="41"/>
      <c r="J132" s="41"/>
      <c r="K132" s="42"/>
      <c r="L132" s="41"/>
    </row>
    <row r="133" spans="9:12">
      <c r="I133" s="41"/>
      <c r="J133" s="41"/>
      <c r="K133" s="42"/>
      <c r="L133" s="41"/>
    </row>
    <row r="134" spans="9:12">
      <c r="I134" s="41"/>
      <c r="J134" s="41"/>
      <c r="K134" s="42"/>
      <c r="L134" s="41"/>
    </row>
    <row r="135" spans="9:12">
      <c r="I135" s="41"/>
      <c r="J135" s="41"/>
      <c r="K135" s="42"/>
      <c r="L135" s="41"/>
    </row>
  </sheetData>
  <autoFilter ref="A1:M50">
    <sortState ref="A2:M50">
      <sortCondition ref="M1" descending="1"/>
    </sortState>
    <extLst/>
  </autoFilter>
  <sortState ref="A2:M36">
    <sortCondition ref="M2:M36" descending="1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lishangxin</dc:creator>
  <cp:lastModifiedBy>小乞儿°</cp:lastModifiedBy>
  <dcterms:created xsi:type="dcterms:W3CDTF">2023-05-18T01:36:00Z</dcterms:created>
  <dcterms:modified xsi:type="dcterms:W3CDTF">2024-05-24T03:58:17Z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433C5019B8854C8DBDB0181FD72BEDCF_13</vt:lpwstr>
  </property>
  <property fmtid="{D5CDD505-2E9C-101B-9397-08002B2CF9AE}" pid="3" name="KSOProductBuildVer">
    <vt:lpwstr>2052-12.1.0.16929</vt:lpwstr>
  </property>
</Properties>
</file>