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zflink_uw_edu/Documents/Lab/Coding/NOB_growth_curves_Jun2023/data/"/>
    </mc:Choice>
  </mc:AlternateContent>
  <xr:revisionPtr revIDLastSave="9" documentId="113_{9F6C7ECA-B921-48C8-A661-3E12F53F11D2}" xr6:coauthVersionLast="47" xr6:coauthVersionMax="47" xr10:uidLastSave="{ECFB9189-DE09-48C2-A05C-4C1DF2968B8A}"/>
  <bookViews>
    <workbookView xWindow="-110" yWindow="-110" windowWidth="19420" windowHeight="10420" xr2:uid="{1A870412-D7C5-4E6C-B375-9C324975789E}"/>
  </bookViews>
  <sheets>
    <sheet name="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6" i="2" l="1"/>
  <c r="L136" i="2"/>
  <c r="K136" i="2"/>
  <c r="F136" i="2"/>
  <c r="S135" i="2"/>
  <c r="L135" i="2"/>
  <c r="K135" i="2"/>
  <c r="F135" i="2"/>
  <c r="S134" i="2"/>
  <c r="L134" i="2"/>
  <c r="K134" i="2"/>
  <c r="F134" i="2"/>
  <c r="S133" i="2"/>
  <c r="L133" i="2"/>
  <c r="K133" i="2"/>
  <c r="F133" i="2"/>
  <c r="S132" i="2"/>
  <c r="L132" i="2"/>
  <c r="K132" i="2"/>
  <c r="F132" i="2"/>
  <c r="S131" i="2"/>
  <c r="L131" i="2"/>
  <c r="K131" i="2"/>
  <c r="F131" i="2"/>
  <c r="M136" i="2" l="1"/>
  <c r="M131" i="2"/>
  <c r="M133" i="2"/>
  <c r="M135" i="2"/>
  <c r="M134" i="2"/>
  <c r="M132" i="2"/>
  <c r="S130" i="2"/>
  <c r="L130" i="2"/>
  <c r="M130" i="2" s="1"/>
  <c r="K130" i="2"/>
  <c r="F130" i="2"/>
  <c r="S129" i="2"/>
  <c r="L129" i="2"/>
  <c r="M129" i="2" s="1"/>
  <c r="K129" i="2"/>
  <c r="F129" i="2"/>
  <c r="S128" i="2"/>
  <c r="L128" i="2"/>
  <c r="M128" i="2" s="1"/>
  <c r="K128" i="2"/>
  <c r="F128" i="2"/>
  <c r="S127" i="2"/>
  <c r="M127" i="2"/>
  <c r="L127" i="2"/>
  <c r="K127" i="2"/>
  <c r="F127" i="2"/>
  <c r="S126" i="2"/>
  <c r="M126" i="2"/>
  <c r="L126" i="2"/>
  <c r="K126" i="2"/>
  <c r="F126" i="2"/>
  <c r="L125" i="2"/>
  <c r="M125" i="2" s="1"/>
  <c r="K125" i="2"/>
  <c r="F125" i="2"/>
  <c r="S124" i="2"/>
  <c r="L124" i="2"/>
  <c r="M124" i="2" s="1"/>
  <c r="K124" i="2"/>
  <c r="F124" i="2"/>
  <c r="S123" i="2"/>
  <c r="L123" i="2"/>
  <c r="M123" i="2" s="1"/>
  <c r="K123" i="2"/>
  <c r="F123" i="2"/>
  <c r="S122" i="2"/>
  <c r="M122" i="2"/>
  <c r="L122" i="2"/>
  <c r="K122" i="2"/>
  <c r="F122" i="2"/>
  <c r="S121" i="2"/>
  <c r="M121" i="2"/>
  <c r="L121" i="2"/>
  <c r="K121" i="2"/>
  <c r="F121" i="2"/>
  <c r="F120" i="2"/>
  <c r="S119" i="2"/>
  <c r="L119" i="2"/>
  <c r="K119" i="2"/>
  <c r="F119" i="2"/>
  <c r="S118" i="2"/>
  <c r="L118" i="2"/>
  <c r="M118" i="2" s="1"/>
  <c r="K118" i="2"/>
  <c r="F118" i="2"/>
  <c r="S117" i="2"/>
  <c r="L117" i="2"/>
  <c r="M117" i="2" s="1"/>
  <c r="K117" i="2"/>
  <c r="F117" i="2"/>
  <c r="S116" i="2"/>
  <c r="L116" i="2"/>
  <c r="K116" i="2"/>
  <c r="F116" i="2"/>
  <c r="L115" i="2"/>
  <c r="K115" i="2"/>
  <c r="F115" i="2"/>
  <c r="M119" i="2" l="1"/>
  <c r="M115" i="2"/>
  <c r="M116" i="2"/>
  <c r="S114" i="2"/>
  <c r="L114" i="2"/>
  <c r="K114" i="2"/>
  <c r="F114" i="2"/>
  <c r="S113" i="2"/>
  <c r="L113" i="2"/>
  <c r="K113" i="2"/>
  <c r="F113" i="2"/>
  <c r="M114" i="2" l="1"/>
  <c r="M113" i="2"/>
  <c r="S112" i="2"/>
  <c r="L112" i="2"/>
  <c r="K112" i="2"/>
  <c r="F112" i="2"/>
  <c r="S111" i="2"/>
  <c r="L111" i="2"/>
  <c r="K111" i="2"/>
  <c r="F111" i="2"/>
  <c r="S110" i="2"/>
  <c r="L110" i="2"/>
  <c r="K110" i="2"/>
  <c r="F110" i="2"/>
  <c r="S109" i="2"/>
  <c r="L109" i="2"/>
  <c r="K109" i="2"/>
  <c r="F109" i="2"/>
  <c r="S108" i="2"/>
  <c r="L108" i="2"/>
  <c r="K108" i="2"/>
  <c r="F108" i="2"/>
  <c r="S107" i="2"/>
  <c r="L107" i="2"/>
  <c r="K107" i="2"/>
  <c r="F107" i="2"/>
  <c r="M112" i="2" l="1"/>
  <c r="M111" i="2"/>
  <c r="M110" i="2"/>
  <c r="M109" i="2"/>
  <c r="M108" i="2"/>
  <c r="M107" i="2"/>
  <c r="S106" i="2"/>
  <c r="L106" i="2"/>
  <c r="K106" i="2"/>
  <c r="F106" i="2"/>
  <c r="S105" i="2"/>
  <c r="L105" i="2"/>
  <c r="K105" i="2"/>
  <c r="F105" i="2"/>
  <c r="S104" i="2"/>
  <c r="L104" i="2"/>
  <c r="K104" i="2"/>
  <c r="F104" i="2"/>
  <c r="M106" i="2" l="1"/>
  <c r="M105" i="2"/>
  <c r="M104" i="2"/>
  <c r="S103" i="2"/>
  <c r="L103" i="2"/>
  <c r="K103" i="2"/>
  <c r="F103" i="2"/>
  <c r="S102" i="2"/>
  <c r="L102" i="2"/>
  <c r="K102" i="2"/>
  <c r="F102" i="2"/>
  <c r="S101" i="2"/>
  <c r="L101" i="2"/>
  <c r="K101" i="2"/>
  <c r="F101" i="2"/>
  <c r="M103" i="2" l="1"/>
  <c r="M102" i="2"/>
  <c r="M101" i="2"/>
  <c r="S100" i="2"/>
  <c r="L100" i="2"/>
  <c r="K100" i="2"/>
  <c r="F100" i="2"/>
  <c r="S99" i="2"/>
  <c r="L99" i="2"/>
  <c r="K99" i="2"/>
  <c r="F99" i="2"/>
  <c r="S98" i="2"/>
  <c r="L98" i="2"/>
  <c r="M98" i="2" s="1"/>
  <c r="K98" i="2"/>
  <c r="F98" i="2"/>
  <c r="S97" i="2"/>
  <c r="L97" i="2"/>
  <c r="K97" i="2"/>
  <c r="F97" i="2"/>
  <c r="S96" i="2"/>
  <c r="L96" i="2"/>
  <c r="K96" i="2"/>
  <c r="F96" i="2"/>
  <c r="S95" i="2"/>
  <c r="L95" i="2"/>
  <c r="K95" i="2"/>
  <c r="F95" i="2"/>
  <c r="M100" i="2" l="1"/>
  <c r="M96" i="2"/>
  <c r="M95" i="2"/>
  <c r="M99" i="2"/>
  <c r="M97" i="2"/>
  <c r="S94" i="2"/>
  <c r="L94" i="2"/>
  <c r="K94" i="2"/>
  <c r="F94" i="2"/>
  <c r="S93" i="2"/>
  <c r="L93" i="2"/>
  <c r="K93" i="2"/>
  <c r="F93" i="2"/>
  <c r="S92" i="2"/>
  <c r="L92" i="2"/>
  <c r="K92" i="2"/>
  <c r="F92" i="2"/>
  <c r="M93" i="2" l="1"/>
  <c r="M92" i="2"/>
  <c r="M94" i="2"/>
  <c r="S91" i="2"/>
  <c r="L91" i="2"/>
  <c r="K91" i="2"/>
  <c r="F91" i="2"/>
  <c r="S90" i="2"/>
  <c r="L90" i="2"/>
  <c r="K90" i="2"/>
  <c r="F90" i="2"/>
  <c r="S89" i="2"/>
  <c r="L89" i="2"/>
  <c r="K89" i="2"/>
  <c r="F89" i="2"/>
  <c r="M91" i="2" l="1"/>
  <c r="M90" i="2"/>
  <c r="M89" i="2"/>
  <c r="S88" i="2"/>
  <c r="L88" i="2"/>
  <c r="K88" i="2"/>
  <c r="F88" i="2"/>
  <c r="S87" i="2"/>
  <c r="L87" i="2"/>
  <c r="K87" i="2"/>
  <c r="F87" i="2"/>
  <c r="S86" i="2"/>
  <c r="L86" i="2"/>
  <c r="K86" i="2"/>
  <c r="F86" i="2"/>
  <c r="S85" i="2"/>
  <c r="L85" i="2"/>
  <c r="K85" i="2"/>
  <c r="F85" i="2"/>
  <c r="S84" i="2"/>
  <c r="L84" i="2"/>
  <c r="K84" i="2"/>
  <c r="F84" i="2"/>
  <c r="S83" i="2"/>
  <c r="L83" i="2"/>
  <c r="K83" i="2"/>
  <c r="F83" i="2"/>
  <c r="S82" i="2"/>
  <c r="L82" i="2"/>
  <c r="K82" i="2"/>
  <c r="F82" i="2"/>
  <c r="S81" i="2"/>
  <c r="L81" i="2"/>
  <c r="K81" i="2"/>
  <c r="F81" i="2"/>
  <c r="S80" i="2"/>
  <c r="L80" i="2"/>
  <c r="K80" i="2"/>
  <c r="F80" i="2"/>
  <c r="S79" i="2"/>
  <c r="L79" i="2"/>
  <c r="K79" i="2"/>
  <c r="F79" i="2"/>
  <c r="S78" i="2"/>
  <c r="L78" i="2"/>
  <c r="K78" i="2"/>
  <c r="F78" i="2"/>
  <c r="S77" i="2"/>
  <c r="L77" i="2"/>
  <c r="K77" i="2"/>
  <c r="F77" i="2"/>
  <c r="S76" i="2"/>
  <c r="L76" i="2"/>
  <c r="K76" i="2"/>
  <c r="F76" i="2"/>
  <c r="S75" i="2"/>
  <c r="L75" i="2"/>
  <c r="K75" i="2"/>
  <c r="F75" i="2"/>
  <c r="S74" i="2"/>
  <c r="L74" i="2"/>
  <c r="K74" i="2"/>
  <c r="F74" i="2"/>
  <c r="S73" i="2"/>
  <c r="L73" i="2"/>
  <c r="K73" i="2"/>
  <c r="F73" i="2"/>
  <c r="S72" i="2"/>
  <c r="L72" i="2"/>
  <c r="K72" i="2"/>
  <c r="F72" i="2"/>
  <c r="S71" i="2"/>
  <c r="L71" i="2"/>
  <c r="K71" i="2"/>
  <c r="F71" i="2"/>
  <c r="L70" i="2"/>
  <c r="K70" i="2"/>
  <c r="F70" i="2"/>
  <c r="L69" i="2"/>
  <c r="K69" i="2"/>
  <c r="F69" i="2"/>
  <c r="L68" i="2"/>
  <c r="K68" i="2"/>
  <c r="F68" i="2"/>
  <c r="M73" i="2" l="1"/>
  <c r="M77" i="2"/>
  <c r="M85" i="2"/>
  <c r="M87" i="2"/>
  <c r="M88" i="2"/>
  <c r="M75" i="2"/>
  <c r="M79" i="2"/>
  <c r="M81" i="2"/>
  <c r="M72" i="2"/>
  <c r="M74" i="2"/>
  <c r="M76" i="2"/>
  <c r="M86" i="2"/>
  <c r="M71" i="2"/>
  <c r="M78" i="2"/>
  <c r="M80" i="2"/>
  <c r="M82" i="2"/>
  <c r="M84" i="2"/>
  <c r="M69" i="2"/>
  <c r="M70" i="2"/>
  <c r="M68" i="2"/>
  <c r="M83" i="2"/>
  <c r="S67" i="2"/>
  <c r="L67" i="2"/>
  <c r="K67" i="2"/>
  <c r="F67" i="2"/>
  <c r="S66" i="2"/>
  <c r="L66" i="2"/>
  <c r="K66" i="2"/>
  <c r="F66" i="2"/>
  <c r="S65" i="2"/>
  <c r="L65" i="2"/>
  <c r="K65" i="2"/>
  <c r="F65" i="2"/>
  <c r="M67" i="2" l="1"/>
  <c r="M66" i="2"/>
  <c r="M65" i="2"/>
  <c r="S64" i="2"/>
  <c r="L64" i="2"/>
  <c r="K64" i="2"/>
  <c r="F64" i="2"/>
  <c r="S63" i="2"/>
  <c r="L63" i="2"/>
  <c r="K63" i="2"/>
  <c r="F63" i="2"/>
  <c r="S62" i="2"/>
  <c r="L62" i="2"/>
  <c r="K62" i="2"/>
  <c r="F62" i="2"/>
  <c r="M62" i="2" l="1"/>
  <c r="M63" i="2"/>
  <c r="M64" i="2"/>
  <c r="S59" i="2"/>
  <c r="S56" i="2"/>
  <c r="P61" i="2" l="1"/>
  <c r="S61" i="2" s="1"/>
  <c r="P60" i="2"/>
  <c r="S60" i="2" s="1"/>
  <c r="P58" i="2"/>
  <c r="S58" i="2" s="1"/>
  <c r="P57" i="2"/>
  <c r="S57" i="2" s="1"/>
  <c r="P55" i="2"/>
  <c r="S55" i="2" s="1"/>
  <c r="P54" i="2"/>
  <c r="S54" i="2" s="1"/>
  <c r="P53" i="2"/>
  <c r="S53" i="2" s="1"/>
  <c r="L61" i="2"/>
  <c r="K61" i="2"/>
  <c r="F61" i="2"/>
  <c r="L60" i="2"/>
  <c r="K60" i="2"/>
  <c r="F60" i="2"/>
  <c r="L59" i="2"/>
  <c r="K59" i="2"/>
  <c r="F59" i="2"/>
  <c r="L58" i="2"/>
  <c r="K58" i="2"/>
  <c r="F58" i="2"/>
  <c r="L57" i="2"/>
  <c r="K57" i="2"/>
  <c r="F57" i="2"/>
  <c r="L56" i="2"/>
  <c r="K56" i="2"/>
  <c r="F56" i="2"/>
  <c r="L55" i="2"/>
  <c r="K55" i="2"/>
  <c r="F55" i="2"/>
  <c r="L54" i="2"/>
  <c r="K54" i="2"/>
  <c r="F54" i="2"/>
  <c r="L53" i="2"/>
  <c r="K53" i="2"/>
  <c r="F53" i="2"/>
  <c r="M59" i="2" l="1"/>
  <c r="M61" i="2"/>
  <c r="M55" i="2"/>
  <c r="M57" i="2"/>
  <c r="M60" i="2"/>
  <c r="M58" i="2"/>
  <c r="M53" i="2"/>
  <c r="M56" i="2"/>
  <c r="M54" i="2"/>
  <c r="L52" i="2"/>
  <c r="L51" i="2"/>
  <c r="L50" i="2"/>
  <c r="K52" i="2"/>
  <c r="K51" i="2"/>
  <c r="M51" i="2" s="1"/>
  <c r="K50" i="2"/>
  <c r="M50" i="2" s="1"/>
  <c r="F52" i="2"/>
  <c r="F51" i="2"/>
  <c r="F50" i="2"/>
  <c r="M52" i="2" l="1"/>
  <c r="S49" i="2"/>
  <c r="L49" i="2"/>
  <c r="K49" i="2"/>
  <c r="F49" i="2"/>
  <c r="S48" i="2"/>
  <c r="L48" i="2"/>
  <c r="K48" i="2"/>
  <c r="F48" i="2"/>
  <c r="S47" i="2"/>
  <c r="L47" i="2"/>
  <c r="K47" i="2"/>
  <c r="F47" i="2"/>
  <c r="S46" i="2"/>
  <c r="L46" i="2"/>
  <c r="K46" i="2"/>
  <c r="F46" i="2"/>
  <c r="S45" i="2"/>
  <c r="L45" i="2"/>
  <c r="K45" i="2"/>
  <c r="F45" i="2"/>
  <c r="S44" i="2"/>
  <c r="L44" i="2"/>
  <c r="K44" i="2"/>
  <c r="F44" i="2"/>
  <c r="S43" i="2"/>
  <c r="L43" i="2"/>
  <c r="K43" i="2"/>
  <c r="F43" i="2"/>
  <c r="S42" i="2"/>
  <c r="L42" i="2"/>
  <c r="K42" i="2"/>
  <c r="F42" i="2"/>
  <c r="S41" i="2"/>
  <c r="L41" i="2"/>
  <c r="K41" i="2"/>
  <c r="F41" i="2"/>
  <c r="S40" i="2"/>
  <c r="L40" i="2"/>
  <c r="K40" i="2"/>
  <c r="F40" i="2"/>
  <c r="S39" i="2"/>
  <c r="L39" i="2"/>
  <c r="K39" i="2"/>
  <c r="F39" i="2"/>
  <c r="S38" i="2"/>
  <c r="L38" i="2"/>
  <c r="K38" i="2"/>
  <c r="F38" i="2"/>
  <c r="S37" i="2"/>
  <c r="L37" i="2"/>
  <c r="K37" i="2"/>
  <c r="F37" i="2"/>
  <c r="S36" i="2"/>
  <c r="L36" i="2"/>
  <c r="K36" i="2"/>
  <c r="F36" i="2"/>
  <c r="S35" i="2"/>
  <c r="L35" i="2"/>
  <c r="K35" i="2"/>
  <c r="F35" i="2"/>
  <c r="S34" i="2"/>
  <c r="L34" i="2"/>
  <c r="K34" i="2"/>
  <c r="F34" i="2"/>
  <c r="S33" i="2"/>
  <c r="L33" i="2"/>
  <c r="K33" i="2"/>
  <c r="F33" i="2"/>
  <c r="S32" i="2"/>
  <c r="L32" i="2"/>
  <c r="K32" i="2"/>
  <c r="F32" i="2"/>
  <c r="M47" i="2" l="1"/>
  <c r="M48" i="2"/>
  <c r="M49" i="2"/>
  <c r="M44" i="2"/>
  <c r="M45" i="2"/>
  <c r="M46" i="2"/>
  <c r="M37" i="2"/>
  <c r="M36" i="2"/>
  <c r="M43" i="2"/>
  <c r="M42" i="2"/>
  <c r="M41" i="2"/>
  <c r="M40" i="2"/>
  <c r="M38" i="2"/>
  <c r="M32" i="2"/>
  <c r="M34" i="2"/>
  <c r="M33" i="2"/>
  <c r="M35" i="2"/>
  <c r="M39" i="2"/>
  <c r="S31" i="2"/>
  <c r="L31" i="2"/>
  <c r="K31" i="2"/>
  <c r="M31" i="2" s="1"/>
  <c r="F31" i="2"/>
  <c r="S30" i="2"/>
  <c r="L30" i="2"/>
  <c r="K30" i="2"/>
  <c r="F30" i="2"/>
  <c r="S29" i="2"/>
  <c r="L29" i="2"/>
  <c r="K29" i="2"/>
  <c r="F29" i="2"/>
  <c r="S28" i="2"/>
  <c r="L28" i="2"/>
  <c r="K28" i="2"/>
  <c r="F28" i="2"/>
  <c r="S27" i="2"/>
  <c r="L27" i="2"/>
  <c r="K27" i="2"/>
  <c r="F27" i="2"/>
  <c r="S26" i="2"/>
  <c r="L26" i="2"/>
  <c r="K26" i="2"/>
  <c r="F26" i="2"/>
  <c r="M27" i="2" l="1"/>
  <c r="M30" i="2"/>
  <c r="M26" i="2"/>
  <c r="M28" i="2"/>
  <c r="M29" i="2"/>
  <c r="S25" i="2"/>
  <c r="L25" i="2"/>
  <c r="K25" i="2"/>
  <c r="F25" i="2"/>
  <c r="S24" i="2"/>
  <c r="L24" i="2"/>
  <c r="K24" i="2"/>
  <c r="F24" i="2"/>
  <c r="S23" i="2"/>
  <c r="L23" i="2"/>
  <c r="K23" i="2"/>
  <c r="F23" i="2"/>
  <c r="S22" i="2"/>
  <c r="L22" i="2"/>
  <c r="K22" i="2"/>
  <c r="F22" i="2"/>
  <c r="S21" i="2"/>
  <c r="L21" i="2"/>
  <c r="K21" i="2"/>
  <c r="M21" i="2" s="1"/>
  <c r="F21" i="2"/>
  <c r="S20" i="2"/>
  <c r="L20" i="2"/>
  <c r="K20" i="2"/>
  <c r="F20" i="2"/>
  <c r="M25" i="2" l="1"/>
  <c r="M24" i="2"/>
  <c r="M23" i="2"/>
  <c r="M22" i="2"/>
  <c r="M20" i="2"/>
  <c r="L19" i="2"/>
  <c r="L18" i="2"/>
  <c r="L17" i="2"/>
  <c r="L16" i="2"/>
  <c r="L15" i="2"/>
  <c r="L14" i="2"/>
  <c r="K19" i="2"/>
  <c r="K18" i="2"/>
  <c r="K17" i="2"/>
  <c r="K16" i="2"/>
  <c r="K15" i="2"/>
  <c r="K14" i="2"/>
  <c r="F19" i="2"/>
  <c r="F18" i="2"/>
  <c r="F17" i="2"/>
  <c r="F16" i="2"/>
  <c r="F15" i="2"/>
  <c r="F14" i="2"/>
  <c r="L13" i="2"/>
  <c r="L12" i="2"/>
  <c r="L11" i="2"/>
  <c r="L10" i="2"/>
  <c r="L9" i="2"/>
  <c r="L8" i="2"/>
  <c r="K13" i="2"/>
  <c r="K12" i="2"/>
  <c r="K11" i="2"/>
  <c r="K10" i="2"/>
  <c r="K9" i="2"/>
  <c r="K8" i="2"/>
  <c r="F13" i="2"/>
  <c r="F12" i="2"/>
  <c r="F11" i="2"/>
  <c r="F10" i="2"/>
  <c r="F9" i="2"/>
  <c r="F8" i="2"/>
  <c r="M10" i="2" l="1"/>
  <c r="M19" i="2"/>
  <c r="M8" i="2"/>
  <c r="M9" i="2"/>
  <c r="M11" i="2"/>
  <c r="M15" i="2"/>
  <c r="M13" i="2"/>
  <c r="M16" i="2"/>
  <c r="M14" i="2"/>
  <c r="M12" i="2"/>
  <c r="M17" i="2"/>
  <c r="M18" i="2"/>
  <c r="L2" i="2"/>
  <c r="L3" i="2"/>
  <c r="L4" i="2"/>
  <c r="L5" i="2"/>
  <c r="L6" i="2"/>
  <c r="K2" i="2"/>
  <c r="K3" i="2"/>
  <c r="K4" i="2"/>
  <c r="K5" i="2"/>
  <c r="K6" i="2"/>
  <c r="M4" i="2" l="1"/>
  <c r="M6" i="2"/>
  <c r="M2" i="2"/>
  <c r="M3" i="2"/>
  <c r="M5" i="2"/>
  <c r="S11" i="2"/>
  <c r="S10" i="2"/>
  <c r="S19" i="2"/>
  <c r="S18" i="2"/>
  <c r="S17" i="2"/>
  <c r="S16" i="2"/>
  <c r="S15" i="2"/>
  <c r="S14" i="2"/>
  <c r="S13" i="2"/>
  <c r="S12" i="2"/>
  <c r="S9" i="2"/>
  <c r="S8" i="2"/>
  <c r="L7" i="2"/>
  <c r="K7" i="2"/>
  <c r="F7" i="2"/>
  <c r="F6" i="2"/>
  <c r="F5" i="2"/>
  <c r="F4" i="2"/>
  <c r="F3" i="2"/>
  <c r="F2" i="2"/>
  <c r="M7" i="2" l="1"/>
</calcChain>
</file>

<file path=xl/sharedStrings.xml><?xml version="1.0" encoding="utf-8"?>
<sst xmlns="http://schemas.openxmlformats.org/spreadsheetml/2006/main" count="154" uniqueCount="20">
  <si>
    <t>Date</t>
  </si>
  <si>
    <t>Organism</t>
  </si>
  <si>
    <t>Replicate</t>
  </si>
  <si>
    <t>Nitrate_mM</t>
  </si>
  <si>
    <t>Start_date</t>
  </si>
  <si>
    <t>Time_elapsed_hr</t>
  </si>
  <si>
    <t>NH4_ug-N/L</t>
  </si>
  <si>
    <t>Nitrite_ug-N/L</t>
  </si>
  <si>
    <t>TON_ug-N/L</t>
  </si>
  <si>
    <t>NH4_uM</t>
  </si>
  <si>
    <t>Nitrite_uM</t>
  </si>
  <si>
    <t>TON_uM</t>
  </si>
  <si>
    <t>Nitrate_uM</t>
  </si>
  <si>
    <t>Cell_count_total_volume</t>
  </si>
  <si>
    <t>Cell_count_sample_volume</t>
  </si>
  <si>
    <t>5000_events_uL_1</t>
  </si>
  <si>
    <t>5000_events_uL_2</t>
  </si>
  <si>
    <t>5000_events_uL_3</t>
  </si>
  <si>
    <t>Cell_count_cells-per-mL</t>
  </si>
  <si>
    <t>Strain-Z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</si>
</sst>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1" fillId="0" borderId="1" xfId="1" applyNumberFormat="1"/>
    <xf numFmtId="0" fontId="1" fillId="0" borderId="1" xfId="1"/>
    <xf numFmtId="11" fontId="1" fillId="0" borderId="1" xfId="1" applyNumberFormat="1"/>
    <xf numFmtId="14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7CCF-A16F-4712-AB5D-68F18626C4F4}">
  <dimension ref="A1:S136"/>
  <sheetViews>
    <sheetView tabSelected="1" topLeftCell="A95" workbookViewId="0">
      <selection activeCell="I109" sqref="I109"/>
    </sheetView>
  </sheetViews>
  <sheetFormatPr defaultRowHeight="14.5" x14ac:dyDescent="0.35"/>
  <cols>
    <col min="1" max="1" width="15.81640625" bestFit="1" customWidth="1"/>
    <col min="2" max="2" width="9.54296875" bestFit="1" customWidth="1"/>
    <col min="3" max="3" width="9.54296875" customWidth="1"/>
    <col min="4" max="4" width="11.453125" bestFit="1" customWidth="1"/>
    <col min="5" max="5" width="15.81640625" bestFit="1" customWidth="1"/>
    <col min="6" max="6" width="16.453125" bestFit="1" customWidth="1"/>
    <col min="7" max="7" width="11.7265625" bestFit="1" customWidth="1"/>
    <col min="8" max="8" width="14" bestFit="1" customWidth="1"/>
    <col min="9" max="9" width="11.81640625" bestFit="1" customWidth="1"/>
    <col min="10" max="10" width="8.7265625" bestFit="1" customWidth="1"/>
    <col min="11" max="11" width="10.81640625" bestFit="1" customWidth="1"/>
    <col min="12" max="12" width="8.81640625" bestFit="1" customWidth="1"/>
    <col min="13" max="13" width="11.26953125" bestFit="1" customWidth="1"/>
    <col min="14" max="14" width="26.1796875" bestFit="1" customWidth="1"/>
    <col min="15" max="15" width="23.7265625" bestFit="1" customWidth="1"/>
    <col min="16" max="18" width="17.26953125" bestFit="1" customWidth="1"/>
    <col min="19" max="19" width="22.81640625" style="5" bestFit="1" customWidth="1"/>
  </cols>
  <sheetData>
    <row r="1" spans="1:19" s="2" customFormat="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35">
      <c r="A2" s="4">
        <v>45314.75</v>
      </c>
      <c r="B2" t="s">
        <v>19</v>
      </c>
      <c r="C2">
        <v>1</v>
      </c>
      <c r="D2">
        <v>10</v>
      </c>
      <c r="E2" s="4">
        <v>45314.75</v>
      </c>
      <c r="F2">
        <f t="shared" ref="F2" si="0">(A2-E2)*24</f>
        <v>0</v>
      </c>
      <c r="H2">
        <v>14179.65</v>
      </c>
      <c r="I2">
        <v>173524</v>
      </c>
      <c r="K2">
        <f t="shared" ref="K2:L6" si="1">H2/14.007</f>
        <v>1012.3259798672093</v>
      </c>
      <c r="L2">
        <f t="shared" si="1"/>
        <v>12388.377239951453</v>
      </c>
      <c r="M2">
        <f t="shared" ref="M2:M19" si="2">L2-K2</f>
        <v>11376.051260084243</v>
      </c>
    </row>
    <row r="3" spans="1:19" x14ac:dyDescent="0.35">
      <c r="A3" s="4">
        <v>45314.75</v>
      </c>
      <c r="B3" t="s">
        <v>19</v>
      </c>
      <c r="C3">
        <v>2</v>
      </c>
      <c r="D3">
        <v>10</v>
      </c>
      <c r="E3" s="4">
        <v>45314.75</v>
      </c>
      <c r="F3">
        <f>(A3-E3)*24</f>
        <v>0</v>
      </c>
      <c r="H3">
        <v>14255.09</v>
      </c>
      <c r="I3">
        <v>169614</v>
      </c>
      <c r="K3">
        <f t="shared" si="1"/>
        <v>1017.711858356536</v>
      </c>
      <c r="L3">
        <f t="shared" si="1"/>
        <v>12109.231098736347</v>
      </c>
      <c r="M3">
        <f t="shared" si="2"/>
        <v>11091.519240379812</v>
      </c>
    </row>
    <row r="4" spans="1:19" x14ac:dyDescent="0.35">
      <c r="A4" s="4">
        <v>45314.75</v>
      </c>
      <c r="B4" t="s">
        <v>19</v>
      </c>
      <c r="C4">
        <v>3</v>
      </c>
      <c r="D4">
        <v>10</v>
      </c>
      <c r="E4" s="4">
        <v>45314.75</v>
      </c>
      <c r="F4">
        <f t="shared" ref="F4:F6" si="3">(A4-E4)*24</f>
        <v>0</v>
      </c>
      <c r="H4">
        <v>14267.56</v>
      </c>
      <c r="I4">
        <v>174806</v>
      </c>
      <c r="K4">
        <f t="shared" si="1"/>
        <v>1018.6021275076747</v>
      </c>
      <c r="L4">
        <f t="shared" si="1"/>
        <v>12479.902905690013</v>
      </c>
      <c r="M4">
        <f t="shared" si="2"/>
        <v>11461.300778182338</v>
      </c>
    </row>
    <row r="5" spans="1:19" x14ac:dyDescent="0.35">
      <c r="A5" s="4">
        <v>45314.75</v>
      </c>
      <c r="B5" t="s">
        <v>19</v>
      </c>
      <c r="C5">
        <v>1</v>
      </c>
      <c r="D5">
        <v>100</v>
      </c>
      <c r="E5" s="4">
        <v>45314.75</v>
      </c>
      <c r="F5">
        <f t="shared" si="3"/>
        <v>0</v>
      </c>
      <c r="H5">
        <v>13684.84</v>
      </c>
      <c r="I5">
        <v>1532224</v>
      </c>
      <c r="K5">
        <f t="shared" si="1"/>
        <v>977.00007139287504</v>
      </c>
      <c r="L5">
        <f t="shared" si="1"/>
        <v>109389.87649032626</v>
      </c>
      <c r="M5">
        <f t="shared" si="2"/>
        <v>108412.87641893339</v>
      </c>
    </row>
    <row r="6" spans="1:19" x14ac:dyDescent="0.35">
      <c r="A6" s="4">
        <v>45314.75</v>
      </c>
      <c r="B6" t="s">
        <v>19</v>
      </c>
      <c r="C6">
        <v>2</v>
      </c>
      <c r="D6">
        <v>100</v>
      </c>
      <c r="E6" s="4">
        <v>45314.75</v>
      </c>
      <c r="F6">
        <f t="shared" si="3"/>
        <v>0</v>
      </c>
      <c r="H6">
        <v>13757.65</v>
      </c>
      <c r="I6">
        <v>1520029</v>
      </c>
      <c r="K6">
        <f t="shared" si="1"/>
        <v>982.19818662097521</v>
      </c>
      <c r="L6">
        <f t="shared" si="1"/>
        <v>108519.2403798101</v>
      </c>
      <c r="M6">
        <f t="shared" si="2"/>
        <v>107537.04219318913</v>
      </c>
    </row>
    <row r="7" spans="1:19" x14ac:dyDescent="0.35">
      <c r="A7" s="4">
        <v>45314.75</v>
      </c>
      <c r="B7" t="s">
        <v>19</v>
      </c>
      <c r="C7">
        <v>3</v>
      </c>
      <c r="D7">
        <v>100</v>
      </c>
      <c r="E7" s="4">
        <v>45314.75</v>
      </c>
      <c r="F7">
        <f>(A7-E7)*24</f>
        <v>0</v>
      </c>
      <c r="H7">
        <v>13721.35</v>
      </c>
      <c r="I7">
        <v>1554268</v>
      </c>
      <c r="K7">
        <f t="shared" ref="K7:L19" si="4">H7/14.007</f>
        <v>979.60662525879923</v>
      </c>
      <c r="L7">
        <f t="shared" si="4"/>
        <v>110963.66102662955</v>
      </c>
      <c r="M7">
        <f t="shared" si="2"/>
        <v>109984.05440137074</v>
      </c>
    </row>
    <row r="8" spans="1:19" x14ac:dyDescent="0.35">
      <c r="A8" s="4">
        <v>45315.770833333336</v>
      </c>
      <c r="B8" t="s">
        <v>19</v>
      </c>
      <c r="C8">
        <v>1</v>
      </c>
      <c r="D8">
        <v>10</v>
      </c>
      <c r="E8" s="4">
        <v>45314.75</v>
      </c>
      <c r="F8">
        <f t="shared" ref="F8" si="5">(A8-E8)*24</f>
        <v>24.500000000058208</v>
      </c>
      <c r="H8">
        <v>13894.65</v>
      </c>
      <c r="I8">
        <v>169505</v>
      </c>
      <c r="K8">
        <f t="shared" si="4"/>
        <v>991.97901049475263</v>
      </c>
      <c r="L8">
        <f t="shared" si="4"/>
        <v>12101.44927536232</v>
      </c>
      <c r="M8">
        <f t="shared" si="2"/>
        <v>11109.470264867567</v>
      </c>
      <c r="N8">
        <v>500</v>
      </c>
      <c r="O8">
        <v>250</v>
      </c>
      <c r="P8">
        <v>54.11</v>
      </c>
      <c r="S8" s="5">
        <f t="shared" ref="S8:S19" si="6">5000/AVERAGE(P8,Q8,R8)*1000*N8/O8</f>
        <v>184808.72297172429</v>
      </c>
    </row>
    <row r="9" spans="1:19" x14ac:dyDescent="0.35">
      <c r="A9" s="4">
        <v>45315.770833333336</v>
      </c>
      <c r="B9" t="s">
        <v>19</v>
      </c>
      <c r="C9">
        <v>2</v>
      </c>
      <c r="D9">
        <v>10</v>
      </c>
      <c r="E9" s="4">
        <v>45314.75</v>
      </c>
      <c r="F9">
        <f>(A9-E9)*24</f>
        <v>24.500000000058208</v>
      </c>
      <c r="H9">
        <v>13949.04</v>
      </c>
      <c r="I9">
        <v>179143</v>
      </c>
      <c r="K9">
        <f t="shared" si="4"/>
        <v>995.86206896551732</v>
      </c>
      <c r="L9">
        <f t="shared" si="4"/>
        <v>12789.533804526309</v>
      </c>
      <c r="M9">
        <f t="shared" si="2"/>
        <v>11793.671735560791</v>
      </c>
      <c r="N9">
        <v>500</v>
      </c>
      <c r="O9">
        <v>250</v>
      </c>
      <c r="P9">
        <v>75.45</v>
      </c>
      <c r="S9" s="5">
        <f t="shared" si="6"/>
        <v>132538.10470510271</v>
      </c>
    </row>
    <row r="10" spans="1:19" x14ac:dyDescent="0.35">
      <c r="A10" s="4">
        <v>45315.770833333336</v>
      </c>
      <c r="B10" t="s">
        <v>19</v>
      </c>
      <c r="C10">
        <v>3</v>
      </c>
      <c r="D10">
        <v>10</v>
      </c>
      <c r="E10" s="4">
        <v>45314.75</v>
      </c>
      <c r="F10">
        <f t="shared" ref="F10:F12" si="7">(A10-E10)*24</f>
        <v>24.500000000058208</v>
      </c>
      <c r="H10">
        <v>13949.12</v>
      </c>
      <c r="I10">
        <v>165538</v>
      </c>
      <c r="K10">
        <f t="shared" si="4"/>
        <v>995.86778039551666</v>
      </c>
      <c r="L10">
        <f t="shared" si="4"/>
        <v>11818.233740272721</v>
      </c>
      <c r="M10">
        <f t="shared" si="2"/>
        <v>10822.365959877205</v>
      </c>
      <c r="N10">
        <v>500</v>
      </c>
      <c r="O10">
        <v>250</v>
      </c>
      <c r="P10">
        <v>68.62</v>
      </c>
      <c r="S10" s="5">
        <f t="shared" si="6"/>
        <v>145730.10784027979</v>
      </c>
    </row>
    <row r="11" spans="1:19" x14ac:dyDescent="0.35">
      <c r="A11" s="4">
        <v>45315.770833333336</v>
      </c>
      <c r="B11" t="s">
        <v>19</v>
      </c>
      <c r="C11">
        <v>1</v>
      </c>
      <c r="D11">
        <v>100</v>
      </c>
      <c r="E11" s="4">
        <v>45314.75</v>
      </c>
      <c r="F11">
        <f t="shared" si="7"/>
        <v>24.500000000058208</v>
      </c>
      <c r="H11">
        <v>13218</v>
      </c>
      <c r="I11">
        <v>1561410</v>
      </c>
      <c r="K11">
        <f t="shared" si="4"/>
        <v>943.67102163204117</v>
      </c>
      <c r="L11">
        <f t="shared" si="4"/>
        <v>111473.54893981581</v>
      </c>
      <c r="M11">
        <f t="shared" si="2"/>
        <v>110529.87791818377</v>
      </c>
      <c r="N11">
        <v>500</v>
      </c>
      <c r="O11">
        <v>250</v>
      </c>
      <c r="P11">
        <v>101.43</v>
      </c>
      <c r="S11" s="5">
        <f t="shared" si="6"/>
        <v>98590.160701961941</v>
      </c>
    </row>
    <row r="12" spans="1:19" x14ac:dyDescent="0.35">
      <c r="A12" s="4">
        <v>45315.770833333336</v>
      </c>
      <c r="B12" t="s">
        <v>19</v>
      </c>
      <c r="C12">
        <v>2</v>
      </c>
      <c r="D12">
        <v>100</v>
      </c>
      <c r="E12" s="4">
        <v>45314.75</v>
      </c>
      <c r="F12">
        <f t="shared" si="7"/>
        <v>24.500000000058208</v>
      </c>
      <c r="H12">
        <v>13549.38</v>
      </c>
      <c r="I12">
        <v>1533786</v>
      </c>
      <c r="K12">
        <f t="shared" si="4"/>
        <v>967.32919254658384</v>
      </c>
      <c r="L12">
        <f t="shared" si="4"/>
        <v>109501.39216106232</v>
      </c>
      <c r="M12">
        <f t="shared" si="2"/>
        <v>108534.06296851573</v>
      </c>
      <c r="N12">
        <v>500</v>
      </c>
      <c r="O12">
        <v>250</v>
      </c>
      <c r="P12">
        <v>97.41</v>
      </c>
      <c r="S12" s="5">
        <f t="shared" si="6"/>
        <v>102658.8645929576</v>
      </c>
    </row>
    <row r="13" spans="1:19" x14ac:dyDescent="0.35">
      <c r="A13" s="4">
        <v>45315.770833333336</v>
      </c>
      <c r="B13" t="s">
        <v>19</v>
      </c>
      <c r="C13">
        <v>3</v>
      </c>
      <c r="D13">
        <v>100</v>
      </c>
      <c r="E13" s="4">
        <v>45314.75</v>
      </c>
      <c r="F13">
        <f>(A13-E13)*24</f>
        <v>24.500000000058208</v>
      </c>
      <c r="H13">
        <v>13464.88</v>
      </c>
      <c r="I13">
        <v>1553729</v>
      </c>
      <c r="K13">
        <f t="shared" si="4"/>
        <v>961.29649460983785</v>
      </c>
      <c r="L13">
        <f t="shared" si="4"/>
        <v>110925.18026700936</v>
      </c>
      <c r="M13">
        <f t="shared" si="2"/>
        <v>109963.88377239952</v>
      </c>
      <c r="N13">
        <v>500</v>
      </c>
      <c r="O13">
        <v>250</v>
      </c>
      <c r="P13">
        <v>105.26</v>
      </c>
      <c r="S13" s="5">
        <f t="shared" si="6"/>
        <v>95002.850085502563</v>
      </c>
    </row>
    <row r="14" spans="1:19" x14ac:dyDescent="0.35">
      <c r="A14" s="4">
        <v>45316.6875</v>
      </c>
      <c r="B14" t="s">
        <v>19</v>
      </c>
      <c r="C14">
        <v>1</v>
      </c>
      <c r="D14">
        <v>10</v>
      </c>
      <c r="E14" s="4">
        <v>45314.75</v>
      </c>
      <c r="F14">
        <f t="shared" ref="F14" si="8">(A14-E14)*24</f>
        <v>46.5</v>
      </c>
      <c r="H14">
        <v>13363.05</v>
      </c>
      <c r="I14">
        <v>174843</v>
      </c>
      <c r="K14">
        <f t="shared" si="4"/>
        <v>954.02655814949662</v>
      </c>
      <c r="L14">
        <f t="shared" si="4"/>
        <v>12482.544442064682</v>
      </c>
      <c r="M14">
        <f t="shared" si="2"/>
        <v>11528.517883915185</v>
      </c>
      <c r="N14">
        <v>500</v>
      </c>
      <c r="O14">
        <v>250</v>
      </c>
      <c r="P14">
        <v>40.82</v>
      </c>
      <c r="S14" s="5">
        <f t="shared" si="6"/>
        <v>244977.95198432141</v>
      </c>
    </row>
    <row r="15" spans="1:19" x14ac:dyDescent="0.35">
      <c r="A15" s="4">
        <v>45316.6875</v>
      </c>
      <c r="B15" t="s">
        <v>19</v>
      </c>
      <c r="C15">
        <v>2</v>
      </c>
      <c r="D15">
        <v>10</v>
      </c>
      <c r="E15" s="4">
        <v>45314.75</v>
      </c>
      <c r="F15">
        <f>(A15-E15)*24</f>
        <v>46.5</v>
      </c>
      <c r="H15">
        <v>13385.7</v>
      </c>
      <c r="I15">
        <v>176574</v>
      </c>
      <c r="K15">
        <f t="shared" si="4"/>
        <v>955.64360676804461</v>
      </c>
      <c r="L15">
        <f t="shared" si="4"/>
        <v>12606.125508674235</v>
      </c>
      <c r="M15">
        <f t="shared" si="2"/>
        <v>11650.481901906191</v>
      </c>
      <c r="N15">
        <v>500</v>
      </c>
      <c r="O15">
        <v>250</v>
      </c>
      <c r="P15">
        <v>42.79</v>
      </c>
      <c r="S15" s="5">
        <f t="shared" si="6"/>
        <v>233699.46249123625</v>
      </c>
    </row>
    <row r="16" spans="1:19" x14ac:dyDescent="0.35">
      <c r="A16" s="4">
        <v>45316.6875</v>
      </c>
      <c r="B16" t="s">
        <v>19</v>
      </c>
      <c r="C16">
        <v>3</v>
      </c>
      <c r="D16">
        <v>10</v>
      </c>
      <c r="E16" s="4">
        <v>45314.75</v>
      </c>
      <c r="F16">
        <f t="shared" ref="F16:F18" si="9">(A16-E16)*24</f>
        <v>46.5</v>
      </c>
      <c r="H16">
        <v>13272.19</v>
      </c>
      <c r="I16">
        <v>163366</v>
      </c>
      <c r="K16">
        <f t="shared" si="4"/>
        <v>947.53980152780764</v>
      </c>
      <c r="L16">
        <f t="shared" si="4"/>
        <v>11663.168415792104</v>
      </c>
      <c r="M16">
        <f t="shared" si="2"/>
        <v>10715.628614264297</v>
      </c>
      <c r="N16">
        <v>500</v>
      </c>
      <c r="O16">
        <v>250</v>
      </c>
      <c r="P16">
        <v>39.380000000000003</v>
      </c>
      <c r="S16" s="5">
        <f t="shared" si="6"/>
        <v>253936.00812595224</v>
      </c>
    </row>
    <row r="17" spans="1:19" x14ac:dyDescent="0.35">
      <c r="A17" s="4">
        <v>45316.6875</v>
      </c>
      <c r="B17" t="s">
        <v>19</v>
      </c>
      <c r="C17">
        <v>1</v>
      </c>
      <c r="D17">
        <v>100</v>
      </c>
      <c r="E17" s="4">
        <v>45314.75</v>
      </c>
      <c r="F17">
        <f t="shared" si="9"/>
        <v>46.5</v>
      </c>
      <c r="H17">
        <v>13082.66</v>
      </c>
      <c r="I17">
        <v>1551760</v>
      </c>
      <c r="K17">
        <f t="shared" si="4"/>
        <v>934.00870993074898</v>
      </c>
      <c r="L17">
        <f t="shared" si="4"/>
        <v>110784.60769615193</v>
      </c>
      <c r="M17">
        <f t="shared" si="2"/>
        <v>109850.59898622119</v>
      </c>
      <c r="N17">
        <v>500</v>
      </c>
      <c r="O17">
        <v>250</v>
      </c>
      <c r="P17">
        <v>64.2</v>
      </c>
      <c r="S17" s="5">
        <f t="shared" si="6"/>
        <v>155763.23987538938</v>
      </c>
    </row>
    <row r="18" spans="1:19" x14ac:dyDescent="0.35">
      <c r="A18" s="4">
        <v>45316.6875</v>
      </c>
      <c r="B18" t="s">
        <v>19</v>
      </c>
      <c r="C18">
        <v>2</v>
      </c>
      <c r="D18">
        <v>100</v>
      </c>
      <c r="E18" s="4">
        <v>45314.75</v>
      </c>
      <c r="F18">
        <f t="shared" si="9"/>
        <v>46.5</v>
      </c>
      <c r="H18">
        <v>13329.71</v>
      </c>
      <c r="I18">
        <v>1516032</v>
      </c>
      <c r="K18">
        <f t="shared" si="4"/>
        <v>951.64631969729419</v>
      </c>
      <c r="L18">
        <f t="shared" si="4"/>
        <v>108233.88305847076</v>
      </c>
      <c r="M18">
        <f t="shared" si="2"/>
        <v>107282.23673877347</v>
      </c>
      <c r="N18">
        <v>500</v>
      </c>
      <c r="O18">
        <v>250</v>
      </c>
      <c r="P18">
        <v>60.87</v>
      </c>
      <c r="S18" s="5">
        <f t="shared" si="6"/>
        <v>164284.54082470841</v>
      </c>
    </row>
    <row r="19" spans="1:19" x14ac:dyDescent="0.35">
      <c r="A19" s="4">
        <v>45316.6875</v>
      </c>
      <c r="B19" t="s">
        <v>19</v>
      </c>
      <c r="C19">
        <v>3</v>
      </c>
      <c r="D19">
        <v>100</v>
      </c>
      <c r="E19" s="4">
        <v>45314.75</v>
      </c>
      <c r="F19">
        <f>(A19-E19)*24</f>
        <v>46.5</v>
      </c>
      <c r="H19">
        <v>13202.24</v>
      </c>
      <c r="I19">
        <v>1538672</v>
      </c>
      <c r="K19">
        <f t="shared" si="4"/>
        <v>942.54586992218174</v>
      </c>
      <c r="L19">
        <f t="shared" si="4"/>
        <v>109850.21774826873</v>
      </c>
      <c r="M19">
        <f t="shared" si="2"/>
        <v>108907.67187834655</v>
      </c>
      <c r="N19">
        <v>500</v>
      </c>
      <c r="O19">
        <v>250</v>
      </c>
      <c r="P19">
        <v>62.39</v>
      </c>
      <c r="S19" s="5">
        <f t="shared" si="6"/>
        <v>160282.09648982208</v>
      </c>
    </row>
    <row r="20" spans="1:19" x14ac:dyDescent="0.35">
      <c r="A20" s="4">
        <v>45317.625</v>
      </c>
      <c r="B20" t="s">
        <v>19</v>
      </c>
      <c r="C20">
        <v>1</v>
      </c>
      <c r="D20">
        <v>10</v>
      </c>
      <c r="E20" s="4">
        <v>45314.75</v>
      </c>
      <c r="F20">
        <f t="shared" ref="F20" si="10">(A20-E20)*24</f>
        <v>69</v>
      </c>
      <c r="H20">
        <v>12095.64</v>
      </c>
      <c r="I20">
        <v>174747</v>
      </c>
      <c r="K20">
        <f t="shared" ref="K20:K25" si="11">H20/14.007</f>
        <v>863.54251445705711</v>
      </c>
      <c r="L20">
        <f t="shared" ref="L20:L25" si="12">I20/14.007</f>
        <v>12475.690726065539</v>
      </c>
      <c r="M20">
        <f t="shared" ref="M20:M25" si="13">L20-K20</f>
        <v>11612.148211608483</v>
      </c>
      <c r="N20">
        <v>500</v>
      </c>
      <c r="O20">
        <v>250</v>
      </c>
      <c r="P20">
        <v>23.19</v>
      </c>
      <c r="S20" s="5">
        <f t="shared" ref="S20:S25" si="14">5000/AVERAGE(P20,Q20,R20)*1000*N20/O20</f>
        <v>431220.35360068991</v>
      </c>
    </row>
    <row r="21" spans="1:19" x14ac:dyDescent="0.35">
      <c r="A21" s="4">
        <v>45317.625</v>
      </c>
      <c r="B21" t="s">
        <v>19</v>
      </c>
      <c r="C21">
        <v>2</v>
      </c>
      <c r="D21">
        <v>10</v>
      </c>
      <c r="E21" s="4">
        <v>45314.75</v>
      </c>
      <c r="F21">
        <f>(A21-E21)*24</f>
        <v>69</v>
      </c>
      <c r="H21">
        <v>12198.57</v>
      </c>
      <c r="I21">
        <v>176513</v>
      </c>
      <c r="K21">
        <f t="shared" si="11"/>
        <v>870.89098307988866</v>
      </c>
      <c r="L21">
        <f t="shared" si="12"/>
        <v>12601.770543299779</v>
      </c>
      <c r="M21">
        <f t="shared" si="13"/>
        <v>11730.87956021989</v>
      </c>
      <c r="N21">
        <v>500</v>
      </c>
      <c r="O21">
        <v>250</v>
      </c>
      <c r="P21">
        <v>23.36</v>
      </c>
      <c r="S21" s="5">
        <f t="shared" si="14"/>
        <v>428082.19178082194</v>
      </c>
    </row>
    <row r="22" spans="1:19" x14ac:dyDescent="0.35">
      <c r="A22" s="4">
        <v>45317.625</v>
      </c>
      <c r="B22" t="s">
        <v>19</v>
      </c>
      <c r="C22">
        <v>3</v>
      </c>
      <c r="D22">
        <v>10</v>
      </c>
      <c r="E22" s="4">
        <v>45314.75</v>
      </c>
      <c r="F22">
        <f t="shared" ref="F22:F24" si="15">(A22-E22)*24</f>
        <v>69</v>
      </c>
      <c r="H22">
        <v>12175.27</v>
      </c>
      <c r="I22">
        <v>169855</v>
      </c>
      <c r="K22">
        <f t="shared" si="11"/>
        <v>869.22752909259657</v>
      </c>
      <c r="L22">
        <f t="shared" si="12"/>
        <v>12126.436781609196</v>
      </c>
      <c r="M22">
        <f t="shared" si="13"/>
        <v>11257.209252516599</v>
      </c>
      <c r="N22">
        <v>500</v>
      </c>
      <c r="O22">
        <v>250</v>
      </c>
      <c r="P22">
        <v>22.43</v>
      </c>
      <c r="S22" s="5">
        <f t="shared" si="14"/>
        <v>445831.4757021846</v>
      </c>
    </row>
    <row r="23" spans="1:19" x14ac:dyDescent="0.35">
      <c r="A23" s="4">
        <v>45317.625</v>
      </c>
      <c r="B23" t="s">
        <v>19</v>
      </c>
      <c r="C23">
        <v>1</v>
      </c>
      <c r="D23">
        <v>100</v>
      </c>
      <c r="E23" s="4">
        <v>45314.75</v>
      </c>
      <c r="F23">
        <f t="shared" si="15"/>
        <v>69</v>
      </c>
      <c r="H23">
        <v>12101.25</v>
      </c>
      <c r="I23">
        <v>1509625</v>
      </c>
      <c r="K23">
        <f t="shared" si="11"/>
        <v>863.94302848575717</v>
      </c>
      <c r="L23">
        <f t="shared" si="12"/>
        <v>107776.46890840294</v>
      </c>
      <c r="M23">
        <f t="shared" si="13"/>
        <v>106912.52587991719</v>
      </c>
      <c r="N23">
        <v>500</v>
      </c>
      <c r="O23">
        <v>250</v>
      </c>
      <c r="P23">
        <v>37.56</v>
      </c>
      <c r="S23" s="5">
        <f t="shared" si="14"/>
        <v>266240.68157614482</v>
      </c>
    </row>
    <row r="24" spans="1:19" x14ac:dyDescent="0.35">
      <c r="A24" s="4">
        <v>45317.625</v>
      </c>
      <c r="B24" t="s">
        <v>19</v>
      </c>
      <c r="C24">
        <v>2</v>
      </c>
      <c r="D24">
        <v>100</v>
      </c>
      <c r="E24" s="4">
        <v>45314.75</v>
      </c>
      <c r="F24">
        <f t="shared" si="15"/>
        <v>69</v>
      </c>
      <c r="H24">
        <v>12599.34</v>
      </c>
      <c r="I24">
        <v>1503936</v>
      </c>
      <c r="K24">
        <f t="shared" si="11"/>
        <v>899.50310559006209</v>
      </c>
      <c r="L24">
        <f t="shared" si="12"/>
        <v>107370.31484257871</v>
      </c>
      <c r="M24">
        <f t="shared" si="13"/>
        <v>106470.81173698865</v>
      </c>
      <c r="N24">
        <v>500</v>
      </c>
      <c r="O24">
        <v>250</v>
      </c>
      <c r="P24">
        <v>36.39</v>
      </c>
      <c r="S24" s="5">
        <f t="shared" si="14"/>
        <v>274800.76944215444</v>
      </c>
    </row>
    <row r="25" spans="1:19" x14ac:dyDescent="0.35">
      <c r="A25" s="4">
        <v>45317.625</v>
      </c>
      <c r="B25" t="s">
        <v>19</v>
      </c>
      <c r="C25">
        <v>3</v>
      </c>
      <c r="D25">
        <v>100</v>
      </c>
      <c r="E25" s="4">
        <v>45314.75</v>
      </c>
      <c r="F25">
        <f>(A25-E25)*24</f>
        <v>69</v>
      </c>
      <c r="H25">
        <v>12476.7</v>
      </c>
      <c r="I25">
        <v>1557806</v>
      </c>
      <c r="K25">
        <f t="shared" si="11"/>
        <v>890.74748340115661</v>
      </c>
      <c r="L25">
        <f t="shared" si="12"/>
        <v>111216.24901834797</v>
      </c>
      <c r="M25">
        <f t="shared" si="13"/>
        <v>110325.50153494682</v>
      </c>
      <c r="N25">
        <v>500</v>
      </c>
      <c r="O25">
        <v>250</v>
      </c>
      <c r="P25">
        <v>36.26</v>
      </c>
      <c r="S25" s="5">
        <f t="shared" si="14"/>
        <v>275785.99007170438</v>
      </c>
    </row>
    <row r="26" spans="1:19" x14ac:dyDescent="0.35">
      <c r="A26" s="4">
        <v>45318.625</v>
      </c>
      <c r="B26" t="s">
        <v>19</v>
      </c>
      <c r="C26">
        <v>1</v>
      </c>
      <c r="D26">
        <v>10</v>
      </c>
      <c r="E26" s="4">
        <v>45314.75</v>
      </c>
      <c r="F26">
        <f t="shared" ref="F26" si="16">(A26-E26)*24</f>
        <v>93</v>
      </c>
      <c r="H26">
        <v>10021.719999999999</v>
      </c>
      <c r="I26">
        <v>180455</v>
      </c>
      <c r="K26">
        <f t="shared" ref="K26:K37" si="17">H26/14.007</f>
        <v>715.47940315556502</v>
      </c>
      <c r="L26">
        <f t="shared" ref="L26:L37" si="18">I26/14.007</f>
        <v>12883.2012565146</v>
      </c>
      <c r="M26">
        <f t="shared" ref="M26:M37" si="19">L26-K26</f>
        <v>12167.721853359035</v>
      </c>
      <c r="N26">
        <v>500</v>
      </c>
      <c r="O26">
        <v>250</v>
      </c>
      <c r="P26">
        <v>13.97</v>
      </c>
      <c r="S26" s="5">
        <f t="shared" ref="S26:S37" si="20">5000/AVERAGE(P26,Q26,R26)*1000*N26/O26</f>
        <v>715819.61345740862</v>
      </c>
    </row>
    <row r="27" spans="1:19" x14ac:dyDescent="0.35">
      <c r="A27" s="4">
        <v>45318.625</v>
      </c>
      <c r="B27" t="s">
        <v>19</v>
      </c>
      <c r="C27">
        <v>2</v>
      </c>
      <c r="D27">
        <v>10</v>
      </c>
      <c r="E27" s="4">
        <v>45314.75</v>
      </c>
      <c r="F27">
        <f>(A27-E27)*24</f>
        <v>93</v>
      </c>
      <c r="H27">
        <v>9790.39</v>
      </c>
      <c r="I27">
        <v>174503</v>
      </c>
      <c r="K27">
        <f t="shared" si="17"/>
        <v>698.96408938387947</v>
      </c>
      <c r="L27">
        <f t="shared" si="18"/>
        <v>12458.270864567716</v>
      </c>
      <c r="M27">
        <f t="shared" si="19"/>
        <v>11759.306775183837</v>
      </c>
      <c r="N27">
        <v>500</v>
      </c>
      <c r="O27">
        <v>250</v>
      </c>
      <c r="P27">
        <v>12.62</v>
      </c>
      <c r="S27" s="5">
        <f t="shared" si="20"/>
        <v>792393.026941363</v>
      </c>
    </row>
    <row r="28" spans="1:19" x14ac:dyDescent="0.35">
      <c r="A28" s="4">
        <v>45318.625</v>
      </c>
      <c r="B28" t="s">
        <v>19</v>
      </c>
      <c r="C28">
        <v>3</v>
      </c>
      <c r="D28">
        <v>10</v>
      </c>
      <c r="E28" s="4">
        <v>45314.75</v>
      </c>
      <c r="F28">
        <f t="shared" ref="F28:F30" si="21">(A28-E28)*24</f>
        <v>93</v>
      </c>
      <c r="H28">
        <v>9892.0499999999993</v>
      </c>
      <c r="I28">
        <v>172058</v>
      </c>
      <c r="K28">
        <f t="shared" si="17"/>
        <v>706.22188905547227</v>
      </c>
      <c r="L28">
        <f t="shared" si="18"/>
        <v>12283.715285214535</v>
      </c>
      <c r="M28">
        <f t="shared" si="19"/>
        <v>11577.493396159063</v>
      </c>
      <c r="N28">
        <v>500</v>
      </c>
      <c r="O28">
        <v>250</v>
      </c>
      <c r="P28">
        <v>13.81</v>
      </c>
      <c r="S28" s="5">
        <f t="shared" si="20"/>
        <v>724112.96162201301</v>
      </c>
    </row>
    <row r="29" spans="1:19" x14ac:dyDescent="0.35">
      <c r="A29" s="4">
        <v>45318.625</v>
      </c>
      <c r="B29" t="s">
        <v>19</v>
      </c>
      <c r="C29">
        <v>1</v>
      </c>
      <c r="D29">
        <v>100</v>
      </c>
      <c r="E29" s="4">
        <v>45314.75</v>
      </c>
      <c r="F29">
        <f t="shared" si="21"/>
        <v>93</v>
      </c>
      <c r="H29">
        <v>10781.24</v>
      </c>
      <c r="I29">
        <v>1512853</v>
      </c>
      <c r="K29">
        <f t="shared" si="17"/>
        <v>769.70371956878705</v>
      </c>
      <c r="L29">
        <f t="shared" si="18"/>
        <v>108006.92510887414</v>
      </c>
      <c r="M29">
        <f t="shared" si="19"/>
        <v>107237.22138930536</v>
      </c>
      <c r="N29">
        <v>500</v>
      </c>
      <c r="O29">
        <v>250</v>
      </c>
      <c r="P29">
        <v>20.85</v>
      </c>
      <c r="S29" s="5">
        <f t="shared" si="20"/>
        <v>479616.30695443641</v>
      </c>
    </row>
    <row r="30" spans="1:19" x14ac:dyDescent="0.35">
      <c r="A30" s="4">
        <v>45318.625</v>
      </c>
      <c r="B30" t="s">
        <v>19</v>
      </c>
      <c r="C30">
        <v>2</v>
      </c>
      <c r="D30">
        <v>100</v>
      </c>
      <c r="E30" s="4">
        <v>45314.75</v>
      </c>
      <c r="F30">
        <f t="shared" si="21"/>
        <v>93</v>
      </c>
      <c r="H30">
        <v>11592.55</v>
      </c>
      <c r="I30">
        <v>1514829</v>
      </c>
      <c r="K30">
        <f t="shared" si="17"/>
        <v>827.62547297779679</v>
      </c>
      <c r="L30">
        <f t="shared" si="18"/>
        <v>108147.99742985651</v>
      </c>
      <c r="M30">
        <f t="shared" si="19"/>
        <v>107320.37195687871</v>
      </c>
      <c r="N30">
        <v>500</v>
      </c>
      <c r="O30">
        <v>250</v>
      </c>
      <c r="P30">
        <v>24.54</v>
      </c>
      <c r="S30" s="5">
        <f t="shared" si="20"/>
        <v>407497.96251018747</v>
      </c>
    </row>
    <row r="31" spans="1:19" x14ac:dyDescent="0.35">
      <c r="A31" s="4">
        <v>45318.625</v>
      </c>
      <c r="B31" t="s">
        <v>19</v>
      </c>
      <c r="C31">
        <v>3</v>
      </c>
      <c r="D31">
        <v>100</v>
      </c>
      <c r="E31" s="4">
        <v>45314.75</v>
      </c>
      <c r="F31">
        <f>(A31-E31)*24</f>
        <v>93</v>
      </c>
      <c r="H31">
        <v>11312</v>
      </c>
      <c r="I31">
        <v>1555341</v>
      </c>
      <c r="K31">
        <f t="shared" si="17"/>
        <v>807.59620189905047</v>
      </c>
      <c r="L31">
        <f t="shared" si="18"/>
        <v>111040.26558149497</v>
      </c>
      <c r="M31">
        <f t="shared" si="19"/>
        <v>110232.66937959591</v>
      </c>
      <c r="N31">
        <v>500</v>
      </c>
      <c r="O31">
        <v>250</v>
      </c>
      <c r="P31">
        <v>23.57</v>
      </c>
      <c r="S31" s="5">
        <f t="shared" si="20"/>
        <v>424268.13746287656</v>
      </c>
    </row>
    <row r="32" spans="1:19" x14ac:dyDescent="0.35">
      <c r="A32" s="4">
        <v>45320.458333333336</v>
      </c>
      <c r="B32" t="s">
        <v>19</v>
      </c>
      <c r="C32">
        <v>1</v>
      </c>
      <c r="D32">
        <v>10</v>
      </c>
      <c r="E32" s="4">
        <v>45314.75</v>
      </c>
      <c r="F32">
        <f t="shared" ref="F32" si="22">(A32-E32)*24</f>
        <v>137.00000000005821</v>
      </c>
      <c r="H32">
        <v>144.16999999999999</v>
      </c>
      <c r="I32">
        <v>174956</v>
      </c>
      <c r="K32">
        <f t="shared" si="17"/>
        <v>10.29271078746341</v>
      </c>
      <c r="L32">
        <f t="shared" si="18"/>
        <v>12490.611836938673</v>
      </c>
      <c r="M32">
        <f t="shared" si="19"/>
        <v>12480.319126151209</v>
      </c>
      <c r="N32">
        <v>500</v>
      </c>
      <c r="O32">
        <v>100</v>
      </c>
      <c r="P32">
        <v>10.75</v>
      </c>
      <c r="S32" s="5">
        <f t="shared" si="20"/>
        <v>2325581.3953488371</v>
      </c>
    </row>
    <row r="33" spans="1:19" x14ac:dyDescent="0.35">
      <c r="A33" s="4">
        <v>45320.458333333336</v>
      </c>
      <c r="B33" t="s">
        <v>19</v>
      </c>
      <c r="C33">
        <v>2</v>
      </c>
      <c r="D33">
        <v>10</v>
      </c>
      <c r="E33" s="4">
        <v>45314.75</v>
      </c>
      <c r="F33">
        <f>(A33-E33)*24</f>
        <v>137.00000000005821</v>
      </c>
      <c r="H33">
        <v>0</v>
      </c>
      <c r="I33">
        <v>173626</v>
      </c>
      <c r="K33">
        <f t="shared" si="17"/>
        <v>0</v>
      </c>
      <c r="L33">
        <f t="shared" si="18"/>
        <v>12395.659313200544</v>
      </c>
      <c r="M33">
        <f t="shared" si="19"/>
        <v>12395.659313200544</v>
      </c>
      <c r="N33">
        <v>500</v>
      </c>
      <c r="O33">
        <v>100</v>
      </c>
      <c r="P33">
        <v>9.35</v>
      </c>
      <c r="S33" s="5">
        <f t="shared" si="20"/>
        <v>2673796.7914438504</v>
      </c>
    </row>
    <row r="34" spans="1:19" x14ac:dyDescent="0.35">
      <c r="A34" s="4">
        <v>45320.458333333336</v>
      </c>
      <c r="B34" t="s">
        <v>19</v>
      </c>
      <c r="C34">
        <v>3</v>
      </c>
      <c r="D34">
        <v>10</v>
      </c>
      <c r="E34" s="4">
        <v>45314.75</v>
      </c>
      <c r="F34">
        <f t="shared" ref="F34:F36" si="23">(A34-E34)*24</f>
        <v>137.00000000005821</v>
      </c>
      <c r="H34">
        <v>189.87</v>
      </c>
      <c r="I34">
        <v>167852</v>
      </c>
      <c r="K34">
        <f t="shared" si="17"/>
        <v>13.555365174555581</v>
      </c>
      <c r="L34">
        <f t="shared" si="18"/>
        <v>11983.436853002071</v>
      </c>
      <c r="M34">
        <f t="shared" si="19"/>
        <v>11969.881487827515</v>
      </c>
      <c r="N34">
        <v>500</v>
      </c>
      <c r="O34">
        <v>100</v>
      </c>
      <c r="P34">
        <v>10.67</v>
      </c>
      <c r="S34" s="5">
        <f t="shared" si="20"/>
        <v>2343017.8069353322</v>
      </c>
    </row>
    <row r="35" spans="1:19" x14ac:dyDescent="0.35">
      <c r="A35" s="4">
        <v>45320.458333333336</v>
      </c>
      <c r="B35" t="s">
        <v>19</v>
      </c>
      <c r="C35">
        <v>1</v>
      </c>
      <c r="D35">
        <v>100</v>
      </c>
      <c r="E35" s="4">
        <v>45314.75</v>
      </c>
      <c r="F35">
        <f t="shared" si="23"/>
        <v>137.00000000005821</v>
      </c>
      <c r="H35">
        <v>4971.79</v>
      </c>
      <c r="I35">
        <v>1544589</v>
      </c>
      <c r="K35">
        <f t="shared" si="17"/>
        <v>354.95038195188118</v>
      </c>
      <c r="L35">
        <f t="shared" si="18"/>
        <v>110272.64938959092</v>
      </c>
      <c r="M35">
        <f t="shared" si="19"/>
        <v>109917.69900763904</v>
      </c>
      <c r="N35">
        <v>500</v>
      </c>
      <c r="O35">
        <v>100</v>
      </c>
      <c r="P35">
        <v>14.9</v>
      </c>
      <c r="S35" s="5">
        <f t="shared" si="20"/>
        <v>1677852.3489932886</v>
      </c>
    </row>
    <row r="36" spans="1:19" x14ac:dyDescent="0.35">
      <c r="A36" s="4">
        <v>45320.458333333336</v>
      </c>
      <c r="B36" t="s">
        <v>19</v>
      </c>
      <c r="C36">
        <v>2</v>
      </c>
      <c r="D36">
        <v>100</v>
      </c>
      <c r="E36" s="4">
        <v>45314.75</v>
      </c>
      <c r="F36">
        <f t="shared" si="23"/>
        <v>137.00000000005821</v>
      </c>
      <c r="H36">
        <v>8079.2</v>
      </c>
      <c r="I36">
        <v>1521299</v>
      </c>
      <c r="K36">
        <f t="shared" si="17"/>
        <v>576.79731562790039</v>
      </c>
      <c r="L36">
        <f t="shared" si="18"/>
        <v>108609.90933104877</v>
      </c>
      <c r="M36">
        <f t="shared" si="19"/>
        <v>108033.11201542086</v>
      </c>
      <c r="N36">
        <v>500</v>
      </c>
      <c r="O36">
        <v>100</v>
      </c>
      <c r="P36">
        <v>23.4</v>
      </c>
      <c r="S36" s="5">
        <f t="shared" si="20"/>
        <v>1068376.0683760685</v>
      </c>
    </row>
    <row r="37" spans="1:19" x14ac:dyDescent="0.35">
      <c r="A37" s="4">
        <v>45320.458333333336</v>
      </c>
      <c r="B37" t="s">
        <v>19</v>
      </c>
      <c r="C37">
        <v>3</v>
      </c>
      <c r="D37">
        <v>100</v>
      </c>
      <c r="E37" s="4">
        <v>45314.75</v>
      </c>
      <c r="F37">
        <f>(A37-E37)*24</f>
        <v>137.00000000005821</v>
      </c>
      <c r="H37">
        <v>6753.55</v>
      </c>
      <c r="I37">
        <v>1575441</v>
      </c>
      <c r="K37">
        <f t="shared" si="17"/>
        <v>482.15535089598063</v>
      </c>
      <c r="L37">
        <f t="shared" si="18"/>
        <v>112475.2623688156</v>
      </c>
      <c r="M37">
        <f t="shared" si="19"/>
        <v>111993.10701791962</v>
      </c>
      <c r="N37">
        <v>500</v>
      </c>
      <c r="O37">
        <v>100</v>
      </c>
      <c r="P37">
        <v>20</v>
      </c>
      <c r="S37" s="5">
        <f t="shared" si="20"/>
        <v>1250000</v>
      </c>
    </row>
    <row r="38" spans="1:19" x14ac:dyDescent="0.35">
      <c r="A38" s="4">
        <v>45321.5</v>
      </c>
      <c r="B38" t="s">
        <v>19</v>
      </c>
      <c r="C38">
        <v>1</v>
      </c>
      <c r="D38">
        <v>10</v>
      </c>
      <c r="E38" s="4">
        <v>45314.75</v>
      </c>
      <c r="F38">
        <f t="shared" ref="F38" si="24">(A38-E38)*24</f>
        <v>162</v>
      </c>
      <c r="H38">
        <v>0</v>
      </c>
      <c r="I38">
        <v>177670</v>
      </c>
      <c r="K38">
        <f t="shared" ref="K38:K43" si="25">H38/14.007</f>
        <v>0</v>
      </c>
      <c r="L38">
        <f t="shared" ref="L38:L43" si="26">I38/14.007</f>
        <v>12684.372099664453</v>
      </c>
      <c r="M38">
        <f t="shared" ref="M38:M43" si="27">L38-K38</f>
        <v>12684.372099664453</v>
      </c>
      <c r="N38">
        <v>500</v>
      </c>
      <c r="O38">
        <v>50</v>
      </c>
      <c r="P38">
        <v>18.809999999999999</v>
      </c>
      <c r="S38" s="5">
        <f t="shared" ref="S38:S43" si="28">5000/AVERAGE(P38,Q38,R38)*1000*N38/O38</f>
        <v>2658160.5528973951</v>
      </c>
    </row>
    <row r="39" spans="1:19" x14ac:dyDescent="0.35">
      <c r="A39" s="4">
        <v>45321.5</v>
      </c>
      <c r="B39" t="s">
        <v>19</v>
      </c>
      <c r="C39">
        <v>2</v>
      </c>
      <c r="D39">
        <v>10</v>
      </c>
      <c r="E39" s="4">
        <v>45314.75</v>
      </c>
      <c r="F39">
        <f>(A39-E39)*24</f>
        <v>162</v>
      </c>
      <c r="H39">
        <v>0</v>
      </c>
      <c r="I39">
        <v>178064</v>
      </c>
      <c r="K39">
        <f t="shared" si="25"/>
        <v>0</v>
      </c>
      <c r="L39">
        <f t="shared" si="26"/>
        <v>12712.500892410937</v>
      </c>
      <c r="M39">
        <f t="shared" si="27"/>
        <v>12712.500892410937</v>
      </c>
      <c r="N39">
        <v>500</v>
      </c>
      <c r="O39">
        <v>50</v>
      </c>
      <c r="P39">
        <v>17.52</v>
      </c>
      <c r="S39" s="5">
        <f t="shared" si="28"/>
        <v>2853881.2785388129</v>
      </c>
    </row>
    <row r="40" spans="1:19" x14ac:dyDescent="0.35">
      <c r="A40" s="4">
        <v>45321.5</v>
      </c>
      <c r="B40" t="s">
        <v>19</v>
      </c>
      <c r="C40">
        <v>3</v>
      </c>
      <c r="D40">
        <v>10</v>
      </c>
      <c r="E40" s="4">
        <v>45314.75</v>
      </c>
      <c r="F40">
        <f t="shared" ref="F40:F42" si="29">(A40-E40)*24</f>
        <v>162</v>
      </c>
      <c r="H40">
        <v>0</v>
      </c>
      <c r="I40">
        <v>168394</v>
      </c>
      <c r="K40">
        <f t="shared" si="25"/>
        <v>0</v>
      </c>
      <c r="L40">
        <f t="shared" si="26"/>
        <v>12022.131791247233</v>
      </c>
      <c r="M40">
        <f t="shared" si="27"/>
        <v>12022.131791247233</v>
      </c>
      <c r="N40">
        <v>500</v>
      </c>
      <c r="O40">
        <v>50</v>
      </c>
      <c r="P40">
        <v>18.190000000000001</v>
      </c>
      <c r="S40" s="5">
        <f t="shared" si="28"/>
        <v>2748763.0566245192</v>
      </c>
    </row>
    <row r="41" spans="1:19" x14ac:dyDescent="0.35">
      <c r="A41" s="4">
        <v>45321.5</v>
      </c>
      <c r="B41" t="s">
        <v>19</v>
      </c>
      <c r="C41">
        <v>1</v>
      </c>
      <c r="D41">
        <v>100</v>
      </c>
      <c r="E41" s="4">
        <v>45314.75</v>
      </c>
      <c r="F41">
        <f t="shared" si="29"/>
        <v>162</v>
      </c>
      <c r="H41">
        <v>69.62</v>
      </c>
      <c r="I41">
        <v>1544534</v>
      </c>
      <c r="K41">
        <f t="shared" si="25"/>
        <v>4.9703719568787044</v>
      </c>
      <c r="L41">
        <f t="shared" si="26"/>
        <v>110268.72278146641</v>
      </c>
      <c r="M41">
        <f t="shared" si="27"/>
        <v>110263.75240950953</v>
      </c>
      <c r="N41">
        <v>500</v>
      </c>
      <c r="O41">
        <v>50</v>
      </c>
      <c r="P41">
        <v>15.4</v>
      </c>
      <c r="S41" s="5">
        <f t="shared" si="28"/>
        <v>3246753.246753247</v>
      </c>
    </row>
    <row r="42" spans="1:19" x14ac:dyDescent="0.35">
      <c r="A42" s="4">
        <v>45321.5</v>
      </c>
      <c r="B42" t="s">
        <v>19</v>
      </c>
      <c r="C42">
        <v>2</v>
      </c>
      <c r="D42">
        <v>100</v>
      </c>
      <c r="E42" s="4">
        <v>45314.75</v>
      </c>
      <c r="F42">
        <f t="shared" si="29"/>
        <v>162</v>
      </c>
      <c r="H42">
        <v>3893.88</v>
      </c>
      <c r="I42">
        <v>1558908</v>
      </c>
      <c r="K42">
        <f t="shared" si="25"/>
        <v>277.99528807025058</v>
      </c>
      <c r="L42">
        <f t="shared" si="26"/>
        <v>111294.92396658813</v>
      </c>
      <c r="M42">
        <f t="shared" si="27"/>
        <v>111016.92867851788</v>
      </c>
      <c r="N42">
        <v>500</v>
      </c>
      <c r="O42">
        <v>50</v>
      </c>
      <c r="P42">
        <v>25.63</v>
      </c>
      <c r="S42" s="5">
        <f t="shared" si="28"/>
        <v>1950838.8607101056</v>
      </c>
    </row>
    <row r="43" spans="1:19" x14ac:dyDescent="0.35">
      <c r="A43" s="4">
        <v>45321.5</v>
      </c>
      <c r="B43" t="s">
        <v>19</v>
      </c>
      <c r="C43">
        <v>3</v>
      </c>
      <c r="D43">
        <v>100</v>
      </c>
      <c r="E43" s="4">
        <v>45314.75</v>
      </c>
      <c r="F43">
        <f>(A43-E43)*24</f>
        <v>162</v>
      </c>
      <c r="H43">
        <v>1689.72</v>
      </c>
      <c r="I43">
        <v>1602897</v>
      </c>
      <c r="K43">
        <f t="shared" si="25"/>
        <v>120.63396872992075</v>
      </c>
      <c r="L43">
        <f t="shared" si="26"/>
        <v>114435.42514457057</v>
      </c>
      <c r="M43">
        <f t="shared" si="27"/>
        <v>114314.79117584066</v>
      </c>
      <c r="N43">
        <v>500</v>
      </c>
      <c r="O43">
        <v>50</v>
      </c>
      <c r="P43">
        <v>20.38</v>
      </c>
      <c r="S43" s="5">
        <f t="shared" si="28"/>
        <v>2453385.6722276746</v>
      </c>
    </row>
    <row r="44" spans="1:19" x14ac:dyDescent="0.35">
      <c r="A44" s="4">
        <v>45322.645833333336</v>
      </c>
      <c r="B44" t="s">
        <v>19</v>
      </c>
      <c r="C44">
        <v>1</v>
      </c>
      <c r="D44">
        <v>100</v>
      </c>
      <c r="E44" s="4">
        <v>45314.75</v>
      </c>
      <c r="F44">
        <f t="shared" ref="F44:F45" si="30">(A44-E44)*24</f>
        <v>189.50000000005821</v>
      </c>
      <c r="H44">
        <v>0</v>
      </c>
      <c r="I44">
        <v>1556618</v>
      </c>
      <c r="K44">
        <f t="shared" ref="K44:K52" si="31">H44/14.007</f>
        <v>0</v>
      </c>
      <c r="L44">
        <f t="shared" ref="L44:L52" si="32">I44/14.007</f>
        <v>111131.43428285858</v>
      </c>
      <c r="M44">
        <f t="shared" ref="M44:M52" si="33">L44-K44</f>
        <v>111131.43428285858</v>
      </c>
      <c r="N44">
        <v>500</v>
      </c>
      <c r="O44">
        <v>50</v>
      </c>
      <c r="P44">
        <v>14.84</v>
      </c>
      <c r="S44" s="5">
        <f t="shared" ref="S44:S49" si="34">5000/AVERAGE(P44,Q44,R44)*1000*N44/O44</f>
        <v>3369272.2371967654</v>
      </c>
    </row>
    <row r="45" spans="1:19" x14ac:dyDescent="0.35">
      <c r="A45" s="4">
        <v>45322.645833333336</v>
      </c>
      <c r="B45" t="s">
        <v>19</v>
      </c>
      <c r="C45">
        <v>2</v>
      </c>
      <c r="D45">
        <v>100</v>
      </c>
      <c r="E45" s="4">
        <v>45314.75</v>
      </c>
      <c r="F45">
        <f t="shared" si="30"/>
        <v>189.50000000005821</v>
      </c>
      <c r="H45">
        <v>0</v>
      </c>
      <c r="I45">
        <v>1561468</v>
      </c>
      <c r="K45">
        <f t="shared" si="31"/>
        <v>0</v>
      </c>
      <c r="L45">
        <f t="shared" si="32"/>
        <v>111477.6897265653</v>
      </c>
      <c r="M45">
        <f t="shared" si="33"/>
        <v>111477.6897265653</v>
      </c>
      <c r="N45">
        <v>500</v>
      </c>
      <c r="O45">
        <v>50</v>
      </c>
      <c r="P45">
        <v>16.489999999999998</v>
      </c>
      <c r="S45" s="5">
        <f t="shared" si="34"/>
        <v>3032140.691328078</v>
      </c>
    </row>
    <row r="46" spans="1:19" x14ac:dyDescent="0.35">
      <c r="A46" s="4">
        <v>45322.645833333336</v>
      </c>
      <c r="B46" t="s">
        <v>19</v>
      </c>
      <c r="C46">
        <v>3</v>
      </c>
      <c r="D46">
        <v>100</v>
      </c>
      <c r="E46" s="4">
        <v>45314.75</v>
      </c>
      <c r="F46">
        <f>(A46-E46)*24</f>
        <v>189.50000000005821</v>
      </c>
      <c r="H46">
        <v>0</v>
      </c>
      <c r="I46">
        <v>1608152</v>
      </c>
      <c r="K46">
        <f t="shared" si="31"/>
        <v>0</v>
      </c>
      <c r="L46">
        <f t="shared" si="32"/>
        <v>114810.59470264868</v>
      </c>
      <c r="M46">
        <f t="shared" si="33"/>
        <v>114810.59470264868</v>
      </c>
      <c r="N46">
        <v>500</v>
      </c>
      <c r="O46">
        <v>50</v>
      </c>
      <c r="P46">
        <v>16.670000000000002</v>
      </c>
      <c r="S46" s="5">
        <f t="shared" si="34"/>
        <v>2999400.1199760046</v>
      </c>
    </row>
    <row r="47" spans="1:19" x14ac:dyDescent="0.35">
      <c r="A47" s="4">
        <v>45323.645833333336</v>
      </c>
      <c r="B47" t="s">
        <v>19</v>
      </c>
      <c r="C47">
        <v>1</v>
      </c>
      <c r="D47">
        <v>100</v>
      </c>
      <c r="E47" s="4">
        <v>45314.75</v>
      </c>
      <c r="F47">
        <f t="shared" ref="F47:F48" si="35">(A47-E47)*24</f>
        <v>213.50000000005821</v>
      </c>
      <c r="H47">
        <v>0</v>
      </c>
      <c r="I47">
        <v>1656939</v>
      </c>
      <c r="K47">
        <f t="shared" si="31"/>
        <v>0</v>
      </c>
      <c r="L47">
        <f t="shared" si="32"/>
        <v>118293.6388948383</v>
      </c>
      <c r="M47">
        <f t="shared" si="33"/>
        <v>118293.6388948383</v>
      </c>
      <c r="N47">
        <v>500</v>
      </c>
      <c r="O47">
        <v>50</v>
      </c>
      <c r="P47">
        <v>14.54</v>
      </c>
      <c r="S47" s="5">
        <f t="shared" si="34"/>
        <v>3438789.54607978</v>
      </c>
    </row>
    <row r="48" spans="1:19" x14ac:dyDescent="0.35">
      <c r="A48" s="4">
        <v>45323.645833333336</v>
      </c>
      <c r="B48" t="s">
        <v>19</v>
      </c>
      <c r="C48">
        <v>2</v>
      </c>
      <c r="D48">
        <v>100</v>
      </c>
      <c r="E48" s="4">
        <v>45314.75</v>
      </c>
      <c r="F48">
        <f t="shared" si="35"/>
        <v>213.50000000005821</v>
      </c>
      <c r="H48">
        <v>0</v>
      </c>
      <c r="I48">
        <v>1627903</v>
      </c>
      <c r="K48">
        <f t="shared" si="31"/>
        <v>0</v>
      </c>
      <c r="L48">
        <f t="shared" si="32"/>
        <v>116220.67537659741</v>
      </c>
      <c r="M48">
        <f t="shared" si="33"/>
        <v>116220.67537659741</v>
      </c>
      <c r="N48">
        <v>500</v>
      </c>
      <c r="O48">
        <v>50</v>
      </c>
      <c r="P48">
        <v>17.149999999999999</v>
      </c>
      <c r="S48" s="5">
        <f t="shared" si="34"/>
        <v>2915451.8950437321</v>
      </c>
    </row>
    <row r="49" spans="1:19" x14ac:dyDescent="0.35">
      <c r="A49" s="4">
        <v>45323.645833333336</v>
      </c>
      <c r="B49" t="s">
        <v>19</v>
      </c>
      <c r="C49">
        <v>3</v>
      </c>
      <c r="D49">
        <v>100</v>
      </c>
      <c r="E49" s="4">
        <v>45314.75</v>
      </c>
      <c r="F49">
        <f>(A49-E49)*24</f>
        <v>213.50000000005821</v>
      </c>
      <c r="H49">
        <v>0</v>
      </c>
      <c r="I49">
        <v>1681140</v>
      </c>
      <c r="K49">
        <f t="shared" si="31"/>
        <v>0</v>
      </c>
      <c r="L49">
        <f t="shared" si="32"/>
        <v>120021.41786249733</v>
      </c>
      <c r="M49">
        <f t="shared" si="33"/>
        <v>120021.41786249733</v>
      </c>
      <c r="N49">
        <v>500</v>
      </c>
      <c r="O49">
        <v>50</v>
      </c>
      <c r="P49">
        <v>17.39</v>
      </c>
      <c r="S49" s="5">
        <f t="shared" si="34"/>
        <v>2875215.641173088</v>
      </c>
    </row>
    <row r="50" spans="1:19" x14ac:dyDescent="0.35">
      <c r="A50" s="4">
        <v>45341.708333333336</v>
      </c>
      <c r="B50" t="s">
        <v>19</v>
      </c>
      <c r="C50">
        <v>1</v>
      </c>
      <c r="D50">
        <v>200</v>
      </c>
      <c r="E50" s="4">
        <v>45341.708333333336</v>
      </c>
      <c r="F50">
        <f t="shared" ref="F50:F51" si="36">(A50-E50)*24</f>
        <v>0</v>
      </c>
      <c r="H50">
        <v>12227.88</v>
      </c>
      <c r="I50">
        <v>2943965</v>
      </c>
      <c r="K50">
        <f t="shared" si="31"/>
        <v>872.98350824587703</v>
      </c>
      <c r="L50">
        <f t="shared" si="32"/>
        <v>210178.12522310275</v>
      </c>
      <c r="M50">
        <f t="shared" si="33"/>
        <v>209305.14171485687</v>
      </c>
    </row>
    <row r="51" spans="1:19" x14ac:dyDescent="0.35">
      <c r="A51" s="4">
        <v>45341.708333333336</v>
      </c>
      <c r="B51" t="s">
        <v>19</v>
      </c>
      <c r="C51">
        <v>2</v>
      </c>
      <c r="D51">
        <v>200</v>
      </c>
      <c r="E51" s="4">
        <v>45341.708333333336</v>
      </c>
      <c r="F51">
        <f t="shared" si="36"/>
        <v>0</v>
      </c>
      <c r="H51">
        <v>12820.41</v>
      </c>
      <c r="I51">
        <v>3103604</v>
      </c>
      <c r="K51">
        <f t="shared" si="31"/>
        <v>915.28592846433924</v>
      </c>
      <c r="L51">
        <f t="shared" si="32"/>
        <v>221575.21239380311</v>
      </c>
      <c r="M51">
        <f t="shared" si="33"/>
        <v>220659.92646533877</v>
      </c>
    </row>
    <row r="52" spans="1:19" x14ac:dyDescent="0.35">
      <c r="A52" s="4">
        <v>45341.708333333336</v>
      </c>
      <c r="B52" t="s">
        <v>19</v>
      </c>
      <c r="C52">
        <v>3</v>
      </c>
      <c r="D52">
        <v>200</v>
      </c>
      <c r="E52" s="4">
        <v>45341.708333333336</v>
      </c>
      <c r="F52">
        <f>(A52-E52)*24</f>
        <v>0</v>
      </c>
      <c r="H52">
        <v>12770.75</v>
      </c>
      <c r="I52">
        <v>3196219</v>
      </c>
      <c r="K52">
        <f t="shared" si="31"/>
        <v>911.74055829228246</v>
      </c>
      <c r="L52">
        <f t="shared" si="32"/>
        <v>228187.2635111016</v>
      </c>
      <c r="M52">
        <f t="shared" si="33"/>
        <v>227275.52295280932</v>
      </c>
    </row>
    <row r="53" spans="1:19" x14ac:dyDescent="0.35">
      <c r="A53" s="4">
        <v>45343.458333333336</v>
      </c>
      <c r="B53" t="s">
        <v>19</v>
      </c>
      <c r="C53">
        <v>1</v>
      </c>
      <c r="D53">
        <v>200</v>
      </c>
      <c r="E53" s="4">
        <v>45341.708333333336</v>
      </c>
      <c r="F53">
        <f t="shared" ref="F53:F54" si="37">(A53-E53)*24</f>
        <v>42</v>
      </c>
      <c r="H53">
        <v>12009.18</v>
      </c>
      <c r="I53">
        <v>3147959</v>
      </c>
      <c r="K53">
        <f t="shared" ref="K53:K61" si="38">H53/14.007</f>
        <v>857.36988648532883</v>
      </c>
      <c r="L53">
        <f t="shared" ref="L53:L61" si="39">I53/14.007</f>
        <v>224741.84336403228</v>
      </c>
      <c r="M53">
        <f t="shared" ref="M53:M61" si="40">L53-K53</f>
        <v>223884.47347754694</v>
      </c>
      <c r="N53">
        <v>500</v>
      </c>
      <c r="O53">
        <v>250</v>
      </c>
      <c r="P53">
        <f>5000*123.7/3973</f>
        <v>155.6758117291719</v>
      </c>
      <c r="S53" s="5">
        <f t="shared" ref="S53:S61" si="41">5000/AVERAGE(P53,Q53,R53)*1000*N53/O53</f>
        <v>64236.054971705744</v>
      </c>
    </row>
    <row r="54" spans="1:19" x14ac:dyDescent="0.35">
      <c r="A54" s="4">
        <v>45343.458333333336</v>
      </c>
      <c r="B54" t="s">
        <v>19</v>
      </c>
      <c r="C54">
        <v>2</v>
      </c>
      <c r="D54">
        <v>200</v>
      </c>
      <c r="E54" s="4">
        <v>45341.708333333336</v>
      </c>
      <c r="F54">
        <f t="shared" si="37"/>
        <v>42</v>
      </c>
      <c r="H54">
        <v>13526.27</v>
      </c>
      <c r="I54">
        <v>3342216</v>
      </c>
      <c r="K54">
        <f t="shared" si="38"/>
        <v>965.67930320554012</v>
      </c>
      <c r="L54">
        <f t="shared" si="39"/>
        <v>238610.40908117371</v>
      </c>
      <c r="M54">
        <f t="shared" si="40"/>
        <v>237644.72977796817</v>
      </c>
      <c r="N54">
        <v>500</v>
      </c>
      <c r="O54">
        <v>250</v>
      </c>
      <c r="P54">
        <f>5000*123.7/4234</f>
        <v>146.07935758148324</v>
      </c>
      <c r="S54" s="5">
        <f t="shared" si="41"/>
        <v>68455.941794664512</v>
      </c>
    </row>
    <row r="55" spans="1:19" x14ac:dyDescent="0.35">
      <c r="A55" s="4">
        <v>45343.458333333336</v>
      </c>
      <c r="B55" t="s">
        <v>19</v>
      </c>
      <c r="C55">
        <v>3</v>
      </c>
      <c r="D55">
        <v>200</v>
      </c>
      <c r="E55" s="4">
        <v>45341.708333333336</v>
      </c>
      <c r="F55">
        <f>(A55-E55)*24</f>
        <v>42</v>
      </c>
      <c r="H55">
        <v>13511.53</v>
      </c>
      <c r="I55">
        <v>3423137</v>
      </c>
      <c r="K55">
        <f t="shared" si="38"/>
        <v>964.62697222817167</v>
      </c>
      <c r="L55">
        <f t="shared" si="39"/>
        <v>244387.59191832657</v>
      </c>
      <c r="M55">
        <f t="shared" si="40"/>
        <v>243422.96494609839</v>
      </c>
      <c r="N55">
        <v>500</v>
      </c>
      <c r="O55">
        <v>250</v>
      </c>
      <c r="P55">
        <f>5000*123.7/4217</f>
        <v>146.66824756936211</v>
      </c>
      <c r="S55" s="5">
        <f t="shared" si="41"/>
        <v>68181.083265966052</v>
      </c>
    </row>
    <row r="56" spans="1:19" x14ac:dyDescent="0.35">
      <c r="A56" s="4">
        <v>45344.479166666664</v>
      </c>
      <c r="B56" t="s">
        <v>19</v>
      </c>
      <c r="C56">
        <v>1</v>
      </c>
      <c r="D56">
        <v>200</v>
      </c>
      <c r="E56" s="4">
        <v>45341.708333333336</v>
      </c>
      <c r="F56">
        <f t="shared" ref="F56:F57" si="42">(A56-E56)*24</f>
        <v>66.499999999883585</v>
      </c>
      <c r="H56">
        <v>11748.15</v>
      </c>
      <c r="I56">
        <v>2946272</v>
      </c>
      <c r="K56">
        <f t="shared" si="38"/>
        <v>838.73420432640819</v>
      </c>
      <c r="L56">
        <f t="shared" si="39"/>
        <v>210342.82858570715</v>
      </c>
      <c r="M56">
        <f t="shared" si="40"/>
        <v>209504.09438138074</v>
      </c>
      <c r="N56">
        <v>500</v>
      </c>
      <c r="O56">
        <v>250</v>
      </c>
      <c r="P56">
        <v>122.75</v>
      </c>
      <c r="S56" s="5">
        <f t="shared" si="41"/>
        <v>81466.395112016282</v>
      </c>
    </row>
    <row r="57" spans="1:19" x14ac:dyDescent="0.35">
      <c r="A57" s="4">
        <v>45344.479166666664</v>
      </c>
      <c r="B57" t="s">
        <v>19</v>
      </c>
      <c r="C57">
        <v>2</v>
      </c>
      <c r="D57">
        <v>200</v>
      </c>
      <c r="E57" s="4">
        <v>45341.708333333336</v>
      </c>
      <c r="F57">
        <f t="shared" si="42"/>
        <v>66.499999999883585</v>
      </c>
      <c r="H57">
        <v>12918.2</v>
      </c>
      <c r="I57">
        <v>3150786</v>
      </c>
      <c r="K57">
        <f t="shared" si="38"/>
        <v>922.26743770971666</v>
      </c>
      <c r="L57">
        <f t="shared" si="39"/>
        <v>224943.67102163204</v>
      </c>
      <c r="M57">
        <f t="shared" si="40"/>
        <v>224021.40358392231</v>
      </c>
      <c r="N57">
        <v>500</v>
      </c>
      <c r="O57">
        <v>250</v>
      </c>
      <c r="P57">
        <f>5000*123.7/4035</f>
        <v>153.28376703841388</v>
      </c>
      <c r="S57" s="5">
        <f t="shared" si="41"/>
        <v>65238.480194017786</v>
      </c>
    </row>
    <row r="58" spans="1:19" x14ac:dyDescent="0.35">
      <c r="A58" s="4">
        <v>45344.479166666664</v>
      </c>
      <c r="B58" t="s">
        <v>19</v>
      </c>
      <c r="C58">
        <v>3</v>
      </c>
      <c r="D58">
        <v>200</v>
      </c>
      <c r="E58" s="4">
        <v>45341.708333333336</v>
      </c>
      <c r="F58">
        <f>(A58-E58)*24</f>
        <v>66.499999999883585</v>
      </c>
      <c r="H58">
        <v>12880.07</v>
      </c>
      <c r="I58">
        <v>3225089</v>
      </c>
      <c r="K58">
        <f t="shared" si="38"/>
        <v>919.54522738630681</v>
      </c>
      <c r="L58">
        <f t="shared" si="39"/>
        <v>230248.37581209396</v>
      </c>
      <c r="M58">
        <f t="shared" si="40"/>
        <v>229328.83058470764</v>
      </c>
      <c r="N58">
        <v>500</v>
      </c>
      <c r="O58">
        <v>250</v>
      </c>
      <c r="P58">
        <f>5000*123.7/3845</f>
        <v>160.85825747724317</v>
      </c>
      <c r="S58" s="5">
        <f t="shared" si="41"/>
        <v>62166.531932093778</v>
      </c>
    </row>
    <row r="59" spans="1:19" x14ac:dyDescent="0.35">
      <c r="A59" s="4">
        <v>45345.479166666664</v>
      </c>
      <c r="B59" t="s">
        <v>19</v>
      </c>
      <c r="C59">
        <v>1</v>
      </c>
      <c r="D59">
        <v>200</v>
      </c>
      <c r="E59" s="4">
        <v>45341.708333333336</v>
      </c>
      <c r="F59">
        <f t="shared" ref="F59:F60" si="43">(A59-E59)*24</f>
        <v>90.499999999883585</v>
      </c>
      <c r="H59">
        <v>11864.54</v>
      </c>
      <c r="I59">
        <v>3082521</v>
      </c>
      <c r="K59">
        <f t="shared" si="38"/>
        <v>847.04362104661959</v>
      </c>
      <c r="L59">
        <f t="shared" si="39"/>
        <v>220070.03641036624</v>
      </c>
      <c r="M59">
        <f t="shared" si="40"/>
        <v>219222.99278931963</v>
      </c>
      <c r="N59">
        <v>500</v>
      </c>
      <c r="O59">
        <v>250</v>
      </c>
      <c r="P59">
        <v>111.01</v>
      </c>
      <c r="S59" s="5">
        <f t="shared" si="41"/>
        <v>90081.974596883156</v>
      </c>
    </row>
    <row r="60" spans="1:19" x14ac:dyDescent="0.35">
      <c r="A60" s="4">
        <v>45345.479166666664</v>
      </c>
      <c r="B60" t="s">
        <v>19</v>
      </c>
      <c r="C60">
        <v>2</v>
      </c>
      <c r="D60">
        <v>200</v>
      </c>
      <c r="E60" s="4">
        <v>45341.708333333336</v>
      </c>
      <c r="F60">
        <f t="shared" si="43"/>
        <v>90.499999999883585</v>
      </c>
      <c r="H60">
        <v>13050.09</v>
      </c>
      <c r="I60">
        <v>3310813</v>
      </c>
      <c r="K60">
        <f t="shared" si="38"/>
        <v>931.68344399228965</v>
      </c>
      <c r="L60">
        <f t="shared" si="39"/>
        <v>236368.45862782895</v>
      </c>
      <c r="M60">
        <f t="shared" si="40"/>
        <v>235436.77518383667</v>
      </c>
      <c r="N60">
        <v>500</v>
      </c>
      <c r="O60">
        <v>250</v>
      </c>
      <c r="P60">
        <f>5000*123.7/4711</f>
        <v>131.28847378475908</v>
      </c>
      <c r="S60" s="5">
        <f t="shared" si="41"/>
        <v>76168.148746968465</v>
      </c>
    </row>
    <row r="61" spans="1:19" x14ac:dyDescent="0.35">
      <c r="A61" s="4">
        <v>45345.479166666664</v>
      </c>
      <c r="B61" t="s">
        <v>19</v>
      </c>
      <c r="C61">
        <v>3</v>
      </c>
      <c r="D61">
        <v>200</v>
      </c>
      <c r="E61" s="4">
        <v>45341.708333333336</v>
      </c>
      <c r="F61">
        <f>(A61-E61)*24</f>
        <v>90.499999999883585</v>
      </c>
      <c r="H61">
        <v>13031.12</v>
      </c>
      <c r="I61">
        <v>3324115</v>
      </c>
      <c r="K61">
        <f t="shared" si="38"/>
        <v>930.32912115370891</v>
      </c>
      <c r="L61">
        <f t="shared" si="39"/>
        <v>237318.12665096024</v>
      </c>
      <c r="M61">
        <f t="shared" si="40"/>
        <v>236387.79752980653</v>
      </c>
      <c r="N61">
        <v>500</v>
      </c>
      <c r="O61">
        <v>250</v>
      </c>
      <c r="P61">
        <f>5000*123.7/4241</f>
        <v>145.83824569676963</v>
      </c>
      <c r="S61" s="5">
        <f t="shared" si="41"/>
        <v>68569.118835893285</v>
      </c>
    </row>
    <row r="62" spans="1:19" x14ac:dyDescent="0.35">
      <c r="A62" s="4">
        <v>45348.5625</v>
      </c>
      <c r="B62" t="s">
        <v>19</v>
      </c>
      <c r="C62">
        <v>1</v>
      </c>
      <c r="D62">
        <v>200</v>
      </c>
      <c r="E62" s="4">
        <v>45341.708333333336</v>
      </c>
      <c r="F62">
        <f t="shared" ref="F62:F63" si="44">(A62-E62)*24</f>
        <v>164.49999999994179</v>
      </c>
      <c r="H62">
        <v>10296.09</v>
      </c>
      <c r="I62">
        <v>2966557</v>
      </c>
      <c r="K62">
        <f t="shared" ref="K62:K64" si="45">H62/14.007</f>
        <v>735.06746626686663</v>
      </c>
      <c r="L62">
        <f t="shared" ref="L62:L64" si="46">I62/14.007</f>
        <v>211791.03305490111</v>
      </c>
      <c r="M62">
        <f t="shared" ref="M62:M64" si="47">L62-K62</f>
        <v>211055.96558863425</v>
      </c>
      <c r="N62">
        <v>500</v>
      </c>
      <c r="O62">
        <v>250</v>
      </c>
      <c r="P62">
        <v>53.52</v>
      </c>
      <c r="S62" s="5">
        <f t="shared" ref="S62:S64" si="48">5000/AVERAGE(P62,Q62,R62)*1000*N62/O62</f>
        <v>186846.03886397608</v>
      </c>
    </row>
    <row r="63" spans="1:19" x14ac:dyDescent="0.35">
      <c r="A63" s="4">
        <v>45348.5625</v>
      </c>
      <c r="B63" t="s">
        <v>19</v>
      </c>
      <c r="C63">
        <v>2</v>
      </c>
      <c r="D63">
        <v>200</v>
      </c>
      <c r="E63" s="4">
        <v>45341.708333333336</v>
      </c>
      <c r="F63">
        <f t="shared" si="44"/>
        <v>164.49999999994179</v>
      </c>
      <c r="H63">
        <v>13764.56</v>
      </c>
      <c r="I63">
        <v>3774766</v>
      </c>
      <c r="K63">
        <f t="shared" si="45"/>
        <v>982.69151138716359</v>
      </c>
      <c r="L63">
        <f t="shared" si="46"/>
        <v>269491.3971585636</v>
      </c>
      <c r="M63">
        <f t="shared" si="47"/>
        <v>268508.70564717642</v>
      </c>
      <c r="N63">
        <v>500</v>
      </c>
      <c r="O63">
        <v>250</v>
      </c>
      <c r="P63">
        <v>90.76</v>
      </c>
      <c r="S63" s="5">
        <f t="shared" si="48"/>
        <v>110180.69634200087</v>
      </c>
    </row>
    <row r="64" spans="1:19" x14ac:dyDescent="0.35">
      <c r="A64" s="4">
        <v>45348.5625</v>
      </c>
      <c r="B64" t="s">
        <v>19</v>
      </c>
      <c r="C64">
        <v>3</v>
      </c>
      <c r="D64">
        <v>200</v>
      </c>
      <c r="E64" s="4">
        <v>45341.708333333336</v>
      </c>
      <c r="F64">
        <f>(A64-E64)*24</f>
        <v>164.49999999994179</v>
      </c>
      <c r="H64">
        <v>13276.86</v>
      </c>
      <c r="I64">
        <v>3760611</v>
      </c>
      <c r="K64">
        <f t="shared" si="45"/>
        <v>947.87320625401594</v>
      </c>
      <c r="L64">
        <f t="shared" si="46"/>
        <v>268480.83101306489</v>
      </c>
      <c r="M64">
        <f t="shared" si="47"/>
        <v>267532.95780681085</v>
      </c>
      <c r="N64">
        <v>500</v>
      </c>
      <c r="O64">
        <v>250</v>
      </c>
      <c r="P64">
        <v>41.92</v>
      </c>
      <c r="S64" s="5">
        <f t="shared" si="48"/>
        <v>238549.61832061067</v>
      </c>
    </row>
    <row r="65" spans="1:19" x14ac:dyDescent="0.35">
      <c r="A65" s="4">
        <v>45350.625</v>
      </c>
      <c r="B65" t="s">
        <v>19</v>
      </c>
      <c r="C65">
        <v>1</v>
      </c>
      <c r="D65">
        <v>200</v>
      </c>
      <c r="E65" s="4">
        <v>45341.708333333336</v>
      </c>
      <c r="F65">
        <f t="shared" ref="F65:F66" si="49">(A65-E65)*24</f>
        <v>213.99999999994179</v>
      </c>
      <c r="H65">
        <v>9293.6299999999992</v>
      </c>
      <c r="I65">
        <v>3072775</v>
      </c>
      <c r="K65">
        <f t="shared" ref="K65:L73" si="50">H65/14.007</f>
        <v>663.49896480331256</v>
      </c>
      <c r="L65">
        <f t="shared" ref="L65:L67" si="51">I65/14.007</f>
        <v>219374.24145070324</v>
      </c>
      <c r="M65">
        <f t="shared" ref="M65:M88" si="52">L65-K65</f>
        <v>218710.74248589991</v>
      </c>
      <c r="N65">
        <v>500</v>
      </c>
      <c r="O65">
        <v>250</v>
      </c>
      <c r="P65">
        <v>37.96</v>
      </c>
      <c r="S65" s="5">
        <f t="shared" ref="S65:S67" si="53">5000/AVERAGE(P65,Q65,R65)*1000*N65/O65</f>
        <v>263435.19494204421</v>
      </c>
    </row>
    <row r="66" spans="1:19" x14ac:dyDescent="0.35">
      <c r="A66" s="4">
        <v>45350.625</v>
      </c>
      <c r="B66" t="s">
        <v>19</v>
      </c>
      <c r="C66">
        <v>2</v>
      </c>
      <c r="D66">
        <v>200</v>
      </c>
      <c r="E66" s="4">
        <v>45341.708333333336</v>
      </c>
      <c r="F66">
        <f t="shared" si="49"/>
        <v>213.99999999994179</v>
      </c>
      <c r="H66">
        <v>11576.35</v>
      </c>
      <c r="I66">
        <v>3327891</v>
      </c>
      <c r="K66">
        <f t="shared" si="50"/>
        <v>826.46890840294145</v>
      </c>
      <c r="L66">
        <f t="shared" si="51"/>
        <v>237587.70614692653</v>
      </c>
      <c r="M66">
        <f t="shared" si="52"/>
        <v>236761.23723852358</v>
      </c>
      <c r="N66">
        <v>500</v>
      </c>
      <c r="O66">
        <v>250</v>
      </c>
      <c r="P66">
        <v>97.69</v>
      </c>
      <c r="S66" s="5">
        <f t="shared" si="53"/>
        <v>102364.62278636503</v>
      </c>
    </row>
    <row r="67" spans="1:19" x14ac:dyDescent="0.35">
      <c r="A67" s="4">
        <v>45350.625</v>
      </c>
      <c r="B67" t="s">
        <v>19</v>
      </c>
      <c r="C67">
        <v>3</v>
      </c>
      <c r="D67">
        <v>200</v>
      </c>
      <c r="E67" s="4">
        <v>45341.708333333336</v>
      </c>
      <c r="F67">
        <f>(A67-E67)*24</f>
        <v>213.99999999994179</v>
      </c>
      <c r="H67">
        <v>11929.17</v>
      </c>
      <c r="I67">
        <v>3339301</v>
      </c>
      <c r="K67">
        <f t="shared" si="50"/>
        <v>851.65774255729286</v>
      </c>
      <c r="L67">
        <f t="shared" si="51"/>
        <v>238402.29885057471</v>
      </c>
      <c r="M67">
        <f t="shared" si="52"/>
        <v>237550.64110801741</v>
      </c>
      <c r="N67">
        <v>500</v>
      </c>
      <c r="O67">
        <v>250</v>
      </c>
      <c r="P67">
        <v>107.58</v>
      </c>
      <c r="S67" s="5">
        <f t="shared" si="53"/>
        <v>92954.080684142042</v>
      </c>
    </row>
    <row r="68" spans="1:19" x14ac:dyDescent="0.35">
      <c r="A68" s="4">
        <v>45314.75</v>
      </c>
      <c r="B68" t="s">
        <v>19</v>
      </c>
      <c r="C68">
        <v>1</v>
      </c>
      <c r="D68">
        <v>0</v>
      </c>
      <c r="E68" s="4">
        <v>45314.75</v>
      </c>
      <c r="F68">
        <f>(A68-E68)*24</f>
        <v>0</v>
      </c>
      <c r="H68">
        <v>14403.37</v>
      </c>
      <c r="I68">
        <v>14756</v>
      </c>
      <c r="K68">
        <f t="shared" si="50"/>
        <v>1028.2979938602127</v>
      </c>
      <c r="L68">
        <f t="shared" si="50"/>
        <v>1053.4732633683159</v>
      </c>
      <c r="M68">
        <f t="shared" si="52"/>
        <v>25.175269508103156</v>
      </c>
    </row>
    <row r="69" spans="1:19" x14ac:dyDescent="0.35">
      <c r="A69" s="4">
        <v>45314.75</v>
      </c>
      <c r="B69" t="s">
        <v>19</v>
      </c>
      <c r="C69">
        <v>2</v>
      </c>
      <c r="D69">
        <v>0</v>
      </c>
      <c r="E69" s="4">
        <v>45314.75</v>
      </c>
      <c r="F69">
        <f t="shared" ref="F69:F70" si="54">(A69-E69)*24</f>
        <v>0</v>
      </c>
      <c r="H69">
        <v>14329.66</v>
      </c>
      <c r="I69">
        <v>14546</v>
      </c>
      <c r="K69">
        <f t="shared" si="50"/>
        <v>1023.0356250446206</v>
      </c>
      <c r="L69">
        <f t="shared" si="50"/>
        <v>1038.4807596201899</v>
      </c>
      <c r="M69">
        <f t="shared" si="52"/>
        <v>15.445134575569341</v>
      </c>
    </row>
    <row r="70" spans="1:19" x14ac:dyDescent="0.35">
      <c r="A70" s="4">
        <v>45314.75</v>
      </c>
      <c r="B70" t="s">
        <v>19</v>
      </c>
      <c r="C70">
        <v>3</v>
      </c>
      <c r="D70">
        <v>0</v>
      </c>
      <c r="E70" s="4">
        <v>45314.75</v>
      </c>
      <c r="F70">
        <f t="shared" si="54"/>
        <v>0</v>
      </c>
      <c r="H70">
        <v>14427.57</v>
      </c>
      <c r="I70">
        <v>14857</v>
      </c>
      <c r="K70">
        <f t="shared" si="50"/>
        <v>1030.0257014349968</v>
      </c>
      <c r="L70">
        <f t="shared" si="50"/>
        <v>1060.6839437424146</v>
      </c>
      <c r="M70">
        <f t="shared" si="52"/>
        <v>30.658242307417822</v>
      </c>
    </row>
    <row r="71" spans="1:19" x14ac:dyDescent="0.35">
      <c r="A71" s="4">
        <v>45315.770833333336</v>
      </c>
      <c r="B71" t="s">
        <v>19</v>
      </c>
      <c r="C71">
        <v>1</v>
      </c>
      <c r="D71">
        <v>0</v>
      </c>
      <c r="E71" s="4">
        <v>45314.75</v>
      </c>
      <c r="F71">
        <f>(A71-E71)*24</f>
        <v>24.500000000058208</v>
      </c>
      <c r="H71">
        <v>13970.62</v>
      </c>
      <c r="I71">
        <v>14604</v>
      </c>
      <c r="K71">
        <f t="shared" si="50"/>
        <v>997.4027272078248</v>
      </c>
      <c r="L71">
        <f t="shared" si="50"/>
        <v>1042.6215463696724</v>
      </c>
      <c r="M71">
        <f t="shared" si="52"/>
        <v>45.218819161847591</v>
      </c>
      <c r="N71">
        <v>500</v>
      </c>
      <c r="O71">
        <v>250</v>
      </c>
      <c r="P71">
        <v>62.85</v>
      </c>
      <c r="S71" s="5">
        <f t="shared" ref="S71:S91" si="55">5000/AVERAGE(P71,Q71,R71)*1000*N71/O71</f>
        <v>159108.98965791566</v>
      </c>
    </row>
    <row r="72" spans="1:19" x14ac:dyDescent="0.35">
      <c r="A72" s="4">
        <v>45315.770833333336</v>
      </c>
      <c r="B72" t="s">
        <v>19</v>
      </c>
      <c r="C72">
        <v>2</v>
      </c>
      <c r="D72">
        <v>0</v>
      </c>
      <c r="E72" s="4">
        <v>45314.75</v>
      </c>
      <c r="F72">
        <f t="shared" ref="F72:F73" si="56">(A72-E72)*24</f>
        <v>24.500000000058208</v>
      </c>
      <c r="H72">
        <v>14021.27</v>
      </c>
      <c r="I72">
        <v>14831</v>
      </c>
      <c r="K72">
        <f t="shared" si="50"/>
        <v>1001.0187763261227</v>
      </c>
      <c r="L72">
        <f t="shared" si="50"/>
        <v>1058.8277289926466</v>
      </c>
      <c r="M72">
        <f t="shared" si="52"/>
        <v>57.808952666523851</v>
      </c>
      <c r="N72">
        <v>500</v>
      </c>
      <c r="O72">
        <v>250</v>
      </c>
      <c r="P72">
        <v>60.54</v>
      </c>
      <c r="S72" s="5">
        <f t="shared" si="55"/>
        <v>165180.04625041294</v>
      </c>
    </row>
    <row r="73" spans="1:19" x14ac:dyDescent="0.35">
      <c r="A73" s="4">
        <v>45315.770833333336</v>
      </c>
      <c r="B73" t="s">
        <v>19</v>
      </c>
      <c r="C73">
        <v>3</v>
      </c>
      <c r="D73">
        <v>0</v>
      </c>
      <c r="E73" s="4">
        <v>45314.75</v>
      </c>
      <c r="F73">
        <f t="shared" si="56"/>
        <v>24.500000000058208</v>
      </c>
      <c r="H73">
        <v>14026.61</v>
      </c>
      <c r="I73">
        <v>14782</v>
      </c>
      <c r="K73">
        <f t="shared" si="50"/>
        <v>1001.4000142785751</v>
      </c>
      <c r="L73">
        <f t="shared" si="50"/>
        <v>1055.3294781180839</v>
      </c>
      <c r="M73">
        <f t="shared" si="52"/>
        <v>53.929463839508799</v>
      </c>
      <c r="N73">
        <v>500</v>
      </c>
      <c r="O73">
        <v>250</v>
      </c>
      <c r="P73">
        <v>61.04</v>
      </c>
      <c r="S73" s="5">
        <f t="shared" si="55"/>
        <v>163826.99868938403</v>
      </c>
    </row>
    <row r="74" spans="1:19" x14ac:dyDescent="0.35">
      <c r="A74" s="4">
        <v>45316.6875</v>
      </c>
      <c r="B74" t="s">
        <v>19</v>
      </c>
      <c r="C74">
        <v>1</v>
      </c>
      <c r="D74">
        <v>0</v>
      </c>
      <c r="E74" s="4">
        <v>45314.75</v>
      </c>
      <c r="F74">
        <f>(A74-E74)*24</f>
        <v>46.5</v>
      </c>
      <c r="H74">
        <v>13412.31</v>
      </c>
      <c r="I74">
        <v>14451</v>
      </c>
      <c r="K74">
        <f t="shared" ref="K74:L79" si="57">H74/14.007</f>
        <v>957.54337117155706</v>
      </c>
      <c r="L74">
        <f t="shared" si="57"/>
        <v>1031.6984364960376</v>
      </c>
      <c r="M74">
        <f t="shared" si="52"/>
        <v>74.155065324480574</v>
      </c>
      <c r="N74">
        <v>500</v>
      </c>
      <c r="O74">
        <v>250</v>
      </c>
      <c r="P74">
        <v>30.12</v>
      </c>
      <c r="S74" s="5">
        <f t="shared" si="55"/>
        <v>332005.31208499335</v>
      </c>
    </row>
    <row r="75" spans="1:19" x14ac:dyDescent="0.35">
      <c r="A75" s="4">
        <v>45316.6875</v>
      </c>
      <c r="B75" t="s">
        <v>19</v>
      </c>
      <c r="C75">
        <v>2</v>
      </c>
      <c r="D75">
        <v>0</v>
      </c>
      <c r="E75" s="4">
        <v>45314.75</v>
      </c>
      <c r="F75">
        <f t="shared" ref="F75:F76" si="58">(A75-E75)*24</f>
        <v>46.5</v>
      </c>
      <c r="H75">
        <v>13164.74</v>
      </c>
      <c r="I75">
        <v>14695</v>
      </c>
      <c r="K75">
        <f t="shared" si="57"/>
        <v>939.86863711001638</v>
      </c>
      <c r="L75">
        <f t="shared" si="57"/>
        <v>1049.1182979938603</v>
      </c>
      <c r="M75">
        <f t="shared" si="52"/>
        <v>109.24966088384394</v>
      </c>
      <c r="N75">
        <v>500</v>
      </c>
      <c r="O75">
        <v>250</v>
      </c>
      <c r="P75">
        <v>31.5</v>
      </c>
      <c r="S75" s="5">
        <f t="shared" si="55"/>
        <v>317460.31746031746</v>
      </c>
    </row>
    <row r="76" spans="1:19" x14ac:dyDescent="0.35">
      <c r="A76" s="4">
        <v>45316.6875</v>
      </c>
      <c r="B76" t="s">
        <v>19</v>
      </c>
      <c r="C76">
        <v>3</v>
      </c>
      <c r="D76">
        <v>0</v>
      </c>
      <c r="E76" s="4">
        <v>45314.75</v>
      </c>
      <c r="F76">
        <f t="shared" si="58"/>
        <v>46.5</v>
      </c>
      <c r="H76">
        <v>13236.74</v>
      </c>
      <c r="I76">
        <v>14593</v>
      </c>
      <c r="K76">
        <f t="shared" si="57"/>
        <v>945.00892410937388</v>
      </c>
      <c r="L76">
        <f t="shared" si="57"/>
        <v>1041.8362247447706</v>
      </c>
      <c r="M76">
        <f t="shared" si="52"/>
        <v>96.827300635396682</v>
      </c>
      <c r="N76">
        <v>500</v>
      </c>
      <c r="O76">
        <v>250</v>
      </c>
      <c r="P76">
        <v>28.38</v>
      </c>
      <c r="S76" s="5">
        <f t="shared" si="55"/>
        <v>352360.81747709651</v>
      </c>
    </row>
    <row r="77" spans="1:19" x14ac:dyDescent="0.35">
      <c r="A77" s="4">
        <v>45317.625</v>
      </c>
      <c r="B77" t="s">
        <v>19</v>
      </c>
      <c r="C77">
        <v>1</v>
      </c>
      <c r="D77">
        <v>0</v>
      </c>
      <c r="E77" s="4">
        <v>45314.75</v>
      </c>
      <c r="F77">
        <f>(A77-E77)*24</f>
        <v>69</v>
      </c>
      <c r="H77">
        <v>11712.91</v>
      </c>
      <c r="I77">
        <v>14672</v>
      </c>
      <c r="K77">
        <f t="shared" si="57"/>
        <v>836.21831941172275</v>
      </c>
      <c r="L77">
        <f t="shared" si="57"/>
        <v>1047.4762618690654</v>
      </c>
      <c r="M77">
        <f t="shared" si="52"/>
        <v>211.25794245734266</v>
      </c>
      <c r="N77">
        <v>500</v>
      </c>
      <c r="O77">
        <v>250</v>
      </c>
      <c r="P77">
        <v>14.53</v>
      </c>
      <c r="S77" s="5">
        <f t="shared" si="55"/>
        <v>688231.24569855479</v>
      </c>
    </row>
    <row r="78" spans="1:19" x14ac:dyDescent="0.35">
      <c r="A78" s="4">
        <v>45317.625</v>
      </c>
      <c r="B78" t="s">
        <v>19</v>
      </c>
      <c r="C78">
        <v>2</v>
      </c>
      <c r="D78">
        <v>0</v>
      </c>
      <c r="E78" s="4">
        <v>45314.75</v>
      </c>
      <c r="F78">
        <f t="shared" ref="F78:F79" si="59">(A78-E78)*24</f>
        <v>69</v>
      </c>
      <c r="H78">
        <v>11455.08</v>
      </c>
      <c r="I78">
        <v>14582</v>
      </c>
      <c r="K78">
        <f t="shared" si="57"/>
        <v>817.81109445277366</v>
      </c>
      <c r="L78">
        <f t="shared" si="57"/>
        <v>1041.0509031198687</v>
      </c>
      <c r="M78">
        <f t="shared" si="52"/>
        <v>223.23980866709508</v>
      </c>
      <c r="N78">
        <v>500</v>
      </c>
      <c r="O78">
        <v>250</v>
      </c>
      <c r="P78">
        <v>15.02</v>
      </c>
      <c r="S78" s="5">
        <f t="shared" si="55"/>
        <v>665778.96138482029</v>
      </c>
    </row>
    <row r="79" spans="1:19" x14ac:dyDescent="0.35">
      <c r="A79" s="4">
        <v>45317.625</v>
      </c>
      <c r="B79" t="s">
        <v>19</v>
      </c>
      <c r="C79">
        <v>3</v>
      </c>
      <c r="D79">
        <v>0</v>
      </c>
      <c r="E79" s="4">
        <v>45314.75</v>
      </c>
      <c r="F79">
        <f t="shared" si="59"/>
        <v>69</v>
      </c>
      <c r="H79">
        <v>10699.57</v>
      </c>
      <c r="I79">
        <v>13921</v>
      </c>
      <c r="K79">
        <f t="shared" si="57"/>
        <v>763.87306346826585</v>
      </c>
      <c r="L79">
        <f t="shared" si="57"/>
        <v>993.86021275076746</v>
      </c>
      <c r="M79">
        <f t="shared" si="52"/>
        <v>229.9871492825016</v>
      </c>
      <c r="N79">
        <v>500</v>
      </c>
      <c r="O79">
        <v>250</v>
      </c>
      <c r="P79">
        <v>13.49</v>
      </c>
      <c r="S79" s="5">
        <f t="shared" si="55"/>
        <v>741289.8443291327</v>
      </c>
    </row>
    <row r="80" spans="1:19" x14ac:dyDescent="0.35">
      <c r="A80" s="4">
        <v>45318.625</v>
      </c>
      <c r="B80" t="s">
        <v>19</v>
      </c>
      <c r="C80">
        <v>1</v>
      </c>
      <c r="D80">
        <v>0</v>
      </c>
      <c r="E80" s="4">
        <v>45314.75</v>
      </c>
      <c r="F80">
        <f>(A80-E80)*24</f>
        <v>93</v>
      </c>
      <c r="H80">
        <v>7300.75</v>
      </c>
      <c r="I80">
        <v>15310</v>
      </c>
      <c r="K80">
        <f t="shared" ref="K80:L85" si="60">H80/14.007</f>
        <v>521.22153209109729</v>
      </c>
      <c r="L80">
        <f t="shared" si="60"/>
        <v>1093.024916113372</v>
      </c>
      <c r="M80">
        <f t="shared" si="52"/>
        <v>571.80338402227471</v>
      </c>
      <c r="N80">
        <v>500</v>
      </c>
      <c r="O80">
        <v>100</v>
      </c>
      <c r="P80">
        <v>15.1</v>
      </c>
      <c r="S80" s="5">
        <f t="shared" si="55"/>
        <v>1655629.139072848</v>
      </c>
    </row>
    <row r="81" spans="1:19" x14ac:dyDescent="0.35">
      <c r="A81" s="4">
        <v>45318.625</v>
      </c>
      <c r="B81" t="s">
        <v>19</v>
      </c>
      <c r="C81">
        <v>2</v>
      </c>
      <c r="D81">
        <v>0</v>
      </c>
      <c r="E81" s="4">
        <v>45314.75</v>
      </c>
      <c r="F81">
        <f t="shared" ref="F81:F82" si="61">(A81-E81)*24</f>
        <v>93</v>
      </c>
      <c r="H81">
        <v>7091.29</v>
      </c>
      <c r="I81">
        <v>15095</v>
      </c>
      <c r="K81">
        <f t="shared" si="60"/>
        <v>506.26758049546658</v>
      </c>
      <c r="L81">
        <f t="shared" si="60"/>
        <v>1077.6754479902906</v>
      </c>
      <c r="M81">
        <f t="shared" si="52"/>
        <v>571.40786749482413</v>
      </c>
      <c r="N81">
        <v>500</v>
      </c>
      <c r="O81">
        <v>100</v>
      </c>
      <c r="P81">
        <v>17.149999999999999</v>
      </c>
      <c r="S81" s="5">
        <f t="shared" si="55"/>
        <v>1457725.9475218661</v>
      </c>
    </row>
    <row r="82" spans="1:19" x14ac:dyDescent="0.35">
      <c r="A82" s="4">
        <v>45318.625</v>
      </c>
      <c r="B82" t="s">
        <v>19</v>
      </c>
      <c r="C82">
        <v>3</v>
      </c>
      <c r="D82">
        <v>0</v>
      </c>
      <c r="E82" s="4">
        <v>45314.75</v>
      </c>
      <c r="F82">
        <f t="shared" si="61"/>
        <v>93</v>
      </c>
      <c r="H82">
        <v>6591.75</v>
      </c>
      <c r="I82">
        <v>15486</v>
      </c>
      <c r="K82">
        <f t="shared" si="60"/>
        <v>470.60398372242452</v>
      </c>
      <c r="L82">
        <f t="shared" si="60"/>
        <v>1105.5900621118012</v>
      </c>
      <c r="M82">
        <f t="shared" si="52"/>
        <v>634.98607838937664</v>
      </c>
      <c r="N82">
        <v>500</v>
      </c>
      <c r="O82">
        <v>100</v>
      </c>
      <c r="P82">
        <v>14.27</v>
      </c>
      <c r="S82" s="5">
        <f t="shared" si="55"/>
        <v>1751927.1198318151</v>
      </c>
    </row>
    <row r="83" spans="1:19" x14ac:dyDescent="0.35">
      <c r="A83" s="4">
        <v>45320.458333333336</v>
      </c>
      <c r="B83" t="s">
        <v>19</v>
      </c>
      <c r="C83">
        <v>1</v>
      </c>
      <c r="D83">
        <v>0</v>
      </c>
      <c r="E83" s="4">
        <v>45314.75</v>
      </c>
      <c r="F83">
        <f>(A83-E83)*24</f>
        <v>137.00000000005821</v>
      </c>
      <c r="H83">
        <v>0</v>
      </c>
      <c r="I83">
        <v>15285</v>
      </c>
      <c r="K83">
        <f t="shared" si="60"/>
        <v>0</v>
      </c>
      <c r="L83">
        <f t="shared" si="60"/>
        <v>1091.240094238595</v>
      </c>
      <c r="M83">
        <f t="shared" si="52"/>
        <v>1091.240094238595</v>
      </c>
      <c r="N83">
        <v>500</v>
      </c>
      <c r="O83">
        <v>50</v>
      </c>
      <c r="P83">
        <v>12.32</v>
      </c>
      <c r="S83" s="5">
        <f t="shared" si="55"/>
        <v>4058441.5584415579</v>
      </c>
    </row>
    <row r="84" spans="1:19" x14ac:dyDescent="0.35">
      <c r="A84" s="4">
        <v>45320.458333333336</v>
      </c>
      <c r="B84" t="s">
        <v>19</v>
      </c>
      <c r="C84">
        <v>2</v>
      </c>
      <c r="D84">
        <v>0</v>
      </c>
      <c r="E84" s="4">
        <v>45314.75</v>
      </c>
      <c r="F84">
        <f t="shared" ref="F84:F85" si="62">(A84-E84)*24</f>
        <v>137.00000000005821</v>
      </c>
      <c r="H84">
        <v>0</v>
      </c>
      <c r="I84">
        <v>15537</v>
      </c>
      <c r="K84">
        <f t="shared" si="60"/>
        <v>0</v>
      </c>
      <c r="L84">
        <f t="shared" si="60"/>
        <v>1109.2310987363462</v>
      </c>
      <c r="M84">
        <f t="shared" si="52"/>
        <v>1109.2310987363462</v>
      </c>
      <c r="N84">
        <v>500</v>
      </c>
      <c r="O84">
        <v>50</v>
      </c>
      <c r="P84">
        <v>13.85</v>
      </c>
      <c r="S84" s="5">
        <f t="shared" si="55"/>
        <v>3610108.3032490974</v>
      </c>
    </row>
    <row r="85" spans="1:19" x14ac:dyDescent="0.35">
      <c r="A85" s="4">
        <v>45320.458333333336</v>
      </c>
      <c r="B85" t="s">
        <v>19</v>
      </c>
      <c r="C85">
        <v>3</v>
      </c>
      <c r="D85">
        <v>0</v>
      </c>
      <c r="E85" s="4">
        <v>45314.75</v>
      </c>
      <c r="F85">
        <f t="shared" si="62"/>
        <v>137.00000000005821</v>
      </c>
      <c r="H85">
        <v>0</v>
      </c>
      <c r="I85">
        <v>15936</v>
      </c>
      <c r="K85">
        <f t="shared" si="60"/>
        <v>0</v>
      </c>
      <c r="L85">
        <f t="shared" si="60"/>
        <v>1137.7168558577855</v>
      </c>
      <c r="M85">
        <f t="shared" si="52"/>
        <v>1137.7168558577855</v>
      </c>
      <c r="N85">
        <v>500</v>
      </c>
      <c r="O85">
        <v>50</v>
      </c>
      <c r="P85">
        <v>12.58</v>
      </c>
      <c r="S85" s="5">
        <f t="shared" si="55"/>
        <v>3974562.7980922097</v>
      </c>
    </row>
    <row r="86" spans="1:19" x14ac:dyDescent="0.35">
      <c r="A86" s="4">
        <v>45321.5</v>
      </c>
      <c r="B86" t="s">
        <v>19</v>
      </c>
      <c r="C86">
        <v>1</v>
      </c>
      <c r="D86">
        <v>0</v>
      </c>
      <c r="E86" s="4">
        <v>45314.75</v>
      </c>
      <c r="F86">
        <f>(A86-E86)*24</f>
        <v>162</v>
      </c>
      <c r="H86">
        <v>0</v>
      </c>
      <c r="I86">
        <v>16069</v>
      </c>
      <c r="K86">
        <f t="shared" ref="K86:L91" si="63">H86/14.007</f>
        <v>0</v>
      </c>
      <c r="L86">
        <f t="shared" si="63"/>
        <v>1147.2121082315984</v>
      </c>
      <c r="M86">
        <f t="shared" si="52"/>
        <v>1147.2121082315984</v>
      </c>
      <c r="N86">
        <v>500</v>
      </c>
      <c r="O86">
        <v>50</v>
      </c>
      <c r="P86">
        <v>13.42</v>
      </c>
      <c r="S86" s="5">
        <f t="shared" si="55"/>
        <v>3725782.4143070048</v>
      </c>
    </row>
    <row r="87" spans="1:19" x14ac:dyDescent="0.35">
      <c r="A87" s="4">
        <v>45321.5</v>
      </c>
      <c r="B87" t="s">
        <v>19</v>
      </c>
      <c r="C87">
        <v>2</v>
      </c>
      <c r="D87">
        <v>0</v>
      </c>
      <c r="E87" s="4">
        <v>45314.75</v>
      </c>
      <c r="F87">
        <f t="shared" ref="F87:F90" si="64">(A87-E87)*24</f>
        <v>162</v>
      </c>
      <c r="H87">
        <v>0</v>
      </c>
      <c r="I87">
        <v>15839</v>
      </c>
      <c r="K87">
        <f t="shared" si="63"/>
        <v>0</v>
      </c>
      <c r="L87">
        <f t="shared" si="63"/>
        <v>1130.7917469836511</v>
      </c>
      <c r="M87">
        <f t="shared" si="52"/>
        <v>1130.7917469836511</v>
      </c>
      <c r="N87">
        <v>500</v>
      </c>
      <c r="O87">
        <v>50</v>
      </c>
      <c r="P87">
        <v>15.31</v>
      </c>
      <c r="S87" s="5">
        <f t="shared" si="55"/>
        <v>3265839.3207054208</v>
      </c>
    </row>
    <row r="88" spans="1:19" x14ac:dyDescent="0.35">
      <c r="A88" s="4">
        <v>45321.5</v>
      </c>
      <c r="B88" t="s">
        <v>19</v>
      </c>
      <c r="C88">
        <v>3</v>
      </c>
      <c r="D88">
        <v>0</v>
      </c>
      <c r="E88" s="4">
        <v>45314.75</v>
      </c>
      <c r="F88">
        <f t="shared" si="64"/>
        <v>162</v>
      </c>
      <c r="H88">
        <v>0</v>
      </c>
      <c r="I88">
        <v>15786</v>
      </c>
      <c r="K88">
        <f t="shared" si="63"/>
        <v>0</v>
      </c>
      <c r="L88">
        <f t="shared" si="63"/>
        <v>1127.0079246091241</v>
      </c>
      <c r="M88">
        <f t="shared" si="52"/>
        <v>1127.0079246091241</v>
      </c>
      <c r="N88">
        <v>500</v>
      </c>
      <c r="O88">
        <v>50</v>
      </c>
      <c r="P88">
        <v>13.41</v>
      </c>
      <c r="S88" s="5">
        <f t="shared" si="55"/>
        <v>3728560.7755406415</v>
      </c>
    </row>
    <row r="89" spans="1:19" x14ac:dyDescent="0.35">
      <c r="A89" s="4">
        <v>45352.479166666664</v>
      </c>
      <c r="B89" t="s">
        <v>19</v>
      </c>
      <c r="C89">
        <v>1</v>
      </c>
      <c r="D89">
        <v>200</v>
      </c>
      <c r="E89" s="4">
        <v>45341.708333333336</v>
      </c>
      <c r="F89">
        <f t="shared" si="64"/>
        <v>258.49999999988358</v>
      </c>
      <c r="H89">
        <v>7618.56</v>
      </c>
      <c r="I89">
        <v>3416555</v>
      </c>
      <c r="K89">
        <f t="shared" si="63"/>
        <v>543.91090169201118</v>
      </c>
      <c r="L89">
        <f t="shared" si="63"/>
        <v>243917.68401513528</v>
      </c>
      <c r="M89">
        <f t="shared" ref="M89:M91" si="65">L89-K89</f>
        <v>243373.77311344328</v>
      </c>
      <c r="N89">
        <v>500</v>
      </c>
      <c r="O89">
        <v>250</v>
      </c>
      <c r="P89">
        <v>26.46</v>
      </c>
      <c r="S89" s="5">
        <f t="shared" si="55"/>
        <v>377928.94935752085</v>
      </c>
    </row>
    <row r="90" spans="1:19" x14ac:dyDescent="0.35">
      <c r="A90" s="4">
        <v>45352.479166666664</v>
      </c>
      <c r="B90" t="s">
        <v>19</v>
      </c>
      <c r="C90">
        <v>2</v>
      </c>
      <c r="D90">
        <v>200</v>
      </c>
      <c r="E90" s="4">
        <v>45341.708333333336</v>
      </c>
      <c r="F90">
        <f t="shared" si="64"/>
        <v>258.49999999988358</v>
      </c>
      <c r="H90">
        <v>10857.13</v>
      </c>
      <c r="I90">
        <v>3708703</v>
      </c>
      <c r="K90">
        <f t="shared" si="63"/>
        <v>775.12172485185977</v>
      </c>
      <c r="L90">
        <f t="shared" si="63"/>
        <v>264774.96965802816</v>
      </c>
      <c r="M90">
        <f t="shared" si="65"/>
        <v>263999.84793317632</v>
      </c>
      <c r="N90">
        <v>500</v>
      </c>
      <c r="O90">
        <v>250</v>
      </c>
      <c r="P90">
        <v>87.43</v>
      </c>
      <c r="S90" s="5">
        <f t="shared" si="55"/>
        <v>114377.21605856113</v>
      </c>
    </row>
    <row r="91" spans="1:19" x14ac:dyDescent="0.35">
      <c r="A91" s="4">
        <v>45352.479166666664</v>
      </c>
      <c r="B91" t="s">
        <v>19</v>
      </c>
      <c r="C91">
        <v>3</v>
      </c>
      <c r="D91">
        <v>200</v>
      </c>
      <c r="E91" s="4">
        <v>45341.708333333336</v>
      </c>
      <c r="F91">
        <f>(A91-E91)*24</f>
        <v>258.49999999988358</v>
      </c>
      <c r="H91">
        <v>11125.91</v>
      </c>
      <c r="I91">
        <v>3569474</v>
      </c>
      <c r="K91">
        <f t="shared" si="63"/>
        <v>794.31070179196115</v>
      </c>
      <c r="L91">
        <f t="shared" si="63"/>
        <v>254835.01106589564</v>
      </c>
      <c r="M91">
        <f t="shared" si="65"/>
        <v>254040.70036410369</v>
      </c>
      <c r="N91">
        <v>500</v>
      </c>
      <c r="O91">
        <v>250</v>
      </c>
      <c r="P91">
        <v>110.95</v>
      </c>
      <c r="S91" s="5">
        <f t="shared" si="55"/>
        <v>90130.689499774671</v>
      </c>
    </row>
    <row r="92" spans="1:19" x14ac:dyDescent="0.35">
      <c r="A92" s="4">
        <v>45354.583333333336</v>
      </c>
      <c r="B92" t="s">
        <v>19</v>
      </c>
      <c r="C92">
        <v>1</v>
      </c>
      <c r="D92">
        <v>200</v>
      </c>
      <c r="E92" s="4">
        <v>45341.708333333336</v>
      </c>
      <c r="F92">
        <f t="shared" ref="F92:F93" si="66">(A92-E92)*24</f>
        <v>309</v>
      </c>
      <c r="H92">
        <v>5410.14</v>
      </c>
      <c r="I92">
        <v>3367040</v>
      </c>
      <c r="K92">
        <f t="shared" ref="K92:K94" si="67">H92/14.007</f>
        <v>386.24544870421937</v>
      </c>
      <c r="L92">
        <f t="shared" ref="L92:L94" si="68">I92/14.007</f>
        <v>240382.66580995216</v>
      </c>
      <c r="M92">
        <f t="shared" ref="M92:M94" si="69">L92-K92</f>
        <v>239996.42036124793</v>
      </c>
      <c r="N92">
        <v>500</v>
      </c>
      <c r="O92">
        <v>250</v>
      </c>
      <c r="P92">
        <v>18.920000000000002</v>
      </c>
      <c r="S92" s="5">
        <f t="shared" ref="S92:S94" si="70">5000/AVERAGE(P92,Q92,R92)*1000*N92/O92</f>
        <v>528541.22621564474</v>
      </c>
    </row>
    <row r="93" spans="1:19" x14ac:dyDescent="0.35">
      <c r="A93" s="4">
        <v>45354.583333333336</v>
      </c>
      <c r="B93" t="s">
        <v>19</v>
      </c>
      <c r="C93">
        <v>2</v>
      </c>
      <c r="D93">
        <v>200</v>
      </c>
      <c r="E93" s="4">
        <v>45341.708333333336</v>
      </c>
      <c r="F93">
        <f t="shared" si="66"/>
        <v>309</v>
      </c>
      <c r="H93">
        <v>10767.63</v>
      </c>
      <c r="I93">
        <v>3759099</v>
      </c>
      <c r="K93">
        <f t="shared" si="67"/>
        <v>768.73206254015849</v>
      </c>
      <c r="L93">
        <f t="shared" si="68"/>
        <v>268372.88498607837</v>
      </c>
      <c r="M93">
        <f t="shared" si="69"/>
        <v>267604.15292353823</v>
      </c>
      <c r="N93">
        <v>500</v>
      </c>
      <c r="O93">
        <v>250</v>
      </c>
      <c r="P93">
        <v>77.209999999999994</v>
      </c>
      <c r="S93" s="5">
        <f t="shared" si="70"/>
        <v>129516.90195570524</v>
      </c>
    </row>
    <row r="94" spans="1:19" x14ac:dyDescent="0.35">
      <c r="A94" s="4">
        <v>45354.583333333336</v>
      </c>
      <c r="B94" t="s">
        <v>19</v>
      </c>
      <c r="C94">
        <v>3</v>
      </c>
      <c r="D94">
        <v>200</v>
      </c>
      <c r="E94" s="4">
        <v>45341.708333333336</v>
      </c>
      <c r="F94">
        <f>(A94-E94)*24</f>
        <v>309</v>
      </c>
      <c r="H94">
        <v>10939.79</v>
      </c>
      <c r="I94">
        <v>3674704</v>
      </c>
      <c r="K94">
        <f t="shared" si="67"/>
        <v>781.02305989862225</v>
      </c>
      <c r="L94">
        <f t="shared" si="68"/>
        <v>262347.68330120656</v>
      </c>
      <c r="M94">
        <f t="shared" si="69"/>
        <v>261566.66024130795</v>
      </c>
      <c r="N94">
        <v>500</v>
      </c>
      <c r="O94">
        <v>250</v>
      </c>
      <c r="P94">
        <v>98.02</v>
      </c>
      <c r="S94" s="5">
        <f t="shared" si="70"/>
        <v>102019.99591920017</v>
      </c>
    </row>
    <row r="95" spans="1:19" x14ac:dyDescent="0.35">
      <c r="A95" s="4">
        <v>45356.5</v>
      </c>
      <c r="B95" t="s">
        <v>19</v>
      </c>
      <c r="C95">
        <v>1</v>
      </c>
      <c r="D95">
        <v>200</v>
      </c>
      <c r="E95" s="4">
        <v>45341.708333333336</v>
      </c>
      <c r="F95">
        <f t="shared" ref="F95:F96" si="71">(A95-E95)*24</f>
        <v>354.99999999994179</v>
      </c>
      <c r="H95">
        <v>3026.73</v>
      </c>
      <c r="I95">
        <v>3263861</v>
      </c>
      <c r="K95">
        <f t="shared" ref="K95:K100" si="72">H95/14.007</f>
        <v>216.08695652173913</v>
      </c>
      <c r="L95">
        <f t="shared" ref="L95:L100" si="73">I95/14.007</f>
        <v>233016.42036124796</v>
      </c>
      <c r="M95">
        <f t="shared" ref="M95:M100" si="74">L95-K95</f>
        <v>232800.33340472623</v>
      </c>
      <c r="N95">
        <v>500</v>
      </c>
      <c r="O95">
        <v>250</v>
      </c>
      <c r="P95">
        <v>13.01</v>
      </c>
      <c r="S95" s="5">
        <f t="shared" ref="S95:S100" si="75">5000/AVERAGE(P95,Q95,R95)*1000*N95/O95</f>
        <v>768639.50807071489</v>
      </c>
    </row>
    <row r="96" spans="1:19" x14ac:dyDescent="0.35">
      <c r="A96" s="4">
        <v>45356.5</v>
      </c>
      <c r="B96" t="s">
        <v>19</v>
      </c>
      <c r="C96">
        <v>2</v>
      </c>
      <c r="D96">
        <v>200</v>
      </c>
      <c r="E96" s="4">
        <v>45341.708333333336</v>
      </c>
      <c r="F96">
        <f t="shared" si="71"/>
        <v>354.99999999994179</v>
      </c>
      <c r="H96">
        <v>10189.549999999999</v>
      </c>
      <c r="I96">
        <v>3673552</v>
      </c>
      <c r="K96">
        <f t="shared" si="72"/>
        <v>727.46126936531732</v>
      </c>
      <c r="L96">
        <f t="shared" si="73"/>
        <v>262265.43870921683</v>
      </c>
      <c r="M96">
        <f t="shared" si="74"/>
        <v>261537.97743985153</v>
      </c>
      <c r="N96">
        <v>500</v>
      </c>
      <c r="O96">
        <v>250</v>
      </c>
      <c r="P96">
        <v>72.72</v>
      </c>
      <c r="S96" s="5">
        <f t="shared" si="75"/>
        <v>137513.75137513751</v>
      </c>
    </row>
    <row r="97" spans="1:19" x14ac:dyDescent="0.35">
      <c r="A97" s="4">
        <v>45356.5</v>
      </c>
      <c r="B97" t="s">
        <v>19</v>
      </c>
      <c r="C97">
        <v>3</v>
      </c>
      <c r="D97">
        <v>200</v>
      </c>
      <c r="E97" s="4">
        <v>45341.708333333336</v>
      </c>
      <c r="F97">
        <f>(A97-E97)*24</f>
        <v>354.99999999994179</v>
      </c>
      <c r="H97">
        <v>10587.42</v>
      </c>
      <c r="I97">
        <v>3693007</v>
      </c>
      <c r="K97">
        <f t="shared" si="72"/>
        <v>755.86635253801671</v>
      </c>
      <c r="L97">
        <f t="shared" si="73"/>
        <v>263654.38709216821</v>
      </c>
      <c r="M97">
        <f t="shared" si="74"/>
        <v>262898.52073963021</v>
      </c>
      <c r="N97">
        <v>500</v>
      </c>
      <c r="O97">
        <v>250</v>
      </c>
      <c r="P97">
        <v>100.1</v>
      </c>
      <c r="S97" s="5">
        <f t="shared" si="75"/>
        <v>99900.0999000999</v>
      </c>
    </row>
    <row r="98" spans="1:19" x14ac:dyDescent="0.35">
      <c r="A98" s="4">
        <v>45358.458333333336</v>
      </c>
      <c r="B98" t="s">
        <v>19</v>
      </c>
      <c r="C98">
        <v>1</v>
      </c>
      <c r="D98">
        <v>200</v>
      </c>
      <c r="E98" s="4">
        <v>45341.708333333336</v>
      </c>
      <c r="F98">
        <f t="shared" ref="F98:F99" si="76">(A98-E98)*24</f>
        <v>402</v>
      </c>
      <c r="H98">
        <v>552.30999999999995</v>
      </c>
      <c r="I98">
        <v>3223042</v>
      </c>
      <c r="K98">
        <f t="shared" si="72"/>
        <v>39.430998786321119</v>
      </c>
      <c r="L98">
        <f t="shared" si="73"/>
        <v>230102.23459698723</v>
      </c>
      <c r="M98">
        <f t="shared" si="74"/>
        <v>230062.8035982009</v>
      </c>
      <c r="N98">
        <v>500</v>
      </c>
      <c r="O98">
        <v>250</v>
      </c>
      <c r="P98">
        <v>9.89</v>
      </c>
      <c r="S98" s="5">
        <f t="shared" si="75"/>
        <v>1011122.3458038422</v>
      </c>
    </row>
    <row r="99" spans="1:19" x14ac:dyDescent="0.35">
      <c r="A99" s="4">
        <v>45358.458333333336</v>
      </c>
      <c r="B99" t="s">
        <v>19</v>
      </c>
      <c r="C99">
        <v>2</v>
      </c>
      <c r="D99">
        <v>200</v>
      </c>
      <c r="E99" s="4">
        <v>45341.708333333336</v>
      </c>
      <c r="F99">
        <f t="shared" si="76"/>
        <v>402</v>
      </c>
      <c r="H99">
        <v>9315.35</v>
      </c>
      <c r="I99">
        <v>3518851</v>
      </c>
      <c r="K99">
        <f t="shared" si="72"/>
        <v>665.04961804811887</v>
      </c>
      <c r="L99">
        <f t="shared" si="73"/>
        <v>251220.88955522238</v>
      </c>
      <c r="M99">
        <f t="shared" si="74"/>
        <v>250555.83993717426</v>
      </c>
      <c r="N99">
        <v>500</v>
      </c>
      <c r="O99">
        <v>250</v>
      </c>
      <c r="P99">
        <v>62.93</v>
      </c>
      <c r="S99" s="5">
        <f t="shared" si="75"/>
        <v>158906.72175433021</v>
      </c>
    </row>
    <row r="100" spans="1:19" x14ac:dyDescent="0.35">
      <c r="A100" s="4">
        <v>45358.458333333336</v>
      </c>
      <c r="B100" t="s">
        <v>19</v>
      </c>
      <c r="C100">
        <v>3</v>
      </c>
      <c r="D100">
        <v>200</v>
      </c>
      <c r="E100" s="4">
        <v>45341.708333333336</v>
      </c>
      <c r="F100">
        <f>(A100-E100)*24</f>
        <v>402</v>
      </c>
      <c r="H100">
        <v>9872.02</v>
      </c>
      <c r="I100">
        <v>3564408</v>
      </c>
      <c r="K100">
        <f t="shared" si="72"/>
        <v>704.79188976940111</v>
      </c>
      <c r="L100">
        <f t="shared" si="73"/>
        <v>254473.33476119084</v>
      </c>
      <c r="M100">
        <f t="shared" si="74"/>
        <v>253768.54287142144</v>
      </c>
      <c r="N100">
        <v>500</v>
      </c>
      <c r="O100">
        <v>250</v>
      </c>
      <c r="P100">
        <v>85.93</v>
      </c>
      <c r="S100" s="5">
        <f t="shared" si="75"/>
        <v>116373.79262190155</v>
      </c>
    </row>
    <row r="101" spans="1:19" x14ac:dyDescent="0.35">
      <c r="A101" s="4">
        <v>45360.479166666664</v>
      </c>
      <c r="B101" t="s">
        <v>19</v>
      </c>
      <c r="C101">
        <v>1</v>
      </c>
      <c r="D101">
        <v>200</v>
      </c>
      <c r="E101" s="4">
        <v>45341.708333333336</v>
      </c>
      <c r="F101">
        <f t="shared" ref="F101:F102" si="77">(A101-E101)*24</f>
        <v>450.49999999988358</v>
      </c>
      <c r="H101">
        <v>0</v>
      </c>
      <c r="I101">
        <v>3100893</v>
      </c>
      <c r="K101">
        <f t="shared" ref="K101:K103" si="78">H101/14.007</f>
        <v>0</v>
      </c>
      <c r="L101">
        <f t="shared" ref="L101:L103" si="79">I101/14.007</f>
        <v>221381.6663097023</v>
      </c>
      <c r="M101">
        <f t="shared" ref="M101:M103" si="80">L101-K101</f>
        <v>221381.6663097023</v>
      </c>
      <c r="N101">
        <v>500</v>
      </c>
      <c r="O101">
        <v>250</v>
      </c>
      <c r="P101">
        <v>9.81</v>
      </c>
      <c r="S101" s="5">
        <f t="shared" ref="S101:S103" si="81">5000/AVERAGE(P101,Q101,R101)*1000*N101/O101</f>
        <v>1019367.9918450561</v>
      </c>
    </row>
    <row r="102" spans="1:19" x14ac:dyDescent="0.35">
      <c r="A102" s="4">
        <v>45360.479166666664</v>
      </c>
      <c r="B102" t="s">
        <v>19</v>
      </c>
      <c r="C102">
        <v>2</v>
      </c>
      <c r="D102">
        <v>200</v>
      </c>
      <c r="E102" s="4">
        <v>45341.708333333336</v>
      </c>
      <c r="F102">
        <f t="shared" si="77"/>
        <v>450.49999999988358</v>
      </c>
      <c r="H102">
        <v>9472.2099999999991</v>
      </c>
      <c r="I102">
        <v>3589190</v>
      </c>
      <c r="K102">
        <f t="shared" si="78"/>
        <v>676.24830441921893</v>
      </c>
      <c r="L102">
        <f t="shared" si="79"/>
        <v>256242.59298921967</v>
      </c>
      <c r="M102">
        <f t="shared" si="80"/>
        <v>255566.34468480045</v>
      </c>
      <c r="N102">
        <v>500</v>
      </c>
      <c r="O102">
        <v>250</v>
      </c>
      <c r="P102">
        <v>61.4</v>
      </c>
      <c r="S102" s="5">
        <f t="shared" si="81"/>
        <v>162866.44951140066</v>
      </c>
    </row>
    <row r="103" spans="1:19" x14ac:dyDescent="0.35">
      <c r="A103" s="4">
        <v>45360.479166666664</v>
      </c>
      <c r="B103" t="s">
        <v>19</v>
      </c>
      <c r="C103">
        <v>3</v>
      </c>
      <c r="D103">
        <v>200</v>
      </c>
      <c r="E103" s="4">
        <v>45341.708333333336</v>
      </c>
      <c r="F103">
        <f>(A103-E103)*24</f>
        <v>450.49999999988358</v>
      </c>
      <c r="H103">
        <v>10157.24</v>
      </c>
      <c r="I103">
        <v>3465236</v>
      </c>
      <c r="K103">
        <f t="shared" si="78"/>
        <v>725.15456557435573</v>
      </c>
      <c r="L103">
        <f t="shared" si="79"/>
        <v>247393.16056257585</v>
      </c>
      <c r="M103">
        <f t="shared" si="80"/>
        <v>246668.00599700148</v>
      </c>
      <c r="N103">
        <v>500</v>
      </c>
      <c r="O103">
        <v>250</v>
      </c>
      <c r="P103">
        <v>96.8</v>
      </c>
      <c r="S103" s="5">
        <f t="shared" si="81"/>
        <v>103305.78512396695</v>
      </c>
    </row>
    <row r="104" spans="1:19" x14ac:dyDescent="0.35">
      <c r="A104" s="4">
        <v>45362.5</v>
      </c>
      <c r="B104" t="s">
        <v>19</v>
      </c>
      <c r="C104">
        <v>1</v>
      </c>
      <c r="D104">
        <v>200</v>
      </c>
      <c r="E104" s="4">
        <v>45341.708333333336</v>
      </c>
      <c r="F104">
        <f t="shared" ref="F104:F105" si="82">(A104-E104)*24</f>
        <v>498.99999999994179</v>
      </c>
      <c r="H104">
        <v>0</v>
      </c>
      <c r="I104">
        <v>3055881</v>
      </c>
      <c r="K104">
        <f t="shared" ref="K104:K106" si="83">H104/14.007</f>
        <v>0</v>
      </c>
      <c r="L104">
        <f t="shared" ref="L104:L106" si="84">I104/14.007</f>
        <v>218168.13022060398</v>
      </c>
      <c r="M104">
        <f t="shared" ref="M104:M106" si="85">L104-K104</f>
        <v>218168.13022060398</v>
      </c>
      <c r="N104">
        <v>500</v>
      </c>
      <c r="O104">
        <v>250</v>
      </c>
      <c r="P104">
        <v>11.76</v>
      </c>
      <c r="S104" s="5">
        <f t="shared" ref="S104:S106" si="86">5000/AVERAGE(P104,Q104,R104)*1000*N104/O104</f>
        <v>850340.13605442178</v>
      </c>
    </row>
    <row r="105" spans="1:19" x14ac:dyDescent="0.35">
      <c r="A105" s="4">
        <v>45362.5</v>
      </c>
      <c r="B105" t="s">
        <v>19</v>
      </c>
      <c r="C105">
        <v>2</v>
      </c>
      <c r="D105">
        <v>200</v>
      </c>
      <c r="E105" s="4">
        <v>45341.708333333336</v>
      </c>
      <c r="F105">
        <f t="shared" si="82"/>
        <v>498.99999999994179</v>
      </c>
      <c r="H105">
        <v>8975.82</v>
      </c>
      <c r="I105">
        <v>3477664</v>
      </c>
      <c r="K105">
        <f t="shared" si="83"/>
        <v>640.80959520239878</v>
      </c>
      <c r="L105">
        <f t="shared" si="84"/>
        <v>248280.43121296496</v>
      </c>
      <c r="M105">
        <f t="shared" si="85"/>
        <v>247639.62161776258</v>
      </c>
      <c r="N105">
        <v>500</v>
      </c>
      <c r="O105">
        <v>250</v>
      </c>
      <c r="P105">
        <v>51.65</v>
      </c>
      <c r="S105" s="5">
        <f t="shared" si="86"/>
        <v>193610.8422071636</v>
      </c>
    </row>
    <row r="106" spans="1:19" x14ac:dyDescent="0.35">
      <c r="A106" s="4">
        <v>45362.5</v>
      </c>
      <c r="B106" t="s">
        <v>19</v>
      </c>
      <c r="C106">
        <v>3</v>
      </c>
      <c r="D106">
        <v>200</v>
      </c>
      <c r="E106" s="4">
        <v>45341.708333333336</v>
      </c>
      <c r="F106">
        <f>(A106-E106)*24</f>
        <v>498.99999999994179</v>
      </c>
      <c r="H106">
        <v>9577.27</v>
      </c>
      <c r="I106">
        <v>3382269</v>
      </c>
      <c r="K106">
        <f t="shared" si="83"/>
        <v>683.74883986578141</v>
      </c>
      <c r="L106">
        <f t="shared" si="84"/>
        <v>241469.90790319126</v>
      </c>
      <c r="M106">
        <f t="shared" si="85"/>
        <v>240786.15906332547</v>
      </c>
      <c r="N106">
        <v>500</v>
      </c>
      <c r="O106">
        <v>250</v>
      </c>
      <c r="P106">
        <v>87.45</v>
      </c>
      <c r="S106" s="5">
        <f t="shared" si="86"/>
        <v>114351.05774728415</v>
      </c>
    </row>
    <row r="107" spans="1:19" x14ac:dyDescent="0.35">
      <c r="A107" s="4">
        <v>45364.416666666664</v>
      </c>
      <c r="B107" t="s">
        <v>19</v>
      </c>
      <c r="C107">
        <v>2</v>
      </c>
      <c r="D107">
        <v>200</v>
      </c>
      <c r="E107" s="4">
        <v>45341.708333333336</v>
      </c>
      <c r="F107">
        <f t="shared" ref="F107" si="87">(A107-E107)*24</f>
        <v>544.99999999988358</v>
      </c>
      <c r="H107">
        <v>7982.37</v>
      </c>
      <c r="I107">
        <v>3516380</v>
      </c>
      <c r="K107">
        <f t="shared" ref="K107:K108" si="88">H107/14.007</f>
        <v>569.88434354251444</v>
      </c>
      <c r="L107">
        <f t="shared" ref="L107:L108" si="89">I107/14.007</f>
        <v>251044.47776111946</v>
      </c>
      <c r="M107">
        <f t="shared" ref="M107:M108" si="90">L107-K107</f>
        <v>250474.59341757695</v>
      </c>
      <c r="N107">
        <v>500</v>
      </c>
      <c r="O107">
        <v>250</v>
      </c>
      <c r="P107">
        <v>56.68</v>
      </c>
      <c r="S107" s="5">
        <f t="shared" ref="S107:S108" si="91">5000/AVERAGE(P107,Q107,R107)*1000*N107/O107</f>
        <v>176429.07551164433</v>
      </c>
    </row>
    <row r="108" spans="1:19" x14ac:dyDescent="0.35">
      <c r="A108" s="4">
        <v>45364.416666666664</v>
      </c>
      <c r="B108" t="s">
        <v>19</v>
      </c>
      <c r="C108">
        <v>3</v>
      </c>
      <c r="D108">
        <v>200</v>
      </c>
      <c r="E108" s="4">
        <v>45341.708333333336</v>
      </c>
      <c r="F108">
        <f>(A108-E108)*24</f>
        <v>544.99999999988358</v>
      </c>
      <c r="H108">
        <v>9553.09</v>
      </c>
      <c r="I108">
        <v>3837229</v>
      </c>
      <c r="K108">
        <f t="shared" si="88"/>
        <v>682.02256014849718</v>
      </c>
      <c r="L108">
        <f t="shared" si="89"/>
        <v>273950.81030913116</v>
      </c>
      <c r="M108">
        <f t="shared" si="90"/>
        <v>273268.78774898266</v>
      </c>
      <c r="N108">
        <v>500</v>
      </c>
      <c r="O108">
        <v>250</v>
      </c>
      <c r="P108">
        <v>95</v>
      </c>
      <c r="S108" s="5">
        <f t="shared" si="91"/>
        <v>105263.15789473684</v>
      </c>
    </row>
    <row r="109" spans="1:19" x14ac:dyDescent="0.35">
      <c r="A109" s="4">
        <v>45366.458333333336</v>
      </c>
      <c r="B109" t="s">
        <v>19</v>
      </c>
      <c r="C109">
        <v>2</v>
      </c>
      <c r="D109">
        <v>200</v>
      </c>
      <c r="E109" s="4">
        <v>45341.708333333336</v>
      </c>
      <c r="F109">
        <f t="shared" ref="F109" si="92">(A109-E109)*24</f>
        <v>594</v>
      </c>
      <c r="H109">
        <v>7576.67</v>
      </c>
      <c r="I109">
        <v>3559178</v>
      </c>
      <c r="K109">
        <f t="shared" ref="K109:K110" si="93">H109/14.007</f>
        <v>540.92025415863498</v>
      </c>
      <c r="L109">
        <f t="shared" ref="L109:L110" si="94">I109/14.007</f>
        <v>254099.95002498751</v>
      </c>
      <c r="M109">
        <f t="shared" ref="M109:M110" si="95">L109-K109</f>
        <v>253559.02977082887</v>
      </c>
      <c r="N109">
        <v>500</v>
      </c>
      <c r="O109">
        <v>250</v>
      </c>
      <c r="P109">
        <v>47.91</v>
      </c>
      <c r="S109" s="5">
        <f t="shared" ref="S109:S110" si="96">5000/AVERAGE(P109,Q109,R109)*1000*N109/O109</f>
        <v>208724.69213107909</v>
      </c>
    </row>
    <row r="110" spans="1:19" x14ac:dyDescent="0.35">
      <c r="A110" s="4">
        <v>45366.458333333336</v>
      </c>
      <c r="B110" t="s">
        <v>19</v>
      </c>
      <c r="C110">
        <v>3</v>
      </c>
      <c r="D110">
        <v>200</v>
      </c>
      <c r="E110" s="4">
        <v>45341.708333333336</v>
      </c>
      <c r="F110">
        <f>(A110-E110)*24</f>
        <v>594</v>
      </c>
      <c r="H110">
        <v>9423.14</v>
      </c>
      <c r="I110">
        <v>3696382</v>
      </c>
      <c r="K110">
        <f t="shared" si="93"/>
        <v>672.74505604340686</v>
      </c>
      <c r="L110">
        <f t="shared" si="94"/>
        <v>263895.33804526308</v>
      </c>
      <c r="M110">
        <f t="shared" si="95"/>
        <v>263222.5929892197</v>
      </c>
      <c r="N110">
        <v>500</v>
      </c>
      <c r="O110">
        <v>250</v>
      </c>
      <c r="P110">
        <v>87.04</v>
      </c>
      <c r="S110" s="5">
        <f t="shared" si="96"/>
        <v>114889.70588235292</v>
      </c>
    </row>
    <row r="111" spans="1:19" x14ac:dyDescent="0.35">
      <c r="A111" s="4">
        <v>45369.458333333336</v>
      </c>
      <c r="B111" t="s">
        <v>19</v>
      </c>
      <c r="C111">
        <v>2</v>
      </c>
      <c r="D111">
        <v>200</v>
      </c>
      <c r="E111" s="4">
        <v>45341.708333333336</v>
      </c>
      <c r="F111">
        <f t="shared" ref="F111" si="97">(A111-E111)*24</f>
        <v>666</v>
      </c>
      <c r="H111">
        <v>6943.92</v>
      </c>
      <c r="I111">
        <v>3334846</v>
      </c>
      <c r="K111">
        <f t="shared" ref="K111:K112" si="98">H111/14.007</f>
        <v>495.74641250803171</v>
      </c>
      <c r="L111">
        <f t="shared" ref="L111:L112" si="99">I111/14.007</f>
        <v>238084.24359248948</v>
      </c>
      <c r="M111">
        <f t="shared" ref="M111:M112" si="100">L111-K111</f>
        <v>237588.49717998144</v>
      </c>
      <c r="N111">
        <v>500</v>
      </c>
      <c r="O111">
        <v>250</v>
      </c>
      <c r="P111">
        <v>46.12</v>
      </c>
      <c r="S111" s="5">
        <f t="shared" ref="S111:S112" si="101">5000/AVERAGE(P111,Q111,R111)*1000*N111/O111</f>
        <v>216825.67215958372</v>
      </c>
    </row>
    <row r="112" spans="1:19" x14ac:dyDescent="0.35">
      <c r="A112" s="4">
        <v>45369.458333333336</v>
      </c>
      <c r="B112" t="s">
        <v>19</v>
      </c>
      <c r="C112">
        <v>3</v>
      </c>
      <c r="D112">
        <v>200</v>
      </c>
      <c r="E112" s="4">
        <v>45341.708333333336</v>
      </c>
      <c r="F112">
        <f>(A112-E112)*24</f>
        <v>666</v>
      </c>
      <c r="H112">
        <v>9032.92</v>
      </c>
      <c r="I112">
        <v>3556819</v>
      </c>
      <c r="K112">
        <f t="shared" si="98"/>
        <v>644.88612836438926</v>
      </c>
      <c r="L112">
        <f t="shared" si="99"/>
        <v>253931.53423288357</v>
      </c>
      <c r="M112">
        <f t="shared" si="100"/>
        <v>253286.64810451918</v>
      </c>
      <c r="N112">
        <v>500</v>
      </c>
      <c r="O112">
        <v>250</v>
      </c>
      <c r="P112">
        <v>84.97</v>
      </c>
      <c r="S112" s="5">
        <f t="shared" si="101"/>
        <v>117688.59597505002</v>
      </c>
    </row>
    <row r="113" spans="1:19" x14ac:dyDescent="0.35">
      <c r="A113" s="4">
        <v>45376.458333333336</v>
      </c>
      <c r="B113" t="s">
        <v>19</v>
      </c>
      <c r="C113">
        <v>2</v>
      </c>
      <c r="D113">
        <v>200</v>
      </c>
      <c r="E113" s="4">
        <v>45341.708333333336</v>
      </c>
      <c r="F113">
        <f t="shared" ref="F113" si="102">(A113-E113)*24</f>
        <v>834</v>
      </c>
      <c r="H113">
        <v>5338.11</v>
      </c>
      <c r="I113">
        <v>3176734</v>
      </c>
      <c r="K113">
        <f t="shared" ref="K113:K114" si="103">H113/14.007</f>
        <v>381.10301991861212</v>
      </c>
      <c r="L113">
        <f t="shared" ref="L113:L114" si="104">I113/14.007</f>
        <v>226796.17334190049</v>
      </c>
      <c r="M113">
        <f t="shared" ref="M113:M114" si="105">L113-K113</f>
        <v>226415.07032198188</v>
      </c>
      <c r="N113">
        <v>500</v>
      </c>
      <c r="O113">
        <v>250</v>
      </c>
      <c r="P113">
        <v>39.29</v>
      </c>
      <c r="S113" s="5">
        <f t="shared" ref="S113:S114" si="106">5000/AVERAGE(P113,Q113,R113)*1000*N113/O113</f>
        <v>254517.68897938408</v>
      </c>
    </row>
    <row r="114" spans="1:19" x14ac:dyDescent="0.35">
      <c r="A114" s="4">
        <v>45376.458333333336</v>
      </c>
      <c r="B114" t="s">
        <v>19</v>
      </c>
      <c r="C114">
        <v>3</v>
      </c>
      <c r="D114">
        <v>200</v>
      </c>
      <c r="E114" s="4">
        <v>45341.708333333336</v>
      </c>
      <c r="F114">
        <f t="shared" ref="F114:F131" si="107">(A114-E114)*24</f>
        <v>834</v>
      </c>
      <c r="H114">
        <v>8333.6299999999992</v>
      </c>
      <c r="I114">
        <v>3392199</v>
      </c>
      <c r="K114">
        <f t="shared" si="103"/>
        <v>594.96180481187969</v>
      </c>
      <c r="L114">
        <f t="shared" si="104"/>
        <v>242178.83915185265</v>
      </c>
      <c r="M114">
        <f t="shared" si="105"/>
        <v>241583.87734704078</v>
      </c>
      <c r="N114">
        <v>500</v>
      </c>
      <c r="O114">
        <v>250</v>
      </c>
      <c r="P114">
        <v>86.61</v>
      </c>
      <c r="S114" s="5">
        <f t="shared" si="106"/>
        <v>115460.10853250202</v>
      </c>
    </row>
    <row r="115" spans="1:19" x14ac:dyDescent="0.35">
      <c r="A115" s="4">
        <v>45321.625</v>
      </c>
      <c r="B115" t="s">
        <v>19</v>
      </c>
      <c r="C115">
        <v>4</v>
      </c>
      <c r="D115">
        <v>0</v>
      </c>
      <c r="E115" s="4">
        <v>45321.625</v>
      </c>
      <c r="F115">
        <f t="shared" si="107"/>
        <v>0</v>
      </c>
      <c r="H115">
        <v>14213.05</v>
      </c>
      <c r="I115">
        <v>14361</v>
      </c>
      <c r="K115">
        <f t="shared" ref="K115:L119" si="108">H115/14.007</f>
        <v>1014.7105018919111</v>
      </c>
      <c r="L115">
        <f t="shared" si="108"/>
        <v>1025.273077746841</v>
      </c>
      <c r="M115">
        <f>L115-K115</f>
        <v>10.562575854929833</v>
      </c>
    </row>
    <row r="116" spans="1:19" x14ac:dyDescent="0.35">
      <c r="A116" s="4">
        <v>45322.645833333336</v>
      </c>
      <c r="B116" t="s">
        <v>19</v>
      </c>
      <c r="C116">
        <v>4</v>
      </c>
      <c r="D116">
        <v>0</v>
      </c>
      <c r="E116" s="4">
        <v>45321.625</v>
      </c>
      <c r="F116">
        <f t="shared" si="107"/>
        <v>24.500000000058208</v>
      </c>
      <c r="H116">
        <v>13996.46</v>
      </c>
      <c r="I116">
        <v>14387</v>
      </c>
      <c r="K116">
        <f t="shared" si="108"/>
        <v>999.24751909759402</v>
      </c>
      <c r="L116">
        <f t="shared" si="108"/>
        <v>1027.129292496609</v>
      </c>
      <c r="M116">
        <f>L116-K116</f>
        <v>27.881773399014946</v>
      </c>
      <c r="N116">
        <v>500</v>
      </c>
      <c r="O116">
        <v>250</v>
      </c>
      <c r="P116">
        <v>67.849999999999994</v>
      </c>
      <c r="S116" s="5">
        <f>5000/AVERAGE(P116,Q116,R116)*1000*N116/O116</f>
        <v>147383.93515106855</v>
      </c>
    </row>
    <row r="117" spans="1:19" x14ac:dyDescent="0.35">
      <c r="A117" s="4">
        <v>45323.645833333336</v>
      </c>
      <c r="B117" t="s">
        <v>19</v>
      </c>
      <c r="C117">
        <v>4</v>
      </c>
      <c r="D117">
        <v>0</v>
      </c>
      <c r="E117" s="4">
        <v>45321.625</v>
      </c>
      <c r="F117">
        <f t="shared" si="107"/>
        <v>48.500000000058208</v>
      </c>
      <c r="H117">
        <v>13646.41</v>
      </c>
      <c r="I117">
        <v>14852</v>
      </c>
      <c r="K117">
        <f t="shared" si="108"/>
        <v>974.2564432069679</v>
      </c>
      <c r="L117">
        <f t="shared" si="108"/>
        <v>1060.3269793674592</v>
      </c>
      <c r="M117">
        <f>L117-K117</f>
        <v>86.070536160491315</v>
      </c>
      <c r="N117">
        <v>500</v>
      </c>
      <c r="O117">
        <v>250</v>
      </c>
      <c r="P117">
        <v>31.99</v>
      </c>
      <c r="S117" s="5">
        <f>5000/AVERAGE(P117,Q117,R117)*1000*N117/O117</f>
        <v>312597.68677711789</v>
      </c>
    </row>
    <row r="118" spans="1:19" x14ac:dyDescent="0.35">
      <c r="A118" s="4">
        <v>45324.635416666664</v>
      </c>
      <c r="B118" t="s">
        <v>19</v>
      </c>
      <c r="C118">
        <v>4</v>
      </c>
      <c r="D118">
        <v>0</v>
      </c>
      <c r="E118" s="4">
        <v>45321.625</v>
      </c>
      <c r="F118">
        <f t="shared" si="107"/>
        <v>72.249999999941792</v>
      </c>
      <c r="H118">
        <v>11548.34</v>
      </c>
      <c r="I118">
        <v>14839</v>
      </c>
      <c r="K118">
        <f t="shared" si="108"/>
        <v>824.4691939744414</v>
      </c>
      <c r="L118">
        <f t="shared" si="108"/>
        <v>1059.3988719925751</v>
      </c>
      <c r="M118">
        <f>L118-K118</f>
        <v>234.9296780181337</v>
      </c>
      <c r="N118">
        <v>500</v>
      </c>
      <c r="O118">
        <v>250</v>
      </c>
      <c r="P118">
        <v>14.25</v>
      </c>
      <c r="S118" s="5">
        <f>5000/AVERAGE(P118,Q118,R118)*1000*N118/O118</f>
        <v>701754.38596491236</v>
      </c>
    </row>
    <row r="119" spans="1:19" x14ac:dyDescent="0.35">
      <c r="A119" s="4">
        <v>45327.5</v>
      </c>
      <c r="B119" t="s">
        <v>19</v>
      </c>
      <c r="C119">
        <v>4</v>
      </c>
      <c r="D119">
        <v>0</v>
      </c>
      <c r="E119" s="4">
        <v>45321.625</v>
      </c>
      <c r="F119">
        <f t="shared" si="107"/>
        <v>141</v>
      </c>
      <c r="H119">
        <v>0</v>
      </c>
      <c r="I119">
        <v>15289</v>
      </c>
      <c r="K119">
        <f t="shared" si="108"/>
        <v>0</v>
      </c>
      <c r="L119">
        <f t="shared" si="108"/>
        <v>1091.5256657385594</v>
      </c>
      <c r="M119">
        <f>L119-K119</f>
        <v>1091.5256657385594</v>
      </c>
      <c r="N119">
        <v>500</v>
      </c>
      <c r="O119">
        <v>50</v>
      </c>
      <c r="P119">
        <v>12.23</v>
      </c>
      <c r="S119" s="5">
        <f>5000/AVERAGE(P119,Q119,R119)*1000*N119/O119</f>
        <v>4088307.4407195426</v>
      </c>
    </row>
    <row r="120" spans="1:19" x14ac:dyDescent="0.35">
      <c r="A120" s="6">
        <v>45334.6875</v>
      </c>
      <c r="B120" t="s">
        <v>19</v>
      </c>
      <c r="C120">
        <v>5</v>
      </c>
      <c r="D120">
        <v>0</v>
      </c>
      <c r="E120" s="6">
        <v>45334.6875</v>
      </c>
      <c r="F120">
        <f t="shared" si="107"/>
        <v>0</v>
      </c>
    </row>
    <row r="121" spans="1:19" x14ac:dyDescent="0.35">
      <c r="A121" s="6">
        <v>45336.458333333336</v>
      </c>
      <c r="B121" t="s">
        <v>19</v>
      </c>
      <c r="C121">
        <v>5</v>
      </c>
      <c r="D121">
        <v>0</v>
      </c>
      <c r="E121" s="6">
        <v>45334.6875</v>
      </c>
      <c r="F121">
        <f t="shared" si="107"/>
        <v>42.500000000058208</v>
      </c>
      <c r="H121">
        <v>12469.82</v>
      </c>
      <c r="I121">
        <v>13575</v>
      </c>
      <c r="K121">
        <f t="shared" ref="K121:K136" si="109">H121/14.007</f>
        <v>890.25630042121793</v>
      </c>
      <c r="L121">
        <f t="shared" ref="L121:L136" si="110">I121/14.007</f>
        <v>969.15827800385523</v>
      </c>
      <c r="M121">
        <f t="shared" ref="M121:M136" si="111">L121-K121</f>
        <v>78.901977582637301</v>
      </c>
      <c r="N121">
        <v>500</v>
      </c>
      <c r="O121">
        <v>250</v>
      </c>
      <c r="P121">
        <v>43.14</v>
      </c>
      <c r="S121" s="5">
        <f>5000/AVERAGE(P121,Q121,R121)*1000*N121/O121</f>
        <v>231803.4306907742</v>
      </c>
    </row>
    <row r="122" spans="1:19" x14ac:dyDescent="0.35">
      <c r="A122" s="6">
        <v>45337.625</v>
      </c>
      <c r="B122" t="s">
        <v>19</v>
      </c>
      <c r="C122">
        <v>5</v>
      </c>
      <c r="D122">
        <v>0</v>
      </c>
      <c r="E122" s="6">
        <v>45334.6875</v>
      </c>
      <c r="F122">
        <f t="shared" si="107"/>
        <v>70.5</v>
      </c>
      <c r="H122">
        <v>10457.51</v>
      </c>
      <c r="I122">
        <v>13398</v>
      </c>
      <c r="K122">
        <f t="shared" si="109"/>
        <v>746.59170414792607</v>
      </c>
      <c r="L122">
        <f t="shared" si="110"/>
        <v>956.52173913043475</v>
      </c>
      <c r="M122">
        <f t="shared" si="111"/>
        <v>209.93003498250869</v>
      </c>
      <c r="N122">
        <v>500</v>
      </c>
      <c r="O122">
        <v>250</v>
      </c>
      <c r="P122">
        <v>16.39</v>
      </c>
      <c r="S122" s="5">
        <f>5000/AVERAGE(P122,Q122,R122)*1000*N122/O122</f>
        <v>610128.12690665037</v>
      </c>
    </row>
    <row r="123" spans="1:19" x14ac:dyDescent="0.35">
      <c r="A123" s="6">
        <v>45338.5</v>
      </c>
      <c r="B123" t="s">
        <v>19</v>
      </c>
      <c r="C123">
        <v>5</v>
      </c>
      <c r="D123">
        <v>0</v>
      </c>
      <c r="E123" s="6">
        <v>45334.6875</v>
      </c>
      <c r="F123">
        <f t="shared" si="107"/>
        <v>91.5</v>
      </c>
      <c r="H123">
        <v>7032.44</v>
      </c>
      <c r="I123">
        <v>13514</v>
      </c>
      <c r="K123">
        <f t="shared" si="109"/>
        <v>502.06610980224173</v>
      </c>
      <c r="L123">
        <f t="shared" si="110"/>
        <v>964.80331262939956</v>
      </c>
      <c r="M123">
        <f t="shared" si="111"/>
        <v>462.73720282715783</v>
      </c>
      <c r="N123">
        <v>500</v>
      </c>
      <c r="O123">
        <v>100</v>
      </c>
      <c r="P123">
        <v>17.75</v>
      </c>
      <c r="S123" s="5">
        <f>5000/AVERAGE(P123,Q123,R123)*1000*N123/O123</f>
        <v>1408450.704225352</v>
      </c>
    </row>
    <row r="124" spans="1:19" x14ac:dyDescent="0.35">
      <c r="A124" s="6">
        <v>45340.572916666664</v>
      </c>
      <c r="B124" t="s">
        <v>19</v>
      </c>
      <c r="C124">
        <v>5</v>
      </c>
      <c r="D124">
        <v>0</v>
      </c>
      <c r="E124" s="6">
        <v>45334.6875</v>
      </c>
      <c r="F124">
        <f t="shared" si="107"/>
        <v>141.24999999994179</v>
      </c>
      <c r="H124">
        <v>0</v>
      </c>
      <c r="I124">
        <v>13767</v>
      </c>
      <c r="K124">
        <f t="shared" si="109"/>
        <v>0</v>
      </c>
      <c r="L124">
        <f t="shared" si="110"/>
        <v>982.86571000214178</v>
      </c>
      <c r="M124">
        <f t="shared" si="111"/>
        <v>982.86571000214178</v>
      </c>
      <c r="N124">
        <v>500</v>
      </c>
      <c r="O124">
        <v>50</v>
      </c>
      <c r="P124">
        <v>13.41</v>
      </c>
      <c r="S124" s="5">
        <f>5000/AVERAGE(P124,Q124,R124)*1000*N124/O124</f>
        <v>3728560.7755406415</v>
      </c>
    </row>
    <row r="125" spans="1:19" x14ac:dyDescent="0.35">
      <c r="A125" s="6">
        <v>45341.708333333336</v>
      </c>
      <c r="B125" t="s">
        <v>19</v>
      </c>
      <c r="C125">
        <v>6</v>
      </c>
      <c r="D125">
        <v>0</v>
      </c>
      <c r="E125" s="6">
        <v>45341.708333333336</v>
      </c>
      <c r="F125">
        <f t="shared" si="107"/>
        <v>0</v>
      </c>
      <c r="H125">
        <v>13910.37</v>
      </c>
      <c r="I125">
        <v>14236</v>
      </c>
      <c r="K125">
        <f t="shared" si="109"/>
        <v>993.1013064896124</v>
      </c>
      <c r="L125">
        <f t="shared" si="110"/>
        <v>1016.3489683729564</v>
      </c>
      <c r="M125">
        <f t="shared" si="111"/>
        <v>23.247661883343994</v>
      </c>
    </row>
    <row r="126" spans="1:19" x14ac:dyDescent="0.35">
      <c r="A126" s="6">
        <v>45343.458333333336</v>
      </c>
      <c r="B126" t="s">
        <v>19</v>
      </c>
      <c r="C126">
        <v>6</v>
      </c>
      <c r="D126">
        <v>0</v>
      </c>
      <c r="E126" s="6">
        <v>45341.708333333336</v>
      </c>
      <c r="F126">
        <f t="shared" si="107"/>
        <v>42</v>
      </c>
      <c r="H126">
        <v>13305.29</v>
      </c>
      <c r="I126">
        <v>14506</v>
      </c>
      <c r="K126">
        <f t="shared" si="109"/>
        <v>949.90290569001218</v>
      </c>
      <c r="L126">
        <f t="shared" si="110"/>
        <v>1035.625044620547</v>
      </c>
      <c r="M126">
        <f t="shared" si="111"/>
        <v>85.722138930534811</v>
      </c>
      <c r="N126">
        <v>500</v>
      </c>
      <c r="O126">
        <v>250</v>
      </c>
      <c r="P126">
        <v>53.29</v>
      </c>
      <c r="S126" s="5">
        <f>5000/AVERAGE(P126,Q126,R126)*1000*N126/O126</f>
        <v>187652.46762994933</v>
      </c>
    </row>
    <row r="127" spans="1:19" x14ac:dyDescent="0.35">
      <c r="A127" s="6">
        <v>45344.479166666664</v>
      </c>
      <c r="B127" t="s">
        <v>19</v>
      </c>
      <c r="C127">
        <v>6</v>
      </c>
      <c r="D127">
        <v>0</v>
      </c>
      <c r="E127" s="6">
        <v>45341.708333333336</v>
      </c>
      <c r="F127">
        <f t="shared" si="107"/>
        <v>66.499999999883585</v>
      </c>
      <c r="H127">
        <v>12269.45</v>
      </c>
      <c r="I127">
        <v>13750</v>
      </c>
      <c r="K127">
        <f t="shared" si="109"/>
        <v>875.95131005925612</v>
      </c>
      <c r="L127">
        <f t="shared" si="110"/>
        <v>981.65203112729353</v>
      </c>
      <c r="M127">
        <f t="shared" si="111"/>
        <v>105.70072106803741</v>
      </c>
      <c r="N127">
        <v>500</v>
      </c>
      <c r="O127">
        <v>250</v>
      </c>
      <c r="P127">
        <v>23.32</v>
      </c>
      <c r="S127" s="5">
        <f>5000/AVERAGE(P127,Q127,R127)*1000*N127/O127</f>
        <v>428816.46655231563</v>
      </c>
    </row>
    <row r="128" spans="1:19" x14ac:dyDescent="0.35">
      <c r="A128" s="6">
        <v>45345.479166666664</v>
      </c>
      <c r="B128" t="s">
        <v>19</v>
      </c>
      <c r="C128">
        <v>6</v>
      </c>
      <c r="D128">
        <v>0</v>
      </c>
      <c r="E128" s="6">
        <v>45341.708333333336</v>
      </c>
      <c r="F128">
        <f t="shared" si="107"/>
        <v>90.499999999883585</v>
      </c>
      <c r="H128">
        <v>9870.64</v>
      </c>
      <c r="I128">
        <v>13905</v>
      </c>
      <c r="K128">
        <f t="shared" si="109"/>
        <v>704.69336760191334</v>
      </c>
      <c r="L128">
        <f t="shared" si="110"/>
        <v>992.71792675091024</v>
      </c>
      <c r="M128">
        <f t="shared" si="111"/>
        <v>288.0245591489969</v>
      </c>
      <c r="N128">
        <v>500</v>
      </c>
      <c r="O128">
        <v>100</v>
      </c>
      <c r="P128">
        <v>26.72</v>
      </c>
      <c r="S128" s="5">
        <f>5000/AVERAGE(P128,Q128,R128)*1000*N128/O128</f>
        <v>935628.74251497001</v>
      </c>
    </row>
    <row r="129" spans="1:19" x14ac:dyDescent="0.35">
      <c r="A129" s="6">
        <v>45346.6875</v>
      </c>
      <c r="B129" t="s">
        <v>19</v>
      </c>
      <c r="C129">
        <v>6</v>
      </c>
      <c r="D129">
        <v>0</v>
      </c>
      <c r="E129" s="6">
        <v>45341.708333333336</v>
      </c>
      <c r="F129">
        <f t="shared" si="107"/>
        <v>119.49999999994179</v>
      </c>
      <c r="H129">
        <v>3253.75</v>
      </c>
      <c r="I129">
        <v>14824</v>
      </c>
      <c r="K129">
        <f t="shared" si="109"/>
        <v>232.29456700221317</v>
      </c>
      <c r="L129">
        <f t="shared" si="110"/>
        <v>1058.3279788677091</v>
      </c>
      <c r="M129">
        <f t="shared" si="111"/>
        <v>826.03341186549596</v>
      </c>
      <c r="N129">
        <v>500</v>
      </c>
      <c r="O129">
        <v>50</v>
      </c>
      <c r="P129">
        <v>19.190000000000001</v>
      </c>
      <c r="S129" s="5">
        <f>5000/AVERAGE(P129,Q129,R129)*1000*N129/O129</f>
        <v>2605523.7102657636</v>
      </c>
    </row>
    <row r="130" spans="1:19" x14ac:dyDescent="0.35">
      <c r="A130" s="6">
        <v>45348.5625</v>
      </c>
      <c r="B130" t="s">
        <v>19</v>
      </c>
      <c r="C130">
        <v>6</v>
      </c>
      <c r="D130">
        <v>0</v>
      </c>
      <c r="E130" s="6">
        <v>45341.708333333336</v>
      </c>
      <c r="F130">
        <f t="shared" si="107"/>
        <v>164.49999999994179</v>
      </c>
      <c r="H130">
        <v>0</v>
      </c>
      <c r="I130">
        <v>15265</v>
      </c>
      <c r="K130">
        <f t="shared" si="109"/>
        <v>0</v>
      </c>
      <c r="L130">
        <f t="shared" si="110"/>
        <v>1089.8122367387734</v>
      </c>
      <c r="M130">
        <f t="shared" si="111"/>
        <v>1089.8122367387734</v>
      </c>
      <c r="N130">
        <v>500</v>
      </c>
      <c r="O130">
        <v>50</v>
      </c>
      <c r="P130">
        <v>13.48</v>
      </c>
      <c r="S130" s="5">
        <f>5000/AVERAGE(P130,Q130,R130)*1000*N130/O130</f>
        <v>3709198.8130563796</v>
      </c>
    </row>
    <row r="131" spans="1:19" x14ac:dyDescent="0.35">
      <c r="A131" s="4">
        <v>45383.5</v>
      </c>
      <c r="B131" t="s">
        <v>19</v>
      </c>
      <c r="C131">
        <v>2</v>
      </c>
      <c r="D131">
        <v>200</v>
      </c>
      <c r="E131" s="4">
        <v>45341.708333333336</v>
      </c>
      <c r="F131">
        <f t="shared" si="107"/>
        <v>1002.9999999999418</v>
      </c>
      <c r="H131">
        <v>3720.33</v>
      </c>
      <c r="I131">
        <v>3846323</v>
      </c>
      <c r="K131">
        <f t="shared" si="109"/>
        <v>265.60505461554936</v>
      </c>
      <c r="L131">
        <f t="shared" si="110"/>
        <v>274600.05711430003</v>
      </c>
      <c r="M131">
        <f t="shared" si="111"/>
        <v>274334.4520596845</v>
      </c>
      <c r="N131">
        <v>500</v>
      </c>
      <c r="O131">
        <v>250</v>
      </c>
      <c r="P131">
        <v>32.17</v>
      </c>
      <c r="S131" s="5">
        <f t="shared" ref="S131:S136" si="112">5000/AVERAGE(P131,Q131,R131)*1000*N131/O131</f>
        <v>310848.61672365555</v>
      </c>
    </row>
    <row r="132" spans="1:19" x14ac:dyDescent="0.35">
      <c r="A132" s="4">
        <v>45383.5</v>
      </c>
      <c r="B132" t="s">
        <v>19</v>
      </c>
      <c r="C132">
        <v>3</v>
      </c>
      <c r="D132">
        <v>200</v>
      </c>
      <c r="E132" s="4">
        <v>45341.708333333336</v>
      </c>
      <c r="F132">
        <f t="shared" ref="F132:F136" si="113">(A132-E132)*24</f>
        <v>1002.9999999999418</v>
      </c>
      <c r="H132">
        <v>7859.65</v>
      </c>
      <c r="I132">
        <v>3629529</v>
      </c>
      <c r="K132">
        <f t="shared" si="109"/>
        <v>561.12300992360963</v>
      </c>
      <c r="L132">
        <f t="shared" si="110"/>
        <v>259122.51017348468</v>
      </c>
      <c r="M132">
        <f t="shared" si="111"/>
        <v>258561.38716356107</v>
      </c>
      <c r="N132">
        <v>500</v>
      </c>
      <c r="O132">
        <v>250</v>
      </c>
      <c r="P132">
        <v>79.099999999999994</v>
      </c>
      <c r="S132" s="5">
        <f t="shared" si="112"/>
        <v>126422.25031605564</v>
      </c>
    </row>
    <row r="133" spans="1:19" x14ac:dyDescent="0.35">
      <c r="A133" s="4">
        <v>45390.5</v>
      </c>
      <c r="B133" t="s">
        <v>19</v>
      </c>
      <c r="C133">
        <v>2</v>
      </c>
      <c r="D133">
        <v>200</v>
      </c>
      <c r="E133" s="4">
        <v>45341.708333333336</v>
      </c>
      <c r="F133">
        <f t="shared" si="113"/>
        <v>1170.9999999999418</v>
      </c>
      <c r="H133">
        <v>2406.1</v>
      </c>
      <c r="I133">
        <v>3448562</v>
      </c>
      <c r="K133">
        <f t="shared" si="109"/>
        <v>171.7783965160277</v>
      </c>
      <c r="L133">
        <f t="shared" si="110"/>
        <v>246202.75576497466</v>
      </c>
      <c r="M133">
        <f t="shared" si="111"/>
        <v>246030.97736845864</v>
      </c>
      <c r="N133">
        <v>500</v>
      </c>
      <c r="O133">
        <v>250</v>
      </c>
      <c r="P133">
        <v>27.09</v>
      </c>
      <c r="S133" s="5">
        <f t="shared" si="112"/>
        <v>369139.90402362496</v>
      </c>
    </row>
    <row r="134" spans="1:19" x14ac:dyDescent="0.35">
      <c r="A134" s="4">
        <v>45390.5</v>
      </c>
      <c r="B134" t="s">
        <v>19</v>
      </c>
      <c r="C134">
        <v>3</v>
      </c>
      <c r="D134">
        <v>200</v>
      </c>
      <c r="E134" s="4">
        <v>45341.708333333336</v>
      </c>
      <c r="F134">
        <f t="shared" si="113"/>
        <v>1170.9999999999418</v>
      </c>
      <c r="H134">
        <v>7462.45</v>
      </c>
      <c r="I134">
        <v>3558554</v>
      </c>
      <c r="K134">
        <f t="shared" si="109"/>
        <v>532.76575997715429</v>
      </c>
      <c r="L134">
        <f t="shared" si="110"/>
        <v>254055.40087099309</v>
      </c>
      <c r="M134">
        <f t="shared" si="111"/>
        <v>253522.63511101593</v>
      </c>
      <c r="N134">
        <v>500</v>
      </c>
      <c r="O134">
        <v>250</v>
      </c>
      <c r="P134">
        <v>73.37</v>
      </c>
      <c r="S134" s="5">
        <f t="shared" si="112"/>
        <v>136295.4886193267</v>
      </c>
    </row>
    <row r="135" spans="1:19" x14ac:dyDescent="0.35">
      <c r="A135" s="4">
        <v>45400.5</v>
      </c>
      <c r="B135" t="s">
        <v>19</v>
      </c>
      <c r="C135">
        <v>2</v>
      </c>
      <c r="D135">
        <v>200</v>
      </c>
      <c r="E135" s="4">
        <v>45341.708333333336</v>
      </c>
      <c r="F135">
        <f t="shared" si="113"/>
        <v>1410.9999999999418</v>
      </c>
      <c r="H135">
        <v>722.17</v>
      </c>
      <c r="I135">
        <v>3625103</v>
      </c>
      <c r="K135">
        <f t="shared" si="109"/>
        <v>51.557792532305271</v>
      </c>
      <c r="L135">
        <f t="shared" si="110"/>
        <v>258806.5253087742</v>
      </c>
      <c r="M135">
        <f t="shared" si="111"/>
        <v>258754.96751624189</v>
      </c>
      <c r="N135">
        <v>500</v>
      </c>
      <c r="O135">
        <v>250</v>
      </c>
      <c r="P135">
        <v>24.73</v>
      </c>
      <c r="S135" s="5">
        <f t="shared" si="112"/>
        <v>404367.16538617067</v>
      </c>
    </row>
    <row r="136" spans="1:19" x14ac:dyDescent="0.35">
      <c r="A136" s="4">
        <v>45400.5</v>
      </c>
      <c r="B136" t="s">
        <v>19</v>
      </c>
      <c r="C136">
        <v>3</v>
      </c>
      <c r="D136">
        <v>200</v>
      </c>
      <c r="E136" s="4">
        <v>45341.708333333336</v>
      </c>
      <c r="F136">
        <f t="shared" si="113"/>
        <v>1410.9999999999418</v>
      </c>
      <c r="H136">
        <v>7734.97</v>
      </c>
      <c r="I136">
        <v>3715583</v>
      </c>
      <c r="K136">
        <f t="shared" si="109"/>
        <v>552.2217462697223</v>
      </c>
      <c r="L136">
        <f t="shared" si="110"/>
        <v>265266.15263796673</v>
      </c>
      <c r="M136">
        <f t="shared" si="111"/>
        <v>264713.930891697</v>
      </c>
      <c r="N136">
        <v>500</v>
      </c>
      <c r="O136">
        <v>250</v>
      </c>
      <c r="P136">
        <v>99.9</v>
      </c>
      <c r="S136" s="5">
        <f t="shared" si="112"/>
        <v>100100.1001001001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66329A-783E-4327-BEA3-CB3ED3CF8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43DCD3-D405-4667-B530-00322FFB302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0951ae6a-8bdd-4e5a-8db7-5f94225fae0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9034349-e823-4c27-ac8b-dac7d6a22f1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63EF14-1211-4367-8291-A5DF8041B1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Zach_Flinkstrom</dc:creator>
  <cp:keywords/>
  <dc:description/>
  <cp:lastModifiedBy>Zach Flinkstrom</cp:lastModifiedBy>
  <cp:revision/>
  <dcterms:created xsi:type="dcterms:W3CDTF">2023-06-26T18:52:02Z</dcterms:created>
  <dcterms:modified xsi:type="dcterms:W3CDTF">2024-06-04T11:02:10Z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</Properties>
</file>