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utera/Downloads/"/>
    </mc:Choice>
  </mc:AlternateContent>
  <xr:revisionPtr revIDLastSave="0" documentId="13_ncr:1_{919AB2EA-84D6-5247-9E7E-77AD688C96C7}" xr6:coauthVersionLast="47" xr6:coauthVersionMax="47" xr10:uidLastSave="{00000000-0000-0000-0000-000000000000}"/>
  <bookViews>
    <workbookView xWindow="5900" yWindow="500" windowWidth="20480" windowHeight="15780" activeTab="1" xr2:uid="{3C7A2245-BE50-6640-8AB6-FA59DFBCE9E0}"/>
  </bookViews>
  <sheets>
    <sheet name="LJ" sheetId="1" r:id="rId1"/>
    <sheet name="Charg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0" i="2" l="1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P7" i="2"/>
  <c r="P8" i="2"/>
  <c r="P9" i="2"/>
  <c r="P10" i="2"/>
  <c r="P11" i="2"/>
  <c r="P12" i="2"/>
  <c r="P13" i="2"/>
  <c r="P14" i="2"/>
  <c r="P6" i="2"/>
  <c r="F70" i="2"/>
  <c r="G70" i="2"/>
  <c r="H70" i="2"/>
  <c r="E70" i="2"/>
  <c r="N19" i="2"/>
  <c r="O19" i="2"/>
  <c r="N20" i="2"/>
  <c r="O20" i="2"/>
  <c r="M14" i="2"/>
  <c r="N14" i="2"/>
  <c r="O14" i="2"/>
  <c r="L14" i="2"/>
  <c r="M13" i="2"/>
  <c r="M20" i="2" s="1"/>
  <c r="N13" i="2"/>
  <c r="O13" i="2"/>
  <c r="L13" i="2"/>
  <c r="M12" i="2"/>
  <c r="N12" i="2"/>
  <c r="O12" i="2"/>
  <c r="L12" i="2"/>
  <c r="L20" i="2" s="1"/>
  <c r="M11" i="2"/>
  <c r="M19" i="2" s="1"/>
  <c r="N11" i="2"/>
  <c r="O11" i="2"/>
  <c r="L11" i="2"/>
  <c r="L19" i="2" s="1"/>
  <c r="M10" i="2"/>
  <c r="N10" i="2"/>
  <c r="O10" i="2"/>
  <c r="L10" i="2"/>
  <c r="M9" i="2"/>
  <c r="N9" i="2"/>
  <c r="O9" i="2"/>
  <c r="L9" i="2"/>
  <c r="M8" i="2"/>
  <c r="N8" i="2"/>
  <c r="O8" i="2"/>
  <c r="L8" i="2"/>
  <c r="M7" i="2"/>
  <c r="M18" i="2" s="1"/>
  <c r="N7" i="2"/>
  <c r="O7" i="2"/>
  <c r="L7" i="2"/>
  <c r="M6" i="2"/>
  <c r="N6" i="2"/>
  <c r="N18" i="2" s="1"/>
  <c r="O6" i="2"/>
  <c r="O18" i="2" s="1"/>
  <c r="L6" i="2"/>
  <c r="L18" i="2" s="1"/>
  <c r="G34" i="1"/>
  <c r="F34" i="1"/>
  <c r="G32" i="1"/>
  <c r="F32" i="1"/>
  <c r="G31" i="1"/>
  <c r="F31" i="1"/>
  <c r="G24" i="1"/>
  <c r="G23" i="1"/>
  <c r="F24" i="1"/>
  <c r="F23" i="1"/>
  <c r="D6" i="1"/>
  <c r="G13" i="1" s="1"/>
  <c r="G14" i="1"/>
  <c r="F13" i="1"/>
  <c r="F14" i="1"/>
</calcChain>
</file>

<file path=xl/sharedStrings.xml><?xml version="1.0" encoding="utf-8"?>
<sst xmlns="http://schemas.openxmlformats.org/spreadsheetml/2006/main" count="329" uniqueCount="44">
  <si>
    <t>Maghriforh et al. J. Phys.: Conf. Ser. 1491, 012022 (2020)</t>
  </si>
  <si>
    <t>NI</t>
  </si>
  <si>
    <t>Fe</t>
  </si>
  <si>
    <t>Sigma</t>
  </si>
  <si>
    <t>Eps</t>
  </si>
  <si>
    <t>[A]</t>
  </si>
  <si>
    <t>[eV]</t>
  </si>
  <si>
    <t>[nm]</t>
  </si>
  <si>
    <t>[kJ/mol]</t>
  </si>
  <si>
    <t>eV</t>
  </si>
  <si>
    <t>H</t>
  </si>
  <si>
    <t>Conversion factors</t>
  </si>
  <si>
    <t>kJ/mol</t>
  </si>
  <si>
    <t>kcal/mol</t>
  </si>
  <si>
    <t>O</t>
  </si>
  <si>
    <t>a-Fe2O3 (CHARMM, AMBER)</t>
  </si>
  <si>
    <t>R</t>
  </si>
  <si>
    <t>[kcal/mol]</t>
  </si>
  <si>
    <t>NIO (CHARMM, AMBER)</t>
  </si>
  <si>
    <t>Ni</t>
  </si>
  <si>
    <t>a</t>
  </si>
  <si>
    <t>PBE0/LANL2DZ calculations on NiFeO cluster (63 atoms, 10 A cut radius)</t>
  </si>
  <si>
    <t>Element</t>
  </si>
  <si>
    <t>Type</t>
  </si>
  <si>
    <t>Fe3</t>
  </si>
  <si>
    <t>Fe1</t>
  </si>
  <si>
    <t>Fe2</t>
  </si>
  <si>
    <t>Ni1</t>
  </si>
  <si>
    <t>O2</t>
  </si>
  <si>
    <t>O4</t>
  </si>
  <si>
    <t>O5</t>
  </si>
  <si>
    <t>O3</t>
  </si>
  <si>
    <t>O1</t>
  </si>
  <si>
    <t>Mulliken</t>
  </si>
  <si>
    <t>Hirshfeld</t>
  </si>
  <si>
    <t>MK (UFF, Dip)</t>
  </si>
  <si>
    <t>RESP</t>
  </si>
  <si>
    <t>Type ID</t>
  </si>
  <si>
    <t>Atom ID</t>
  </si>
  <si>
    <t>Name</t>
  </si>
  <si>
    <t>Element ID</t>
  </si>
  <si>
    <t>Sum</t>
  </si>
  <si>
    <t>Charge</t>
  </si>
  <si>
    <t>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</si>
</sst>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"/>
    <numFmt numFmtId="166" formatCode="0.0000"/>
    <numFmt numFmtId="167" formatCode="0.00000"/>
    <numFmt numFmtId="168" formatCode="0.000000"/>
  </numFmts>
  <fonts count="6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name val="Aptos Narrow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38F3-260A-0D4A-B9C2-638ED4E537A6}">
  <dimension ref="B2:G34"/>
  <sheetViews>
    <sheetView workbookViewId="0">
      <selection activeCell="F34" sqref="F34"/>
    </sheetView>
  </sheetViews>
  <sheetFormatPr baseColWidth="10" defaultRowHeight="16"/>
  <sheetData>
    <row r="2" spans="2:7">
      <c r="B2" s="1" t="s">
        <v>11</v>
      </c>
    </row>
    <row r="4" spans="2:7">
      <c r="B4">
        <v>1</v>
      </c>
      <c r="C4" t="s">
        <v>10</v>
      </c>
      <c r="D4" s="3">
        <v>27.211396300000001</v>
      </c>
      <c r="E4" t="s">
        <v>9</v>
      </c>
    </row>
    <row r="5" spans="2:7">
      <c r="D5" s="3">
        <v>627.50955999999996</v>
      </c>
      <c r="E5" t="s">
        <v>13</v>
      </c>
    </row>
    <row r="6" spans="2:7">
      <c r="D6" s="3">
        <f>D5*4.184</f>
        <v>2625.4999990400001</v>
      </c>
      <c r="E6" t="s">
        <v>12</v>
      </c>
    </row>
    <row r="8" spans="2:7">
      <c r="B8" s="1" t="s">
        <v>0</v>
      </c>
    </row>
    <row r="10" spans="2:7">
      <c r="C10" s="2" t="s">
        <v>3</v>
      </c>
      <c r="D10" s="2" t="s">
        <v>4</v>
      </c>
      <c r="F10" s="2" t="s">
        <v>3</v>
      </c>
      <c r="G10" s="2" t="s">
        <v>4</v>
      </c>
    </row>
    <row r="11" spans="2:7">
      <c r="C11" s="2" t="s">
        <v>5</v>
      </c>
      <c r="D11" s="2" t="s">
        <v>6</v>
      </c>
      <c r="F11" s="2" t="s">
        <v>7</v>
      </c>
      <c r="G11" s="2" t="s">
        <v>8</v>
      </c>
    </row>
    <row r="13" spans="2:7">
      <c r="B13" t="s">
        <v>2</v>
      </c>
      <c r="C13">
        <v>2.4192999999999998</v>
      </c>
      <c r="D13">
        <v>0.20069999999999999</v>
      </c>
      <c r="F13" s="5">
        <f>C13/10</f>
        <v>0.24192999999999998</v>
      </c>
      <c r="G13" s="5">
        <f>D13/$D$4*$D$6</f>
        <v>19.364601654319664</v>
      </c>
    </row>
    <row r="14" spans="2:7">
      <c r="B14" t="s">
        <v>1</v>
      </c>
      <c r="C14">
        <v>1.5808</v>
      </c>
      <c r="D14">
        <v>0.1729</v>
      </c>
      <c r="F14" s="5">
        <f>C14/10</f>
        <v>0.15808</v>
      </c>
      <c r="G14" s="5">
        <f>D14/$D$4*$D$6</f>
        <v>16.682310045001845</v>
      </c>
    </row>
    <row r="16" spans="2:7">
      <c r="B16" s="1" t="s">
        <v>20</v>
      </c>
    </row>
    <row r="18" spans="2:7">
      <c r="B18" t="s">
        <v>15</v>
      </c>
    </row>
    <row r="20" spans="2:7">
      <c r="C20" s="2" t="s">
        <v>16</v>
      </c>
      <c r="D20" s="2" t="s">
        <v>4</v>
      </c>
      <c r="F20" s="2" t="s">
        <v>3</v>
      </c>
      <c r="G20" s="2" t="s">
        <v>4</v>
      </c>
    </row>
    <row r="21" spans="2:7">
      <c r="C21" s="2" t="s">
        <v>5</v>
      </c>
      <c r="D21" s="2" t="s">
        <v>17</v>
      </c>
      <c r="F21" s="2" t="s">
        <v>7</v>
      </c>
      <c r="G21" s="2" t="s">
        <v>8</v>
      </c>
    </row>
    <row r="23" spans="2:7">
      <c r="B23" t="s">
        <v>2</v>
      </c>
      <c r="C23" s="4">
        <v>2.0299999999999998</v>
      </c>
      <c r="D23" s="4">
        <v>0.2</v>
      </c>
      <c r="F23" s="6">
        <f>C23/10</f>
        <v>0.20299999999999999</v>
      </c>
      <c r="G23" s="6">
        <f>D23*4.184</f>
        <v>0.8368000000000001</v>
      </c>
    </row>
    <row r="24" spans="2:7">
      <c r="B24" t="s">
        <v>14</v>
      </c>
      <c r="C24" s="4">
        <v>3.48</v>
      </c>
      <c r="D24" s="4">
        <v>0.2</v>
      </c>
      <c r="F24" s="5">
        <f>C24/10</f>
        <v>0.34799999999999998</v>
      </c>
      <c r="G24" s="5">
        <f>D24*4.184</f>
        <v>0.8368000000000001</v>
      </c>
    </row>
    <row r="26" spans="2:7">
      <c r="B26" t="s">
        <v>18</v>
      </c>
    </row>
    <row r="28" spans="2:7">
      <c r="C28" s="2" t="s">
        <v>16</v>
      </c>
      <c r="D28" s="2" t="s">
        <v>4</v>
      </c>
      <c r="F28" s="2" t="s">
        <v>3</v>
      </c>
      <c r="G28" s="2" t="s">
        <v>4</v>
      </c>
    </row>
    <row r="29" spans="2:7">
      <c r="C29" s="2" t="s">
        <v>5</v>
      </c>
      <c r="D29" s="2" t="s">
        <v>17</v>
      </c>
      <c r="F29" s="2" t="s">
        <v>7</v>
      </c>
      <c r="G29" s="2" t="s">
        <v>8</v>
      </c>
    </row>
    <row r="31" spans="2:7">
      <c r="B31" t="s">
        <v>19</v>
      </c>
      <c r="C31" s="4">
        <v>1.87</v>
      </c>
      <c r="D31" s="4">
        <v>0.35</v>
      </c>
      <c r="F31" s="6">
        <f>C31/10</f>
        <v>0.187</v>
      </c>
      <c r="G31" s="6">
        <f>D31*4.184</f>
        <v>1.4643999999999999</v>
      </c>
    </row>
    <row r="32" spans="2:7">
      <c r="B32" t="s">
        <v>14</v>
      </c>
      <c r="C32" s="4">
        <v>3.32</v>
      </c>
      <c r="D32" s="4">
        <v>0.4</v>
      </c>
      <c r="F32" s="5">
        <f>C32/10</f>
        <v>0.33199999999999996</v>
      </c>
      <c r="G32" s="5">
        <f>D32*4.184</f>
        <v>1.6736000000000002</v>
      </c>
    </row>
    <row r="34" spans="6:7">
      <c r="F34" s="6">
        <f>(F32+F24)/2</f>
        <v>0.33999999999999997</v>
      </c>
      <c r="G34" s="6">
        <f>(G32+G24)/2</f>
        <v>1.2552000000000001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A8B1-D82A-1A4A-AA4F-5B2444E77D07}">
  <dimension ref="B2:U70"/>
  <sheetViews>
    <sheetView tabSelected="1" topLeftCell="H1" workbookViewId="0">
      <selection activeCell="U71" sqref="U71"/>
    </sheetView>
  </sheetViews>
  <sheetFormatPr baseColWidth="10" defaultRowHeight="16"/>
  <sheetData>
    <row r="2" spans="2:21">
      <c r="B2" s="1" t="s">
        <v>21</v>
      </c>
    </row>
    <row r="4" spans="2:21">
      <c r="B4" s="2" t="s">
        <v>38</v>
      </c>
      <c r="C4" s="2" t="s">
        <v>22</v>
      </c>
      <c r="D4" s="2" t="s">
        <v>23</v>
      </c>
      <c r="E4" s="2" t="s">
        <v>33</v>
      </c>
      <c r="F4" s="2" t="s">
        <v>34</v>
      </c>
      <c r="G4" s="2" t="s">
        <v>35</v>
      </c>
      <c r="H4" s="2" t="s">
        <v>36</v>
      </c>
      <c r="J4" s="2" t="s">
        <v>37</v>
      </c>
      <c r="K4" s="2" t="s">
        <v>39</v>
      </c>
      <c r="L4" s="2" t="s">
        <v>33</v>
      </c>
      <c r="M4" s="2" t="s">
        <v>34</v>
      </c>
      <c r="N4" s="2" t="s">
        <v>35</v>
      </c>
      <c r="O4" s="2" t="s">
        <v>36</v>
      </c>
      <c r="P4" s="9" t="s">
        <v>43</v>
      </c>
      <c r="R4" s="2" t="s">
        <v>38</v>
      </c>
      <c r="S4" s="2" t="s">
        <v>22</v>
      </c>
      <c r="T4" s="2" t="s">
        <v>23</v>
      </c>
      <c r="U4" s="2" t="s">
        <v>42</v>
      </c>
    </row>
    <row r="5" spans="2:21">
      <c r="D5" s="2"/>
      <c r="G5" s="8"/>
      <c r="T5" s="2"/>
    </row>
    <row r="6" spans="2:21">
      <c r="B6" s="2">
        <v>1</v>
      </c>
      <c r="C6" s="2" t="s">
        <v>2</v>
      </c>
      <c r="D6" s="11" t="s">
        <v>24</v>
      </c>
      <c r="E6" s="7">
        <v>4.2214919999999996</v>
      </c>
      <c r="F6" s="7">
        <v>0.160194</v>
      </c>
      <c r="G6" s="7">
        <v>3.0350890000000001</v>
      </c>
      <c r="H6" s="7">
        <v>0.909049</v>
      </c>
      <c r="J6" s="2">
        <v>1</v>
      </c>
      <c r="K6" s="2" t="s">
        <v>32</v>
      </c>
      <c r="L6" s="7">
        <f>AVERAGE(E38:E39,E43:E44,E48:E49,E54:E55,E59:E60,E64:E65)</f>
        <v>-0.31975683333333338</v>
      </c>
      <c r="M6" s="7">
        <f t="shared" ref="M6:O6" si="0">AVERAGE(F38:F39,F43:F44,F48:F49,F54:F55,F59:F60,F64:F65)</f>
        <v>-0.21964333333333333</v>
      </c>
      <c r="N6" s="7">
        <f t="shared" si="0"/>
        <v>-0.6486499166666666</v>
      </c>
      <c r="O6" s="7">
        <f t="shared" si="0"/>
        <v>-0.55302999999999991</v>
      </c>
      <c r="P6" s="7">
        <f>N6</f>
        <v>-0.6486499166666666</v>
      </c>
      <c r="R6" s="2">
        <v>1</v>
      </c>
      <c r="S6" s="2" t="s">
        <v>2</v>
      </c>
      <c r="T6" s="11" t="s">
        <v>24</v>
      </c>
      <c r="U6" s="7">
        <f>P14</f>
        <v>3.0350890000000001</v>
      </c>
    </row>
    <row r="7" spans="2:21">
      <c r="B7" s="2">
        <v>2</v>
      </c>
      <c r="C7" s="2" t="s">
        <v>2</v>
      </c>
      <c r="D7" s="11" t="s">
        <v>25</v>
      </c>
      <c r="E7" s="7">
        <v>0.63858300000000001</v>
      </c>
      <c r="F7" s="7">
        <v>0.40360600000000002</v>
      </c>
      <c r="G7" s="7">
        <v>0.99948099999999995</v>
      </c>
      <c r="H7" s="7">
        <v>0.909049</v>
      </c>
      <c r="J7" s="2">
        <v>2</v>
      </c>
      <c r="K7" s="2" t="s">
        <v>28</v>
      </c>
      <c r="L7" s="7">
        <f>AVERAGE(E31,E53)</f>
        <v>-0.31281550000000002</v>
      </c>
      <c r="M7" s="7">
        <f t="shared" ref="M7:O7" si="1">AVERAGE(F31,F53)</f>
        <v>-0.193415</v>
      </c>
      <c r="N7" s="7">
        <f t="shared" si="1"/>
        <v>-0.54832999999999998</v>
      </c>
      <c r="O7" s="7">
        <f t="shared" si="1"/>
        <v>-0.55303000000000002</v>
      </c>
      <c r="P7" s="7">
        <f t="shared" ref="P7:P14" si="2">N7</f>
        <v>-0.54832999999999998</v>
      </c>
      <c r="R7" s="2">
        <v>2</v>
      </c>
      <c r="S7" s="2" t="s">
        <v>2</v>
      </c>
      <c r="T7" s="11" t="s">
        <v>25</v>
      </c>
      <c r="U7" s="7">
        <f>P12</f>
        <v>1.0007145833333333</v>
      </c>
    </row>
    <row r="8" spans="2:21">
      <c r="B8" s="2">
        <v>3</v>
      </c>
      <c r="C8" s="2" t="s">
        <v>2</v>
      </c>
      <c r="D8" s="11" t="s">
        <v>25</v>
      </c>
      <c r="E8" s="7">
        <v>0.63640799999999997</v>
      </c>
      <c r="F8" s="7">
        <v>0.40361900000000001</v>
      </c>
      <c r="G8" s="7">
        <v>1.002248</v>
      </c>
      <c r="H8" s="7">
        <v>0.909049</v>
      </c>
      <c r="J8" s="2">
        <v>3</v>
      </c>
      <c r="K8" s="2" t="s">
        <v>31</v>
      </c>
      <c r="L8" s="7">
        <f>AVERAGE(E36,E37,E40,E42,E45,E46,E56,E57,E61,E63,E67,E68)</f>
        <v>-0.43513416666666677</v>
      </c>
      <c r="M8" s="7">
        <f t="shared" ref="M8:O8" si="3">AVERAGE(F36,F37,F40,F42,F45,F46,F56,F57,F61,F63,F67,F68)</f>
        <v>-0.2739293333333333</v>
      </c>
      <c r="N8" s="7">
        <f t="shared" si="3"/>
        <v>-0.623027</v>
      </c>
      <c r="O8" s="7">
        <f t="shared" si="3"/>
        <v>-0.55302999999999991</v>
      </c>
      <c r="P8" s="7">
        <f t="shared" si="2"/>
        <v>-0.623027</v>
      </c>
      <c r="R8" s="2">
        <v>3</v>
      </c>
      <c r="S8" s="2" t="s">
        <v>2</v>
      </c>
      <c r="T8" s="11" t="s">
        <v>25</v>
      </c>
      <c r="U8" s="7">
        <f>P12</f>
        <v>1.0007145833333333</v>
      </c>
    </row>
    <row r="9" spans="2:21">
      <c r="B9" s="2">
        <v>4</v>
      </c>
      <c r="C9" s="2" t="s">
        <v>2</v>
      </c>
      <c r="D9" s="11" t="s">
        <v>26</v>
      </c>
      <c r="E9" s="7">
        <v>0.57452599999999998</v>
      </c>
      <c r="F9" s="7">
        <v>0.26125399999999999</v>
      </c>
      <c r="G9" s="7">
        <v>1.367607</v>
      </c>
      <c r="H9" s="7">
        <v>0.909049</v>
      </c>
      <c r="J9" s="2">
        <v>4</v>
      </c>
      <c r="K9" s="2" t="s">
        <v>29</v>
      </c>
      <c r="L9" s="7">
        <f>AVERAGE(E32:E34,E50:E52)</f>
        <v>-0.74957416666666665</v>
      </c>
      <c r="M9" s="7">
        <f t="shared" ref="M9:O9" si="4">AVERAGE(F32:F34,F50:F52)</f>
        <v>-0.26731733333333335</v>
      </c>
      <c r="N9" s="7">
        <f t="shared" si="4"/>
        <v>-1.0785751666666663</v>
      </c>
      <c r="O9" s="7">
        <f t="shared" si="4"/>
        <v>-0.55303000000000002</v>
      </c>
      <c r="P9" s="7">
        <f t="shared" si="2"/>
        <v>-1.0785751666666663</v>
      </c>
      <c r="R9" s="2">
        <v>4</v>
      </c>
      <c r="S9" s="2" t="s">
        <v>2</v>
      </c>
      <c r="T9" s="11" t="s">
        <v>26</v>
      </c>
      <c r="U9" s="7">
        <f>P13</f>
        <v>1.2759913333333335</v>
      </c>
    </row>
    <row r="10" spans="2:21">
      <c r="B10" s="2">
        <v>5</v>
      </c>
      <c r="C10" s="2" t="s">
        <v>2</v>
      </c>
      <c r="D10" s="11" t="s">
        <v>26</v>
      </c>
      <c r="E10" s="7">
        <v>0.56670399999999999</v>
      </c>
      <c r="F10" s="7">
        <v>0.26117200000000002</v>
      </c>
      <c r="G10" s="7">
        <v>1.335801</v>
      </c>
      <c r="H10" s="7">
        <v>0.909049</v>
      </c>
      <c r="J10" s="2">
        <v>5</v>
      </c>
      <c r="K10" s="2" t="s">
        <v>30</v>
      </c>
      <c r="L10" s="7">
        <f>AVERAGE(E35,E41,E47,E58,E62,E66)</f>
        <v>-0.62305116666666671</v>
      </c>
      <c r="M10" s="7">
        <f t="shared" ref="M10:O10" si="5">AVERAGE(F35,F41,F47,F58,F62,F66)</f>
        <v>-0.21810466666666664</v>
      </c>
      <c r="N10" s="7">
        <f t="shared" si="5"/>
        <v>-0.99267666666666665</v>
      </c>
      <c r="O10" s="7">
        <f t="shared" si="5"/>
        <v>-0.55303000000000002</v>
      </c>
      <c r="P10" s="7">
        <f t="shared" si="2"/>
        <v>-0.99267666666666665</v>
      </c>
      <c r="R10" s="2">
        <v>5</v>
      </c>
      <c r="S10" s="2" t="s">
        <v>2</v>
      </c>
      <c r="T10" s="11" t="s">
        <v>26</v>
      </c>
      <c r="U10" s="7">
        <f>P13</f>
        <v>1.2759913333333335</v>
      </c>
    </row>
    <row r="11" spans="2:21">
      <c r="B11" s="2">
        <v>6</v>
      </c>
      <c r="C11" s="2" t="s">
        <v>2</v>
      </c>
      <c r="D11" s="11" t="s">
        <v>25</v>
      </c>
      <c r="E11" s="7">
        <v>0.63738300000000003</v>
      </c>
      <c r="F11" s="7">
        <v>0.40431499999999998</v>
      </c>
      <c r="G11" s="7">
        <v>0.99239999999999995</v>
      </c>
      <c r="H11" s="7">
        <v>0.909049</v>
      </c>
      <c r="J11" s="2">
        <v>6</v>
      </c>
      <c r="K11" s="2" t="s">
        <v>27</v>
      </c>
      <c r="L11" s="7">
        <f>AVERAGE(E25:E30)</f>
        <v>0.43596600000000008</v>
      </c>
      <c r="M11" s="7">
        <f t="shared" ref="M11:O11" si="6">AVERAGE(F25:F30)</f>
        <v>0.44202233333333329</v>
      </c>
      <c r="N11" s="7">
        <f t="shared" si="6"/>
        <v>1.0141136666666666</v>
      </c>
      <c r="O11" s="7">
        <f t="shared" si="6"/>
        <v>0.623865</v>
      </c>
      <c r="P11" s="7">
        <f t="shared" si="2"/>
        <v>1.0141136666666666</v>
      </c>
      <c r="R11" s="2">
        <v>6</v>
      </c>
      <c r="S11" s="2" t="s">
        <v>2</v>
      </c>
      <c r="T11" s="11" t="s">
        <v>25</v>
      </c>
      <c r="U11" s="7">
        <f>P12</f>
        <v>1.0007145833333333</v>
      </c>
    </row>
    <row r="12" spans="2:21">
      <c r="B12" s="2">
        <v>7</v>
      </c>
      <c r="C12" s="2" t="s">
        <v>2</v>
      </c>
      <c r="D12" s="11" t="s">
        <v>25</v>
      </c>
      <c r="E12" s="7">
        <v>0.63901699999999995</v>
      </c>
      <c r="F12" s="7">
        <v>0.40397</v>
      </c>
      <c r="G12" s="7">
        <v>1.016084</v>
      </c>
      <c r="H12" s="7">
        <v>0.909049</v>
      </c>
      <c r="J12" s="2">
        <v>7</v>
      </c>
      <c r="K12" s="2" t="s">
        <v>25</v>
      </c>
      <c r="L12" s="7">
        <f>AVERAGE(E7:E8,E11:E13,E15:E16,E18,E20:E23)</f>
        <v>0.63807333333333338</v>
      </c>
      <c r="M12" s="7">
        <f t="shared" ref="M12:O12" si="7">AVERAGE(F7:F8,F11:F13,F15:F16,F18,F20:F23)</f>
        <v>0.40360391666666673</v>
      </c>
      <c r="N12" s="7">
        <f t="shared" si="7"/>
        <v>1.0007145833333333</v>
      </c>
      <c r="O12" s="7">
        <f t="shared" si="7"/>
        <v>0.90904899999999966</v>
      </c>
      <c r="P12" s="7">
        <f t="shared" si="2"/>
        <v>1.0007145833333333</v>
      </c>
      <c r="R12" s="2">
        <v>7</v>
      </c>
      <c r="S12" s="2" t="s">
        <v>2</v>
      </c>
      <c r="T12" s="11" t="s">
        <v>25</v>
      </c>
      <c r="U12" s="7">
        <f>P12</f>
        <v>1.0007145833333333</v>
      </c>
    </row>
    <row r="13" spans="2:21">
      <c r="B13" s="2">
        <v>8</v>
      </c>
      <c r="C13" s="2" t="s">
        <v>2</v>
      </c>
      <c r="D13" s="11" t="s">
        <v>25</v>
      </c>
      <c r="E13" s="7">
        <v>0.63709000000000005</v>
      </c>
      <c r="F13" s="7">
        <v>0.40395599999999998</v>
      </c>
      <c r="G13" s="7">
        <v>1.010124</v>
      </c>
      <c r="H13" s="7">
        <v>0.909049</v>
      </c>
      <c r="J13" s="2">
        <v>8</v>
      </c>
      <c r="K13" s="2" t="s">
        <v>26</v>
      </c>
      <c r="L13" s="7">
        <f>AVERAGE(E9,E10,E14,E17,E19,E24)</f>
        <v>0.57098416666666674</v>
      </c>
      <c r="M13" s="7">
        <f t="shared" ref="M13:O13" si="8">AVERAGE(F9,F10,F14,F17,F19,F24)</f>
        <v>0.26106583333333333</v>
      </c>
      <c r="N13" s="7">
        <f t="shared" si="8"/>
        <v>1.2759913333333335</v>
      </c>
      <c r="O13" s="7">
        <f t="shared" si="8"/>
        <v>0.90904899999999988</v>
      </c>
      <c r="P13" s="7">
        <f t="shared" si="2"/>
        <v>1.2759913333333335</v>
      </c>
      <c r="R13" s="2">
        <v>8</v>
      </c>
      <c r="S13" s="2" t="s">
        <v>2</v>
      </c>
      <c r="T13" s="11" t="s">
        <v>25</v>
      </c>
      <c r="U13" s="7">
        <f>P12</f>
        <v>1.0007145833333333</v>
      </c>
    </row>
    <row r="14" spans="2:21">
      <c r="B14" s="2">
        <v>9</v>
      </c>
      <c r="C14" s="2" t="s">
        <v>2</v>
      </c>
      <c r="D14" s="11" t="s">
        <v>26</v>
      </c>
      <c r="E14" s="7">
        <v>0.56706000000000001</v>
      </c>
      <c r="F14" s="7">
        <v>0.26108300000000001</v>
      </c>
      <c r="G14" s="7">
        <v>1.251306</v>
      </c>
      <c r="H14" s="7">
        <v>0.909049</v>
      </c>
      <c r="J14" s="2">
        <v>9</v>
      </c>
      <c r="K14" s="2" t="s">
        <v>24</v>
      </c>
      <c r="L14" s="7">
        <f>AVERAGE(E6)</f>
        <v>4.2214919999999996</v>
      </c>
      <c r="M14" s="7">
        <f t="shared" ref="M14:O14" si="9">AVERAGE(F6)</f>
        <v>0.160194</v>
      </c>
      <c r="N14" s="7">
        <f t="shared" si="9"/>
        <v>3.0350890000000001</v>
      </c>
      <c r="O14" s="7">
        <f t="shared" si="9"/>
        <v>0.909049</v>
      </c>
      <c r="P14" s="7">
        <f t="shared" si="2"/>
        <v>3.0350890000000001</v>
      </c>
      <c r="R14" s="2">
        <v>9</v>
      </c>
      <c r="S14" s="2" t="s">
        <v>2</v>
      </c>
      <c r="T14" s="11" t="s">
        <v>26</v>
      </c>
      <c r="U14" s="7">
        <f>P13</f>
        <v>1.2759913333333335</v>
      </c>
    </row>
    <row r="15" spans="2:21">
      <c r="B15" s="2">
        <v>10</v>
      </c>
      <c r="C15" s="2" t="s">
        <v>2</v>
      </c>
      <c r="D15" s="11" t="s">
        <v>25</v>
      </c>
      <c r="E15" s="7">
        <v>0.63760499999999998</v>
      </c>
      <c r="F15" s="7">
        <v>0.40294099999999999</v>
      </c>
      <c r="G15" s="7">
        <v>1.002067</v>
      </c>
      <c r="H15" s="7">
        <v>0.909049</v>
      </c>
      <c r="R15" s="2">
        <v>10</v>
      </c>
      <c r="S15" s="2" t="s">
        <v>2</v>
      </c>
      <c r="T15" s="11" t="s">
        <v>25</v>
      </c>
      <c r="U15" s="7">
        <f>P12</f>
        <v>1.0007145833333333</v>
      </c>
    </row>
    <row r="16" spans="2:21">
      <c r="B16" s="2">
        <v>11</v>
      </c>
      <c r="C16" s="2" t="s">
        <v>2</v>
      </c>
      <c r="D16" s="11" t="s">
        <v>25</v>
      </c>
      <c r="E16" s="7">
        <v>0.64001699999999995</v>
      </c>
      <c r="F16" s="7">
        <v>0.401453</v>
      </c>
      <c r="G16" s="7">
        <v>1.003155</v>
      </c>
      <c r="H16" s="7">
        <v>0.909049</v>
      </c>
      <c r="J16" s="2" t="s">
        <v>40</v>
      </c>
      <c r="K16" s="2" t="s">
        <v>39</v>
      </c>
      <c r="L16" s="2" t="s">
        <v>33</v>
      </c>
      <c r="M16" s="2" t="s">
        <v>34</v>
      </c>
      <c r="N16" s="2" t="s">
        <v>35</v>
      </c>
      <c r="O16" s="2" t="s">
        <v>36</v>
      </c>
      <c r="P16" s="2"/>
      <c r="R16" s="2">
        <v>11</v>
      </c>
      <c r="S16" s="2" t="s">
        <v>2</v>
      </c>
      <c r="T16" s="11" t="s">
        <v>25</v>
      </c>
      <c r="U16" s="7">
        <f>P12</f>
        <v>1.0007145833333333</v>
      </c>
    </row>
    <row r="17" spans="2:21">
      <c r="B17" s="2">
        <v>12</v>
      </c>
      <c r="C17" s="2" t="s">
        <v>2</v>
      </c>
      <c r="D17" s="11" t="s">
        <v>26</v>
      </c>
      <c r="E17" s="7">
        <v>0.57326500000000002</v>
      </c>
      <c r="F17" s="7">
        <v>0.261575</v>
      </c>
      <c r="G17" s="7">
        <v>1.279633</v>
      </c>
      <c r="H17" s="7">
        <v>0.909049</v>
      </c>
      <c r="R17" s="2">
        <v>12</v>
      </c>
      <c r="S17" s="2" t="s">
        <v>2</v>
      </c>
      <c r="T17" s="11" t="s">
        <v>26</v>
      </c>
      <c r="U17" s="7">
        <f>P13</f>
        <v>1.2759913333333335</v>
      </c>
    </row>
    <row r="18" spans="2:21">
      <c r="B18" s="2">
        <v>13</v>
      </c>
      <c r="C18" s="2" t="s">
        <v>2</v>
      </c>
      <c r="D18" s="11" t="s">
        <v>25</v>
      </c>
      <c r="E18" s="7">
        <v>0.64133899999999999</v>
      </c>
      <c r="F18" s="7">
        <v>0.40268300000000001</v>
      </c>
      <c r="G18" s="7">
        <v>1.0027349999999999</v>
      </c>
      <c r="H18" s="7">
        <v>0.909049</v>
      </c>
      <c r="J18" s="2">
        <v>1</v>
      </c>
      <c r="K18" s="2" t="s">
        <v>14</v>
      </c>
      <c r="L18" s="7">
        <f>AVERAGE(L6:L10)</f>
        <v>-0.4880663666666667</v>
      </c>
      <c r="M18" s="7">
        <f t="shared" ref="M18:O18" si="10">AVERAGE(M6:M10)</f>
        <v>-0.23448193333333331</v>
      </c>
      <c r="N18" s="7">
        <f t="shared" si="10"/>
        <v>-0.77825174999999991</v>
      </c>
      <c r="O18" s="7">
        <f t="shared" si="10"/>
        <v>-0.55302999999999991</v>
      </c>
      <c r="P18" s="7"/>
      <c r="R18" s="2">
        <v>13</v>
      </c>
      <c r="S18" s="2" t="s">
        <v>2</v>
      </c>
      <c r="T18" s="11" t="s">
        <v>25</v>
      </c>
      <c r="U18" s="7">
        <f>P12</f>
        <v>1.0007145833333333</v>
      </c>
    </row>
    <row r="19" spans="2:21">
      <c r="B19" s="2">
        <v>14</v>
      </c>
      <c r="C19" s="2" t="s">
        <v>2</v>
      </c>
      <c r="D19" s="11" t="s">
        <v>26</v>
      </c>
      <c r="E19" s="7">
        <v>0.577407</v>
      </c>
      <c r="F19" s="7">
        <v>0.26144699999999998</v>
      </c>
      <c r="G19" s="7">
        <v>1.193481</v>
      </c>
      <c r="H19" s="7">
        <v>0.909049</v>
      </c>
      <c r="J19" s="2">
        <v>2</v>
      </c>
      <c r="K19" s="2" t="s">
        <v>19</v>
      </c>
      <c r="L19" s="7">
        <f>AVERAGE(L11)</f>
        <v>0.43596600000000008</v>
      </c>
      <c r="M19" s="7">
        <f t="shared" ref="M19:O19" si="11">AVERAGE(M11)</f>
        <v>0.44202233333333329</v>
      </c>
      <c r="N19" s="7">
        <f t="shared" si="11"/>
        <v>1.0141136666666666</v>
      </c>
      <c r="O19" s="7">
        <f t="shared" si="11"/>
        <v>0.623865</v>
      </c>
      <c r="P19" s="7"/>
      <c r="R19" s="2">
        <v>14</v>
      </c>
      <c r="S19" s="2" t="s">
        <v>2</v>
      </c>
      <c r="T19" s="11" t="s">
        <v>26</v>
      </c>
      <c r="U19" s="7">
        <f>P13</f>
        <v>1.2759913333333335</v>
      </c>
    </row>
    <row r="20" spans="2:21">
      <c r="B20" s="2">
        <v>15</v>
      </c>
      <c r="C20" s="2" t="s">
        <v>2</v>
      </c>
      <c r="D20" s="11" t="s">
        <v>25</v>
      </c>
      <c r="E20" s="7">
        <v>0.63942200000000005</v>
      </c>
      <c r="F20" s="7">
        <v>0.403283</v>
      </c>
      <c r="G20" s="7">
        <v>0.981402</v>
      </c>
      <c r="H20" s="7">
        <v>0.909049</v>
      </c>
      <c r="J20" s="2">
        <v>3</v>
      </c>
      <c r="K20" s="2" t="s">
        <v>2</v>
      </c>
      <c r="L20" s="7">
        <f>AVERAGE(L12:L14)</f>
        <v>1.8101831666666666</v>
      </c>
      <c r="M20" s="7">
        <f t="shared" ref="M20:O20" si="12">AVERAGE(M12:M14)</f>
        <v>0.27495458333333334</v>
      </c>
      <c r="N20" s="7">
        <f t="shared" si="12"/>
        <v>1.7705983055555556</v>
      </c>
      <c r="O20" s="7">
        <f t="shared" si="12"/>
        <v>0.90904899999999988</v>
      </c>
      <c r="P20" s="7"/>
      <c r="R20" s="2">
        <v>15</v>
      </c>
      <c r="S20" s="2" t="s">
        <v>2</v>
      </c>
      <c r="T20" s="11" t="s">
        <v>25</v>
      </c>
      <c r="U20" s="7">
        <f>P12</f>
        <v>1.0007145833333333</v>
      </c>
    </row>
    <row r="21" spans="2:21">
      <c r="B21" s="2">
        <v>16</v>
      </c>
      <c r="C21" s="2" t="s">
        <v>2</v>
      </c>
      <c r="D21" s="11" t="s">
        <v>25</v>
      </c>
      <c r="E21" s="7">
        <v>0.63657900000000001</v>
      </c>
      <c r="F21" s="7">
        <v>0.40492800000000001</v>
      </c>
      <c r="G21" s="7">
        <v>1.0080519999999999</v>
      </c>
      <c r="H21" s="7">
        <v>0.909049</v>
      </c>
      <c r="R21" s="2">
        <v>16</v>
      </c>
      <c r="S21" s="2" t="s">
        <v>2</v>
      </c>
      <c r="T21" s="11" t="s">
        <v>25</v>
      </c>
      <c r="U21" s="7">
        <f>P12</f>
        <v>1.0007145833333333</v>
      </c>
    </row>
    <row r="22" spans="2:21">
      <c r="B22" s="2">
        <v>17</v>
      </c>
      <c r="C22" s="2" t="s">
        <v>2</v>
      </c>
      <c r="D22" s="11" t="s">
        <v>25</v>
      </c>
      <c r="E22" s="7">
        <v>0.63648800000000005</v>
      </c>
      <c r="F22" s="7">
        <v>0.404617</v>
      </c>
      <c r="G22" s="7">
        <v>0.99100299999999997</v>
      </c>
      <c r="H22" s="7">
        <v>0.909049</v>
      </c>
      <c r="R22" s="2">
        <v>17</v>
      </c>
      <c r="S22" s="2" t="s">
        <v>2</v>
      </c>
      <c r="T22" s="11" t="s">
        <v>25</v>
      </c>
      <c r="U22" s="7">
        <f>P12</f>
        <v>1.0007145833333333</v>
      </c>
    </row>
    <row r="23" spans="2:21">
      <c r="B23" s="2">
        <v>18</v>
      </c>
      <c r="C23" s="2" t="s">
        <v>2</v>
      </c>
      <c r="D23" s="11" t="s">
        <v>25</v>
      </c>
      <c r="E23" s="7">
        <v>0.63694899999999999</v>
      </c>
      <c r="F23" s="7">
        <v>0.40387600000000001</v>
      </c>
      <c r="G23" s="7">
        <v>0.99982400000000005</v>
      </c>
      <c r="H23" s="7">
        <v>0.909049</v>
      </c>
      <c r="R23" s="2">
        <v>18</v>
      </c>
      <c r="S23" s="2" t="s">
        <v>2</v>
      </c>
      <c r="T23" s="11" t="s">
        <v>25</v>
      </c>
      <c r="U23" s="7">
        <f>P12</f>
        <v>1.0007145833333333</v>
      </c>
    </row>
    <row r="24" spans="2:21">
      <c r="B24" s="2">
        <v>19</v>
      </c>
      <c r="C24" s="2" t="s">
        <v>2</v>
      </c>
      <c r="D24" s="2" t="s">
        <v>26</v>
      </c>
      <c r="E24" s="7">
        <v>0.56694299999999997</v>
      </c>
      <c r="F24" s="7">
        <v>0.25986399999999998</v>
      </c>
      <c r="G24" s="7">
        <v>1.2281200000000001</v>
      </c>
      <c r="H24" s="7">
        <v>0.909049</v>
      </c>
      <c r="R24" s="2">
        <v>19</v>
      </c>
      <c r="S24" s="2" t="s">
        <v>2</v>
      </c>
      <c r="T24" s="2" t="s">
        <v>26</v>
      </c>
      <c r="U24" s="7">
        <f>P13</f>
        <v>1.2759913333333335</v>
      </c>
    </row>
    <row r="25" spans="2:21">
      <c r="B25" s="2">
        <v>20</v>
      </c>
      <c r="C25" s="2" t="s">
        <v>19</v>
      </c>
      <c r="D25" s="2" t="s">
        <v>27</v>
      </c>
      <c r="E25" s="7">
        <v>0.44018200000000002</v>
      </c>
      <c r="F25" s="7">
        <v>0.44199699999999997</v>
      </c>
      <c r="G25" s="7">
        <v>1.091899</v>
      </c>
      <c r="H25" s="7">
        <v>0.623865</v>
      </c>
      <c r="R25" s="2">
        <v>20</v>
      </c>
      <c r="S25" s="2" t="s">
        <v>19</v>
      </c>
      <c r="T25" s="2" t="s">
        <v>27</v>
      </c>
      <c r="U25" s="7">
        <f>P11</f>
        <v>1.0141136666666666</v>
      </c>
    </row>
    <row r="26" spans="2:21">
      <c r="B26" s="2">
        <v>21</v>
      </c>
      <c r="C26" s="2" t="s">
        <v>19</v>
      </c>
      <c r="D26" s="2" t="s">
        <v>27</v>
      </c>
      <c r="E26" s="7">
        <v>0.433616</v>
      </c>
      <c r="F26" s="7">
        <v>0.442023</v>
      </c>
      <c r="G26" s="7">
        <v>1.0054529999999999</v>
      </c>
      <c r="H26" s="7">
        <v>0.623865</v>
      </c>
      <c r="R26" s="2">
        <v>21</v>
      </c>
      <c r="S26" s="2" t="s">
        <v>19</v>
      </c>
      <c r="T26" s="2" t="s">
        <v>27</v>
      </c>
      <c r="U26" s="7">
        <f>P11</f>
        <v>1.0141136666666666</v>
      </c>
    </row>
    <row r="27" spans="2:21">
      <c r="B27" s="2">
        <v>22</v>
      </c>
      <c r="C27" s="2" t="s">
        <v>19</v>
      </c>
      <c r="D27" s="2" t="s">
        <v>27</v>
      </c>
      <c r="E27" s="7">
        <v>0.43751200000000001</v>
      </c>
      <c r="F27" s="7">
        <v>0.442133</v>
      </c>
      <c r="G27" s="7">
        <v>0.98718700000000004</v>
      </c>
      <c r="H27" s="7">
        <v>0.623865</v>
      </c>
      <c r="R27" s="2">
        <v>22</v>
      </c>
      <c r="S27" s="2" t="s">
        <v>19</v>
      </c>
      <c r="T27" s="2" t="s">
        <v>27</v>
      </c>
      <c r="U27" s="7">
        <f>P11</f>
        <v>1.0141136666666666</v>
      </c>
    </row>
    <row r="28" spans="2:21">
      <c r="B28" s="2">
        <v>23</v>
      </c>
      <c r="C28" s="2" t="s">
        <v>19</v>
      </c>
      <c r="D28" s="2" t="s">
        <v>27</v>
      </c>
      <c r="E28" s="7">
        <v>0.43618400000000002</v>
      </c>
      <c r="F28" s="7">
        <v>0.44160899999999997</v>
      </c>
      <c r="G28" s="7">
        <v>0.92156899999999997</v>
      </c>
      <c r="H28" s="7">
        <v>0.623865</v>
      </c>
      <c r="R28" s="2">
        <v>23</v>
      </c>
      <c r="S28" s="2" t="s">
        <v>19</v>
      </c>
      <c r="T28" s="2" t="s">
        <v>27</v>
      </c>
      <c r="U28" s="7">
        <f>P11</f>
        <v>1.0141136666666666</v>
      </c>
    </row>
    <row r="29" spans="2:21">
      <c r="B29" s="2">
        <v>24</v>
      </c>
      <c r="C29" s="2" t="s">
        <v>19</v>
      </c>
      <c r="D29" s="2" t="s">
        <v>27</v>
      </c>
      <c r="E29" s="7">
        <v>0.43554999999999999</v>
      </c>
      <c r="F29" s="7">
        <v>0.44206299999999998</v>
      </c>
      <c r="G29" s="7">
        <v>0.96508300000000002</v>
      </c>
      <c r="H29" s="7">
        <v>0.623865</v>
      </c>
      <c r="R29" s="2">
        <v>24</v>
      </c>
      <c r="S29" s="2" t="s">
        <v>19</v>
      </c>
      <c r="T29" s="2" t="s">
        <v>27</v>
      </c>
      <c r="U29" s="7">
        <f>P11</f>
        <v>1.0141136666666666</v>
      </c>
    </row>
    <row r="30" spans="2:21">
      <c r="B30" s="2">
        <v>25</v>
      </c>
      <c r="C30" s="2" t="s">
        <v>19</v>
      </c>
      <c r="D30" s="2" t="s">
        <v>27</v>
      </c>
      <c r="E30" s="7">
        <v>0.43275200000000003</v>
      </c>
      <c r="F30" s="7">
        <v>0.44230900000000001</v>
      </c>
      <c r="G30" s="7">
        <v>1.113491</v>
      </c>
      <c r="H30" s="7">
        <v>0.623865</v>
      </c>
      <c r="R30" s="2">
        <v>25</v>
      </c>
      <c r="S30" s="2" t="s">
        <v>19</v>
      </c>
      <c r="T30" s="2" t="s">
        <v>27</v>
      </c>
      <c r="U30" s="7">
        <f>P11</f>
        <v>1.0141136666666666</v>
      </c>
    </row>
    <row r="31" spans="2:21">
      <c r="B31" s="2">
        <v>26</v>
      </c>
      <c r="C31" s="2" t="s">
        <v>14</v>
      </c>
      <c r="D31" s="10" t="s">
        <v>28</v>
      </c>
      <c r="E31" s="7">
        <v>-0.31317299999999998</v>
      </c>
      <c r="F31" s="7">
        <v>-0.19334999999999999</v>
      </c>
      <c r="G31" s="7">
        <v>-0.53953700000000004</v>
      </c>
      <c r="H31" s="7">
        <v>-0.55303000000000002</v>
      </c>
      <c r="R31" s="2">
        <v>26</v>
      </c>
      <c r="S31" s="2" t="s">
        <v>14</v>
      </c>
      <c r="T31" s="10" t="s">
        <v>28</v>
      </c>
      <c r="U31" s="7">
        <f>P7</f>
        <v>-0.54832999999999998</v>
      </c>
    </row>
    <row r="32" spans="2:21">
      <c r="B32" s="2">
        <v>27</v>
      </c>
      <c r="C32" s="2" t="s">
        <v>14</v>
      </c>
      <c r="D32" s="10" t="s">
        <v>29</v>
      </c>
      <c r="E32" s="7">
        <v>-0.74990000000000001</v>
      </c>
      <c r="F32" s="7">
        <v>-0.26732400000000001</v>
      </c>
      <c r="G32" s="7">
        <v>-1.1104449999999999</v>
      </c>
      <c r="H32" s="7">
        <v>-0.55303000000000002</v>
      </c>
      <c r="R32" s="2">
        <v>27</v>
      </c>
      <c r="S32" s="2" t="s">
        <v>14</v>
      </c>
      <c r="T32" s="10" t="s">
        <v>29</v>
      </c>
      <c r="U32" s="7">
        <f>P9</f>
        <v>-1.0785751666666663</v>
      </c>
    </row>
    <row r="33" spans="2:21">
      <c r="B33" s="2">
        <v>28</v>
      </c>
      <c r="C33" s="2" t="s">
        <v>14</v>
      </c>
      <c r="D33" s="10" t="s">
        <v>29</v>
      </c>
      <c r="E33" s="7">
        <v>-0.74772300000000003</v>
      </c>
      <c r="F33" s="7">
        <v>-0.267766</v>
      </c>
      <c r="G33" s="7">
        <v>-1.0548759999999999</v>
      </c>
      <c r="H33" s="7">
        <v>-0.55303000000000002</v>
      </c>
      <c r="R33" s="2">
        <v>28</v>
      </c>
      <c r="S33" s="2" t="s">
        <v>14</v>
      </c>
      <c r="T33" s="10" t="s">
        <v>29</v>
      </c>
      <c r="U33" s="7">
        <f>P9</f>
        <v>-1.0785751666666663</v>
      </c>
    </row>
    <row r="34" spans="2:21">
      <c r="B34" s="2">
        <v>29</v>
      </c>
      <c r="C34" s="2" t="s">
        <v>14</v>
      </c>
      <c r="D34" s="10" t="s">
        <v>29</v>
      </c>
      <c r="E34" s="7">
        <v>-0.75301200000000001</v>
      </c>
      <c r="F34" s="7">
        <v>-0.266509</v>
      </c>
      <c r="G34" s="7">
        <v>-1.103224</v>
      </c>
      <c r="H34" s="7">
        <v>-0.55303000000000002</v>
      </c>
      <c r="R34" s="2">
        <v>29</v>
      </c>
      <c r="S34" s="2" t="s">
        <v>14</v>
      </c>
      <c r="T34" s="10" t="s">
        <v>29</v>
      </c>
      <c r="U34" s="7">
        <f>P9</f>
        <v>-1.0785751666666663</v>
      </c>
    </row>
    <row r="35" spans="2:21">
      <c r="B35" s="2">
        <v>30</v>
      </c>
      <c r="C35" s="2" t="s">
        <v>14</v>
      </c>
      <c r="D35" s="10" t="s">
        <v>30</v>
      </c>
      <c r="E35" s="7">
        <v>-0.62540399999999996</v>
      </c>
      <c r="F35" s="7">
        <v>-0.217808</v>
      </c>
      <c r="G35" s="7">
        <v>-1.0529569999999999</v>
      </c>
      <c r="H35" s="7">
        <v>-0.55303000000000002</v>
      </c>
      <c r="R35" s="2">
        <v>30</v>
      </c>
      <c r="S35" s="2" t="s">
        <v>14</v>
      </c>
      <c r="T35" s="10" t="s">
        <v>30</v>
      </c>
      <c r="U35" s="7">
        <f>P10</f>
        <v>-0.99267666666666665</v>
      </c>
    </row>
    <row r="36" spans="2:21">
      <c r="B36" s="2">
        <v>31</v>
      </c>
      <c r="C36" s="2" t="s">
        <v>14</v>
      </c>
      <c r="D36" s="10" t="s">
        <v>31</v>
      </c>
      <c r="E36" s="7">
        <v>-0.43534899999999999</v>
      </c>
      <c r="F36" s="7">
        <v>-0.27430399999999999</v>
      </c>
      <c r="G36" s="7">
        <v>-0.61985199999999996</v>
      </c>
      <c r="H36" s="7">
        <v>-0.55303000000000002</v>
      </c>
      <c r="R36" s="2">
        <v>31</v>
      </c>
      <c r="S36" s="2" t="s">
        <v>14</v>
      </c>
      <c r="T36" s="10" t="s">
        <v>31</v>
      </c>
      <c r="U36" s="7">
        <f>P8</f>
        <v>-0.623027</v>
      </c>
    </row>
    <row r="37" spans="2:21">
      <c r="B37" s="2">
        <v>32</v>
      </c>
      <c r="C37" s="2" t="s">
        <v>14</v>
      </c>
      <c r="D37" s="10" t="s">
        <v>31</v>
      </c>
      <c r="E37" s="7">
        <v>-0.43460100000000002</v>
      </c>
      <c r="F37" s="7">
        <v>-0.273677</v>
      </c>
      <c r="G37" s="7">
        <v>-0.60924900000000004</v>
      </c>
      <c r="H37" s="7">
        <v>-0.55303000000000002</v>
      </c>
      <c r="R37" s="2">
        <v>32</v>
      </c>
      <c r="S37" s="2" t="s">
        <v>14</v>
      </c>
      <c r="T37" s="10" t="s">
        <v>31</v>
      </c>
      <c r="U37" s="7">
        <f>P8</f>
        <v>-0.623027</v>
      </c>
    </row>
    <row r="38" spans="2:21">
      <c r="B38" s="2">
        <v>33</v>
      </c>
      <c r="C38" s="2" t="s">
        <v>14</v>
      </c>
      <c r="D38" s="10" t="s">
        <v>32</v>
      </c>
      <c r="E38" s="7">
        <v>-0.319853</v>
      </c>
      <c r="F38" s="7">
        <v>-0.22059699999999999</v>
      </c>
      <c r="G38" s="7">
        <v>-0.65808599999999995</v>
      </c>
      <c r="H38" s="7">
        <v>-0.55303000000000002</v>
      </c>
      <c r="R38" s="2">
        <v>33</v>
      </c>
      <c r="S38" s="2" t="s">
        <v>14</v>
      </c>
      <c r="T38" s="10" t="s">
        <v>32</v>
      </c>
      <c r="U38" s="7">
        <f>P6</f>
        <v>-0.6486499166666666</v>
      </c>
    </row>
    <row r="39" spans="2:21">
      <c r="B39" s="2">
        <v>34</v>
      </c>
      <c r="C39" s="2" t="s">
        <v>14</v>
      </c>
      <c r="D39" s="10" t="s">
        <v>32</v>
      </c>
      <c r="E39" s="7">
        <v>-0.32077600000000001</v>
      </c>
      <c r="F39" s="7">
        <v>-0.219887</v>
      </c>
      <c r="G39" s="7">
        <v>-0.63839199999999996</v>
      </c>
      <c r="H39" s="7">
        <v>-0.55303000000000002</v>
      </c>
      <c r="R39" s="2">
        <v>34</v>
      </c>
      <c r="S39" s="2" t="s">
        <v>14</v>
      </c>
      <c r="T39" s="10" t="s">
        <v>32</v>
      </c>
      <c r="U39" s="7">
        <f>P6</f>
        <v>-0.6486499166666666</v>
      </c>
    </row>
    <row r="40" spans="2:21">
      <c r="B40" s="2">
        <v>35</v>
      </c>
      <c r="C40" s="2" t="s">
        <v>14</v>
      </c>
      <c r="D40" s="10" t="s">
        <v>31</v>
      </c>
      <c r="E40" s="7">
        <v>-0.43537599999999999</v>
      </c>
      <c r="F40" s="7">
        <v>-0.27451900000000001</v>
      </c>
      <c r="G40" s="7">
        <v>-0.64844400000000002</v>
      </c>
      <c r="H40" s="7">
        <v>-0.55303000000000002</v>
      </c>
      <c r="R40" s="2">
        <v>35</v>
      </c>
      <c r="S40" s="2" t="s">
        <v>14</v>
      </c>
      <c r="T40" s="10" t="s">
        <v>31</v>
      </c>
      <c r="U40" s="7">
        <f>P8</f>
        <v>-0.623027</v>
      </c>
    </row>
    <row r="41" spans="2:21">
      <c r="B41" s="2">
        <v>36</v>
      </c>
      <c r="C41" s="2" t="s">
        <v>14</v>
      </c>
      <c r="D41" s="10" t="s">
        <v>30</v>
      </c>
      <c r="E41" s="7">
        <v>-0.62251500000000004</v>
      </c>
      <c r="F41" s="7">
        <v>-0.218501</v>
      </c>
      <c r="G41" s="7">
        <v>-1.003234</v>
      </c>
      <c r="H41" s="7">
        <v>-0.55303000000000002</v>
      </c>
      <c r="R41" s="2">
        <v>36</v>
      </c>
      <c r="S41" s="2" t="s">
        <v>14</v>
      </c>
      <c r="T41" s="10" t="s">
        <v>30</v>
      </c>
      <c r="U41" s="7">
        <f>P10</f>
        <v>-0.99267666666666665</v>
      </c>
    </row>
    <row r="42" spans="2:21">
      <c r="B42" s="2">
        <v>37</v>
      </c>
      <c r="C42" s="2" t="s">
        <v>14</v>
      </c>
      <c r="D42" s="10" t="s">
        <v>31</v>
      </c>
      <c r="E42" s="7">
        <v>-0.43370500000000001</v>
      </c>
      <c r="F42" s="7">
        <v>-0.27386899999999997</v>
      </c>
      <c r="G42" s="7">
        <v>-0.60709900000000006</v>
      </c>
      <c r="H42" s="7">
        <v>-0.55303000000000002</v>
      </c>
      <c r="R42" s="2">
        <v>37</v>
      </c>
      <c r="S42" s="2" t="s">
        <v>14</v>
      </c>
      <c r="T42" s="10" t="s">
        <v>31</v>
      </c>
      <c r="U42" s="7">
        <f>P8</f>
        <v>-0.623027</v>
      </c>
    </row>
    <row r="43" spans="2:21">
      <c r="B43" s="2">
        <v>38</v>
      </c>
      <c r="C43" s="2" t="s">
        <v>14</v>
      </c>
      <c r="D43" s="10" t="s">
        <v>32</v>
      </c>
      <c r="E43" s="7">
        <v>-0.31829000000000002</v>
      </c>
      <c r="F43" s="7">
        <v>-0.21868499999999999</v>
      </c>
      <c r="G43" s="7">
        <v>-0.65959299999999998</v>
      </c>
      <c r="H43" s="7">
        <v>-0.55303000000000002</v>
      </c>
      <c r="R43" s="2">
        <v>38</v>
      </c>
      <c r="S43" s="2" t="s">
        <v>14</v>
      </c>
      <c r="T43" s="10" t="s">
        <v>32</v>
      </c>
      <c r="U43" s="7">
        <f>P6</f>
        <v>-0.6486499166666666</v>
      </c>
    </row>
    <row r="44" spans="2:21">
      <c r="B44" s="2">
        <v>39</v>
      </c>
      <c r="C44" s="2" t="s">
        <v>14</v>
      </c>
      <c r="D44" s="10" t="s">
        <v>32</v>
      </c>
      <c r="E44" s="7">
        <v>-0.32211800000000002</v>
      </c>
      <c r="F44" s="7">
        <v>-0.22143299999999999</v>
      </c>
      <c r="G44" s="7">
        <v>-0.64344699999999999</v>
      </c>
      <c r="H44" s="7">
        <v>-0.55303000000000002</v>
      </c>
      <c r="R44" s="2">
        <v>39</v>
      </c>
      <c r="S44" s="2" t="s">
        <v>14</v>
      </c>
      <c r="T44" s="10" t="s">
        <v>32</v>
      </c>
      <c r="U44" s="7">
        <f>P6</f>
        <v>-0.6486499166666666</v>
      </c>
    </row>
    <row r="45" spans="2:21">
      <c r="B45" s="2">
        <v>40</v>
      </c>
      <c r="C45" s="2" t="s">
        <v>14</v>
      </c>
      <c r="D45" s="10" t="s">
        <v>31</v>
      </c>
      <c r="E45" s="7">
        <v>-0.43452600000000002</v>
      </c>
      <c r="F45" s="7">
        <v>-0.27328000000000002</v>
      </c>
      <c r="G45" s="7">
        <v>-0.63789700000000005</v>
      </c>
      <c r="H45" s="7">
        <v>-0.55303000000000002</v>
      </c>
      <c r="R45" s="2">
        <v>40</v>
      </c>
      <c r="S45" s="2" t="s">
        <v>14</v>
      </c>
      <c r="T45" s="10" t="s">
        <v>31</v>
      </c>
      <c r="U45" s="7">
        <f>P8</f>
        <v>-0.623027</v>
      </c>
    </row>
    <row r="46" spans="2:21">
      <c r="B46" s="2">
        <v>41</v>
      </c>
      <c r="C46" s="2" t="s">
        <v>14</v>
      </c>
      <c r="D46" s="10" t="s">
        <v>31</v>
      </c>
      <c r="E46" s="7">
        <v>-0.435172</v>
      </c>
      <c r="F46" s="7">
        <v>-0.27460200000000001</v>
      </c>
      <c r="G46" s="7">
        <v>-0.62810999999999995</v>
      </c>
      <c r="H46" s="7">
        <v>-0.55303000000000002</v>
      </c>
      <c r="R46" s="2">
        <v>41</v>
      </c>
      <c r="S46" s="2" t="s">
        <v>14</v>
      </c>
      <c r="T46" s="10" t="s">
        <v>31</v>
      </c>
      <c r="U46" s="7">
        <f>P8</f>
        <v>-0.623027</v>
      </c>
    </row>
    <row r="47" spans="2:21">
      <c r="B47" s="2">
        <v>42</v>
      </c>
      <c r="C47" s="2" t="s">
        <v>14</v>
      </c>
      <c r="D47" s="10" t="s">
        <v>30</v>
      </c>
      <c r="E47" s="7">
        <v>-0.62321800000000005</v>
      </c>
      <c r="F47" s="7">
        <v>-0.217781</v>
      </c>
      <c r="G47" s="7">
        <v>-0.97126299999999999</v>
      </c>
      <c r="H47" s="7">
        <v>-0.55303000000000002</v>
      </c>
      <c r="R47" s="2">
        <v>42</v>
      </c>
      <c r="S47" s="2" t="s">
        <v>14</v>
      </c>
      <c r="T47" s="10" t="s">
        <v>30</v>
      </c>
      <c r="U47" s="7">
        <f>P10</f>
        <v>-0.99267666666666665</v>
      </c>
    </row>
    <row r="48" spans="2:21">
      <c r="B48" s="2">
        <v>43</v>
      </c>
      <c r="C48" s="2" t="s">
        <v>14</v>
      </c>
      <c r="D48" s="10" t="s">
        <v>32</v>
      </c>
      <c r="E48" s="7">
        <v>-0.31992799999999999</v>
      </c>
      <c r="F48" s="7">
        <v>-0.21926799999999999</v>
      </c>
      <c r="G48" s="7">
        <v>-0.65869800000000001</v>
      </c>
      <c r="H48" s="7">
        <v>-0.55303000000000002</v>
      </c>
      <c r="R48" s="2">
        <v>43</v>
      </c>
      <c r="S48" s="2" t="s">
        <v>14</v>
      </c>
      <c r="T48" s="10" t="s">
        <v>32</v>
      </c>
      <c r="U48" s="7">
        <f>P6</f>
        <v>-0.6486499166666666</v>
      </c>
    </row>
    <row r="49" spans="2:21">
      <c r="B49" s="2">
        <v>44</v>
      </c>
      <c r="C49" s="2" t="s">
        <v>14</v>
      </c>
      <c r="D49" s="10" t="s">
        <v>32</v>
      </c>
      <c r="E49" s="7">
        <v>-0.319442</v>
      </c>
      <c r="F49" s="7">
        <v>-0.219412</v>
      </c>
      <c r="G49" s="7">
        <v>-0.64170700000000003</v>
      </c>
      <c r="H49" s="7">
        <v>-0.55303000000000002</v>
      </c>
      <c r="R49" s="2">
        <v>44</v>
      </c>
      <c r="S49" s="2" t="s">
        <v>14</v>
      </c>
      <c r="T49" s="10" t="s">
        <v>32</v>
      </c>
      <c r="U49" s="7">
        <f>P6</f>
        <v>-0.6486499166666666</v>
      </c>
    </row>
    <row r="50" spans="2:21">
      <c r="B50" s="2">
        <v>45</v>
      </c>
      <c r="C50" s="2" t="s">
        <v>14</v>
      </c>
      <c r="D50" s="10" t="s">
        <v>29</v>
      </c>
      <c r="E50" s="7">
        <v>-0.74966999999999995</v>
      </c>
      <c r="F50" s="7">
        <v>-0.26746999999999999</v>
      </c>
      <c r="G50" s="7">
        <v>-1.0399449999999999</v>
      </c>
      <c r="H50" s="7">
        <v>-0.55303000000000002</v>
      </c>
      <c r="R50" s="2">
        <v>45</v>
      </c>
      <c r="S50" s="2" t="s">
        <v>14</v>
      </c>
      <c r="T50" s="10" t="s">
        <v>29</v>
      </c>
      <c r="U50" s="7">
        <f>P9</f>
        <v>-1.0785751666666663</v>
      </c>
    </row>
    <row r="51" spans="2:21">
      <c r="B51" s="2">
        <v>46</v>
      </c>
      <c r="C51" s="2" t="s">
        <v>14</v>
      </c>
      <c r="D51" s="10" t="s">
        <v>29</v>
      </c>
      <c r="E51" s="7">
        <v>-0.74971399999999999</v>
      </c>
      <c r="F51" s="7">
        <v>-0.26714500000000002</v>
      </c>
      <c r="G51" s="7">
        <v>-1.020027</v>
      </c>
      <c r="H51" s="7">
        <v>-0.55303000000000002</v>
      </c>
      <c r="R51" s="2">
        <v>46</v>
      </c>
      <c r="S51" s="2" t="s">
        <v>14</v>
      </c>
      <c r="T51" s="10" t="s">
        <v>29</v>
      </c>
      <c r="U51" s="7">
        <f>P9</f>
        <v>-1.0785751666666663</v>
      </c>
    </row>
    <row r="52" spans="2:21">
      <c r="B52" s="2">
        <v>47</v>
      </c>
      <c r="C52" s="2" t="s">
        <v>14</v>
      </c>
      <c r="D52" s="10" t="s">
        <v>29</v>
      </c>
      <c r="E52" s="7">
        <v>-0.74742600000000003</v>
      </c>
      <c r="F52" s="7">
        <v>-0.26768999999999998</v>
      </c>
      <c r="G52" s="7">
        <v>-1.1429339999999999</v>
      </c>
      <c r="H52" s="7">
        <v>-0.55303000000000002</v>
      </c>
      <c r="R52" s="2">
        <v>47</v>
      </c>
      <c r="S52" s="2" t="s">
        <v>14</v>
      </c>
      <c r="T52" s="10" t="s">
        <v>29</v>
      </c>
      <c r="U52" s="7">
        <f>P9</f>
        <v>-1.0785751666666663</v>
      </c>
    </row>
    <row r="53" spans="2:21">
      <c r="B53" s="2">
        <v>48</v>
      </c>
      <c r="C53" s="2" t="s">
        <v>14</v>
      </c>
      <c r="D53" s="10" t="s">
        <v>28</v>
      </c>
      <c r="E53" s="7">
        <v>-0.31245800000000001</v>
      </c>
      <c r="F53" s="7">
        <v>-0.19348000000000001</v>
      </c>
      <c r="G53" s="7">
        <v>-0.55712300000000003</v>
      </c>
      <c r="H53" s="7">
        <v>-0.55303000000000002</v>
      </c>
      <c r="R53" s="2">
        <v>48</v>
      </c>
      <c r="S53" s="2" t="s">
        <v>14</v>
      </c>
      <c r="T53" s="10" t="s">
        <v>28</v>
      </c>
      <c r="U53" s="7">
        <f>P7</f>
        <v>-0.54832999999999998</v>
      </c>
    </row>
    <row r="54" spans="2:21">
      <c r="B54" s="2">
        <v>49</v>
      </c>
      <c r="C54" s="2" t="s">
        <v>14</v>
      </c>
      <c r="D54" s="10" t="s">
        <v>32</v>
      </c>
      <c r="E54" s="7">
        <v>-0.32063000000000003</v>
      </c>
      <c r="F54" s="7">
        <v>-0.22020600000000001</v>
      </c>
      <c r="G54" s="7">
        <v>-0.63996799999999998</v>
      </c>
      <c r="H54" s="7">
        <v>-0.55303000000000002</v>
      </c>
      <c r="R54" s="2">
        <v>49</v>
      </c>
      <c r="S54" s="2" t="s">
        <v>14</v>
      </c>
      <c r="T54" s="10" t="s">
        <v>32</v>
      </c>
      <c r="U54" s="7">
        <f>P6</f>
        <v>-0.6486499166666666</v>
      </c>
    </row>
    <row r="55" spans="2:21">
      <c r="B55" s="2">
        <v>50</v>
      </c>
      <c r="C55" s="2" t="s">
        <v>14</v>
      </c>
      <c r="D55" s="10" t="s">
        <v>32</v>
      </c>
      <c r="E55" s="7">
        <v>-0.31817899999999999</v>
      </c>
      <c r="F55" s="7">
        <v>-0.21829699999999999</v>
      </c>
      <c r="G55" s="7">
        <v>-0.64710000000000001</v>
      </c>
      <c r="H55" s="7">
        <v>-0.55303000000000002</v>
      </c>
      <c r="R55" s="2">
        <v>50</v>
      </c>
      <c r="S55" s="2" t="s">
        <v>14</v>
      </c>
      <c r="T55" s="10" t="s">
        <v>32</v>
      </c>
      <c r="U55" s="7">
        <f>P6</f>
        <v>-0.6486499166666666</v>
      </c>
    </row>
    <row r="56" spans="2:21">
      <c r="B56" s="2">
        <v>51</v>
      </c>
      <c r="C56" s="2" t="s">
        <v>14</v>
      </c>
      <c r="D56" s="10" t="s">
        <v>31</v>
      </c>
      <c r="E56" s="7">
        <v>-0.43481599999999998</v>
      </c>
      <c r="F56" s="7">
        <v>-0.275144</v>
      </c>
      <c r="G56" s="7">
        <v>-0.60114299999999998</v>
      </c>
      <c r="H56" s="7">
        <v>-0.55303000000000002</v>
      </c>
      <c r="R56" s="2">
        <v>51</v>
      </c>
      <c r="S56" s="2" t="s">
        <v>14</v>
      </c>
      <c r="T56" s="10" t="s">
        <v>31</v>
      </c>
      <c r="U56" s="7">
        <f>P8</f>
        <v>-0.623027</v>
      </c>
    </row>
    <row r="57" spans="2:21">
      <c r="B57" s="2">
        <v>52</v>
      </c>
      <c r="C57" s="2" t="s">
        <v>14</v>
      </c>
      <c r="D57" s="10" t="s">
        <v>31</v>
      </c>
      <c r="E57" s="7">
        <v>-0.43509900000000001</v>
      </c>
      <c r="F57" s="7">
        <v>-0.27315400000000001</v>
      </c>
      <c r="G57" s="7">
        <v>-0.61676399999999998</v>
      </c>
      <c r="H57" s="7">
        <v>-0.55303000000000002</v>
      </c>
      <c r="R57" s="2">
        <v>52</v>
      </c>
      <c r="S57" s="2" t="s">
        <v>14</v>
      </c>
      <c r="T57" s="10" t="s">
        <v>31</v>
      </c>
      <c r="U57" s="7">
        <f>P8</f>
        <v>-0.623027</v>
      </c>
    </row>
    <row r="58" spans="2:21">
      <c r="B58" s="2">
        <v>53</v>
      </c>
      <c r="C58" s="2" t="s">
        <v>14</v>
      </c>
      <c r="D58" s="10" t="s">
        <v>30</v>
      </c>
      <c r="E58" s="7">
        <v>-0.62187700000000001</v>
      </c>
      <c r="F58" s="7">
        <v>-0.21834300000000001</v>
      </c>
      <c r="G58" s="7">
        <v>-1.094778</v>
      </c>
      <c r="H58" s="7">
        <v>-0.55303000000000002</v>
      </c>
      <c r="R58" s="2">
        <v>53</v>
      </c>
      <c r="S58" s="2" t="s">
        <v>14</v>
      </c>
      <c r="T58" s="10" t="s">
        <v>30</v>
      </c>
      <c r="U58" s="7">
        <f>P10</f>
        <v>-0.99267666666666665</v>
      </c>
    </row>
    <row r="59" spans="2:21">
      <c r="B59" s="2">
        <v>54</v>
      </c>
      <c r="C59" s="2" t="s">
        <v>14</v>
      </c>
      <c r="D59" s="10" t="s">
        <v>32</v>
      </c>
      <c r="E59" s="7">
        <v>-0.31937300000000002</v>
      </c>
      <c r="F59" s="7">
        <v>-0.21893799999999999</v>
      </c>
      <c r="G59" s="7">
        <v>-0.63249599999999995</v>
      </c>
      <c r="H59" s="7">
        <v>-0.55303000000000002</v>
      </c>
      <c r="R59" s="2">
        <v>54</v>
      </c>
      <c r="S59" s="2" t="s">
        <v>14</v>
      </c>
      <c r="T59" s="10" t="s">
        <v>32</v>
      </c>
      <c r="U59" s="7">
        <f>P6</f>
        <v>-0.6486499166666666</v>
      </c>
    </row>
    <row r="60" spans="2:21">
      <c r="B60" s="2">
        <v>55</v>
      </c>
      <c r="C60" s="2" t="s">
        <v>14</v>
      </c>
      <c r="D60" s="10" t="s">
        <v>32</v>
      </c>
      <c r="E60" s="7">
        <v>-0.31965100000000002</v>
      </c>
      <c r="F60" s="7">
        <v>-0.21973599999999999</v>
      </c>
      <c r="G60" s="7">
        <v>-0.66679500000000003</v>
      </c>
      <c r="H60" s="7">
        <v>-0.55303000000000002</v>
      </c>
      <c r="R60" s="2">
        <v>55</v>
      </c>
      <c r="S60" s="2" t="s">
        <v>14</v>
      </c>
      <c r="T60" s="10" t="s">
        <v>32</v>
      </c>
      <c r="U60" s="7">
        <f>P6</f>
        <v>-0.6486499166666666</v>
      </c>
    </row>
    <row r="61" spans="2:21">
      <c r="B61" s="2">
        <v>56</v>
      </c>
      <c r="C61" s="2" t="s">
        <v>14</v>
      </c>
      <c r="D61" s="10" t="s">
        <v>31</v>
      </c>
      <c r="E61" s="7">
        <v>-0.435166</v>
      </c>
      <c r="F61" s="7">
        <v>-0.273227</v>
      </c>
      <c r="G61" s="7">
        <v>-0.61208099999999999</v>
      </c>
      <c r="H61" s="7">
        <v>-0.55303000000000002</v>
      </c>
      <c r="R61" s="2">
        <v>56</v>
      </c>
      <c r="S61" s="2" t="s">
        <v>14</v>
      </c>
      <c r="T61" s="10" t="s">
        <v>31</v>
      </c>
      <c r="U61" s="7">
        <f>P8</f>
        <v>-0.623027</v>
      </c>
    </row>
    <row r="62" spans="2:21">
      <c r="B62" s="2">
        <v>57</v>
      </c>
      <c r="C62" s="2" t="s">
        <v>14</v>
      </c>
      <c r="D62" s="10" t="s">
        <v>30</v>
      </c>
      <c r="E62" s="7">
        <v>-0.62278699999999998</v>
      </c>
      <c r="F62" s="7">
        <v>-0.217865</v>
      </c>
      <c r="G62" s="7">
        <v>-0.93676199999999998</v>
      </c>
      <c r="H62" s="7">
        <v>-0.55303000000000002</v>
      </c>
      <c r="R62" s="2">
        <v>57</v>
      </c>
      <c r="S62" s="2" t="s">
        <v>14</v>
      </c>
      <c r="T62" s="10" t="s">
        <v>30</v>
      </c>
      <c r="U62" s="7">
        <f>P10</f>
        <v>-0.99267666666666665</v>
      </c>
    </row>
    <row r="63" spans="2:21">
      <c r="B63" s="2">
        <v>58</v>
      </c>
      <c r="C63" s="2" t="s">
        <v>14</v>
      </c>
      <c r="D63" s="10" t="s">
        <v>31</v>
      </c>
      <c r="E63" s="7">
        <v>-0.435417</v>
      </c>
      <c r="F63" s="7">
        <v>-0.27368700000000001</v>
      </c>
      <c r="G63" s="7">
        <v>-0.63677499999999998</v>
      </c>
      <c r="H63" s="7">
        <v>-0.55303000000000002</v>
      </c>
      <c r="R63" s="2">
        <v>58</v>
      </c>
      <c r="S63" s="2" t="s">
        <v>14</v>
      </c>
      <c r="T63" s="10" t="s">
        <v>31</v>
      </c>
      <c r="U63" s="7">
        <f>P8</f>
        <v>-0.623027</v>
      </c>
    </row>
    <row r="64" spans="2:21">
      <c r="B64" s="2">
        <v>59</v>
      </c>
      <c r="C64" s="2" t="s">
        <v>14</v>
      </c>
      <c r="D64" s="10" t="s">
        <v>32</v>
      </c>
      <c r="E64" s="7">
        <v>-0.31870599999999999</v>
      </c>
      <c r="F64" s="7">
        <v>-0.219088</v>
      </c>
      <c r="G64" s="7">
        <v>-0.64285400000000004</v>
      </c>
      <c r="H64" s="7">
        <v>-0.55303000000000002</v>
      </c>
      <c r="R64" s="2">
        <v>59</v>
      </c>
      <c r="S64" s="2" t="s">
        <v>14</v>
      </c>
      <c r="T64" s="10" t="s">
        <v>32</v>
      </c>
      <c r="U64" s="7">
        <f>P6</f>
        <v>-0.6486499166666666</v>
      </c>
    </row>
    <row r="65" spans="2:21">
      <c r="B65" s="2">
        <v>60</v>
      </c>
      <c r="C65" s="2" t="s">
        <v>14</v>
      </c>
      <c r="D65" s="10" t="s">
        <v>32</v>
      </c>
      <c r="E65" s="7">
        <v>-0.32013599999999998</v>
      </c>
      <c r="F65" s="7">
        <v>-0.22017300000000001</v>
      </c>
      <c r="G65" s="7">
        <v>-0.65466299999999999</v>
      </c>
      <c r="H65" s="7">
        <v>-0.55303000000000002</v>
      </c>
      <c r="R65" s="2">
        <v>60</v>
      </c>
      <c r="S65" s="2" t="s">
        <v>14</v>
      </c>
      <c r="T65" s="10" t="s">
        <v>32</v>
      </c>
      <c r="U65" s="7">
        <f>P6</f>
        <v>-0.6486499166666666</v>
      </c>
    </row>
    <row r="66" spans="2:21">
      <c r="B66" s="2">
        <v>61</v>
      </c>
      <c r="C66" s="2" t="s">
        <v>14</v>
      </c>
      <c r="D66" s="10" t="s">
        <v>30</v>
      </c>
      <c r="E66" s="7">
        <v>-0.622506</v>
      </c>
      <c r="F66" s="7">
        <v>-0.21833</v>
      </c>
      <c r="G66" s="7">
        <v>-0.89706600000000003</v>
      </c>
      <c r="H66" s="7">
        <v>-0.55303000000000002</v>
      </c>
      <c r="R66" s="2">
        <v>61</v>
      </c>
      <c r="S66" s="2" t="s">
        <v>14</v>
      </c>
      <c r="T66" s="10" t="s">
        <v>30</v>
      </c>
      <c r="U66" s="7">
        <f>P10</f>
        <v>-0.99267666666666665</v>
      </c>
    </row>
    <row r="67" spans="2:21">
      <c r="B67" s="2">
        <v>62</v>
      </c>
      <c r="C67" s="2" t="s">
        <v>14</v>
      </c>
      <c r="D67" s="10" t="s">
        <v>31</v>
      </c>
      <c r="E67" s="7">
        <v>-0.43647599999999998</v>
      </c>
      <c r="F67" s="7">
        <v>-0.273702</v>
      </c>
      <c r="G67" s="7">
        <v>-0.62085000000000001</v>
      </c>
      <c r="H67" s="7">
        <v>-0.55303000000000002</v>
      </c>
      <c r="R67" s="2">
        <v>62</v>
      </c>
      <c r="S67" s="2" t="s">
        <v>14</v>
      </c>
      <c r="T67" s="10" t="s">
        <v>31</v>
      </c>
      <c r="U67" s="7">
        <f>P8</f>
        <v>-0.623027</v>
      </c>
    </row>
    <row r="68" spans="2:21">
      <c r="B68" s="2">
        <v>63</v>
      </c>
      <c r="C68" s="2" t="s">
        <v>14</v>
      </c>
      <c r="D68" s="10" t="s">
        <v>31</v>
      </c>
      <c r="E68" s="7">
        <v>-0.43590699999999999</v>
      </c>
      <c r="F68" s="7">
        <v>-0.27398699999999998</v>
      </c>
      <c r="G68" s="7">
        <v>-0.63805999999999996</v>
      </c>
      <c r="H68" s="7">
        <v>-0.55303000000000002</v>
      </c>
      <c r="R68" s="2">
        <v>63</v>
      </c>
      <c r="S68" s="2" t="s">
        <v>14</v>
      </c>
      <c r="T68" s="10" t="s">
        <v>31</v>
      </c>
      <c r="U68" s="7">
        <f>P8</f>
        <v>-0.623027</v>
      </c>
    </row>
    <row r="70" spans="2:21">
      <c r="B70" t="s">
        <v>41</v>
      </c>
      <c r="E70" s="7">
        <f>SUM(E6:E68)</f>
        <v>-2.0000000001130225E-6</v>
      </c>
      <c r="F70" s="7">
        <f t="shared" ref="F70:H70" si="13">SUM(F6:F68)</f>
        <v>-2.6400000000026402E-4</v>
      </c>
      <c r="G70" s="7">
        <f t="shared" si="13"/>
        <v>-3.7747582837255322E-15</v>
      </c>
      <c r="H70" s="7">
        <f t="shared" si="13"/>
        <v>-1.9000000005098272E-5</v>
      </c>
      <c r="U70" s="7">
        <f>SUM(U6:U68)</f>
        <v>-2.2204460492503131E-15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LJ</vt:lpstr>
      <vt:lpstr>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Futera Zdeněk doc. RNDr. Ph.D.</dc:creator>
  <cp:lastModifiedBy>Futera Zdeněk doc. RNDr. Ph.D.</cp:lastModifiedBy>
  <dcterms:created xsi:type="dcterms:W3CDTF">2025-10-07T14:14:56Z</dcterms:created>
  <dcterms:modified xsi:type="dcterms:W3CDTF">2025-10-12T09:21:35Z</dcterms:modified>
</cp:coreProperties>
</file>