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a9f28dff81e4d9c/Klada - Igranje/"/>
    </mc:Choice>
  </mc:AlternateContent>
  <bookViews>
    <workbookView xWindow="0" yWindow="0" windowWidth="23016" windowHeight="8580"/>
  </bookViews>
  <sheets>
    <sheet name="Gold Premium" sheetId="5" r:id="rId1"/>
    <sheet name="Premium Big odds" sheetId="21" r:id="rId2"/>
    <sheet name="Lucky 15 progression test" sheetId="25" r:id="rId3"/>
    <sheet name="Fancies" sheetId="22" r:id="rId4"/>
    <sheet name="Sheet1" sheetId="23" r:id="rId5"/>
    <sheet name="Sheet2" sheetId="24" r:id="rId6"/>
    <sheet name="GoldPT Graph" sheetId="19" r:id="rId7"/>
    <sheet name="NAP" sheetId="6" r:id="rId8"/>
    <sheet name="Double" sheetId="7" r:id="rId9"/>
    <sheet name="EW" sheetId="9" r:id="rId10"/>
    <sheet name="Gold Premium Isti ulog" sheetId="12" r:id="rId11"/>
    <sheet name="Gold Premium up-Y" sheetId="11" r:id="rId12"/>
    <sheet name="Gold Premium TEST ABCDE" sheetId="10" r:id="rId13"/>
    <sheet name="Gold Premium TEST ABCDE (2)" sheetId="18" r:id="rId14"/>
    <sheet name="Gold Premium TEST ABCDE (3)" sheetId="20" r:id="rId15"/>
    <sheet name="Tablica" sheetId="4" r:id="rId1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25" l="1"/>
  <c r="K55" i="25"/>
  <c r="K56" i="25"/>
  <c r="K57" i="25"/>
  <c r="K58" i="25"/>
  <c r="K59" i="25"/>
  <c r="K60" i="25"/>
  <c r="K61" i="25"/>
  <c r="K62" i="25"/>
  <c r="K41" i="25"/>
  <c r="K42" i="25"/>
  <c r="K43" i="25"/>
  <c r="K44" i="25"/>
  <c r="K45" i="25"/>
  <c r="K46" i="25"/>
  <c r="K47" i="25"/>
  <c r="K48" i="25"/>
  <c r="K49" i="25"/>
  <c r="K50" i="25"/>
  <c r="I49" i="25"/>
  <c r="I50" i="25"/>
  <c r="I51" i="25"/>
  <c r="K51" i="25"/>
  <c r="I52" i="25"/>
  <c r="K52" i="25"/>
  <c r="K63" i="25"/>
  <c r="K64" i="25"/>
  <c r="K65" i="25"/>
  <c r="K66" i="25"/>
  <c r="K67" i="25"/>
  <c r="K68" i="25"/>
  <c r="K69" i="25"/>
  <c r="K70" i="25"/>
  <c r="I53" i="25"/>
  <c r="K53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15" i="25"/>
  <c r="I16" i="25"/>
  <c r="K15" i="25"/>
  <c r="K24" i="25"/>
  <c r="K25" i="25"/>
  <c r="K29" i="25"/>
  <c r="K33" i="25"/>
  <c r="K34" i="25"/>
  <c r="K39" i="25"/>
  <c r="K40" i="25"/>
  <c r="K19" i="25"/>
  <c r="K20" i="25"/>
  <c r="K28" i="25"/>
  <c r="K16" i="25"/>
  <c r="K36" i="25"/>
  <c r="K32" i="25"/>
  <c r="K35" i="25"/>
  <c r="K31" i="25"/>
  <c r="K27" i="25"/>
  <c r="K30" i="25"/>
  <c r="K26" i="25"/>
  <c r="G261" i="5"/>
  <c r="K261" i="5"/>
  <c r="L261" i="5"/>
  <c r="M261" i="5"/>
  <c r="O261" i="5"/>
  <c r="N261" i="5"/>
  <c r="P261" i="5"/>
  <c r="Q261" i="5"/>
  <c r="R261" i="5"/>
  <c r="G262" i="5"/>
  <c r="K262" i="5"/>
  <c r="L262" i="5"/>
  <c r="M262" i="5"/>
  <c r="O262" i="5"/>
  <c r="N262" i="5"/>
  <c r="P262" i="5"/>
  <c r="R262" i="5"/>
  <c r="Q262" i="5"/>
  <c r="K263" i="5"/>
  <c r="L263" i="5"/>
  <c r="M263" i="5"/>
  <c r="O263" i="5"/>
  <c r="N263" i="5"/>
  <c r="P263" i="5"/>
  <c r="R263" i="5"/>
  <c r="Q263" i="5"/>
  <c r="F264" i="5"/>
  <c r="G264" i="5"/>
  <c r="J264" i="5"/>
  <c r="K264" i="5"/>
  <c r="L264" i="5"/>
  <c r="M264" i="5"/>
  <c r="N264" i="5"/>
  <c r="O264" i="5"/>
  <c r="P264" i="5"/>
  <c r="Q264" i="5"/>
  <c r="R264" i="5"/>
  <c r="F265" i="5"/>
  <c r="G265" i="5"/>
  <c r="J265" i="5"/>
  <c r="K265" i="5"/>
  <c r="L265" i="5"/>
  <c r="M265" i="5"/>
  <c r="N265" i="5"/>
  <c r="O265" i="5"/>
  <c r="P265" i="5"/>
  <c r="Q265" i="5"/>
  <c r="R265" i="5"/>
  <c r="G266" i="5"/>
  <c r="J266" i="5"/>
  <c r="K266" i="5"/>
  <c r="L266" i="5"/>
  <c r="M266" i="5"/>
  <c r="N266" i="5"/>
  <c r="O266" i="5"/>
  <c r="P266" i="5"/>
  <c r="Q266" i="5"/>
  <c r="R266" i="5"/>
  <c r="F267" i="5"/>
  <c r="J267" i="5"/>
  <c r="G267" i="5"/>
  <c r="K267" i="5"/>
  <c r="L267" i="5"/>
  <c r="M267" i="5"/>
  <c r="N267" i="5"/>
  <c r="O267" i="5"/>
  <c r="P267" i="5"/>
  <c r="Q267" i="5"/>
  <c r="R267" i="5"/>
  <c r="F268" i="5"/>
  <c r="J268" i="5"/>
  <c r="G268" i="5"/>
  <c r="K268" i="5"/>
  <c r="L268" i="5"/>
  <c r="M268" i="5"/>
  <c r="N268" i="5"/>
  <c r="O268" i="5"/>
  <c r="P268" i="5"/>
  <c r="Q268" i="5"/>
  <c r="R268" i="5"/>
  <c r="F269" i="5"/>
  <c r="J269" i="5"/>
  <c r="G269" i="5"/>
  <c r="K269" i="5"/>
  <c r="L269" i="5"/>
  <c r="M269" i="5"/>
  <c r="N269" i="5"/>
  <c r="O269" i="5"/>
  <c r="P269" i="5"/>
  <c r="Q269" i="5"/>
  <c r="R269" i="5"/>
  <c r="F270" i="5"/>
  <c r="J270" i="5"/>
  <c r="G270" i="5"/>
  <c r="K270" i="5"/>
  <c r="L270" i="5"/>
  <c r="M270" i="5"/>
  <c r="N270" i="5"/>
  <c r="O270" i="5"/>
  <c r="P270" i="5"/>
  <c r="Q270" i="5"/>
  <c r="R270" i="5"/>
  <c r="F271" i="5"/>
  <c r="J271" i="5"/>
  <c r="G271" i="5"/>
  <c r="K271" i="5"/>
  <c r="L271" i="5"/>
  <c r="M271" i="5"/>
  <c r="N271" i="5"/>
  <c r="O271" i="5"/>
  <c r="P271" i="5"/>
  <c r="Q271" i="5"/>
  <c r="R271" i="5"/>
  <c r="F272" i="5"/>
  <c r="J272" i="5"/>
  <c r="G272" i="5"/>
  <c r="K272" i="5"/>
  <c r="L272" i="5"/>
  <c r="M272" i="5"/>
  <c r="N272" i="5"/>
  <c r="O272" i="5"/>
  <c r="P272" i="5"/>
  <c r="Q272" i="5"/>
  <c r="R272" i="5"/>
  <c r="F273" i="5"/>
  <c r="J273" i="5"/>
  <c r="G273" i="5"/>
  <c r="K273" i="5"/>
  <c r="L273" i="5"/>
  <c r="M273" i="5"/>
  <c r="N273" i="5"/>
  <c r="O273" i="5"/>
  <c r="P273" i="5"/>
  <c r="Q273" i="5"/>
  <c r="R273" i="5"/>
  <c r="F274" i="5"/>
  <c r="J274" i="5"/>
  <c r="G274" i="5"/>
  <c r="K274" i="5"/>
  <c r="L274" i="5"/>
  <c r="M274" i="5"/>
  <c r="N274" i="5"/>
  <c r="O274" i="5"/>
  <c r="P274" i="5"/>
  <c r="Q274" i="5"/>
  <c r="R274" i="5"/>
  <c r="F275" i="5"/>
  <c r="J275" i="5"/>
  <c r="G275" i="5"/>
  <c r="K275" i="5"/>
  <c r="L275" i="5"/>
  <c r="M275" i="5"/>
  <c r="N275" i="5"/>
  <c r="O275" i="5"/>
  <c r="P275" i="5"/>
  <c r="Q275" i="5"/>
  <c r="R275" i="5"/>
  <c r="F276" i="5"/>
  <c r="J276" i="5"/>
  <c r="G276" i="5"/>
  <c r="K276" i="5"/>
  <c r="L276" i="5"/>
  <c r="M276" i="5"/>
  <c r="N276" i="5"/>
  <c r="O276" i="5"/>
  <c r="P276" i="5"/>
  <c r="Q276" i="5"/>
  <c r="R276" i="5"/>
  <c r="F277" i="5"/>
  <c r="J277" i="5"/>
  <c r="G277" i="5"/>
  <c r="K277" i="5"/>
  <c r="L277" i="5"/>
  <c r="M277" i="5"/>
  <c r="N277" i="5"/>
  <c r="O277" i="5"/>
  <c r="P277" i="5"/>
  <c r="Q277" i="5"/>
  <c r="R277" i="5"/>
  <c r="F278" i="5"/>
  <c r="J278" i="5"/>
  <c r="G278" i="5"/>
  <c r="K278" i="5"/>
  <c r="L278" i="5"/>
  <c r="M278" i="5"/>
  <c r="N278" i="5"/>
  <c r="O278" i="5"/>
  <c r="P278" i="5"/>
  <c r="Q278" i="5"/>
  <c r="R278" i="5"/>
  <c r="F279" i="5"/>
  <c r="J279" i="5"/>
  <c r="G279" i="5"/>
  <c r="K279" i="5"/>
  <c r="L279" i="5"/>
  <c r="M279" i="5"/>
  <c r="N279" i="5"/>
  <c r="O279" i="5"/>
  <c r="P279" i="5"/>
  <c r="Q279" i="5"/>
  <c r="R279" i="5"/>
  <c r="F280" i="5"/>
  <c r="J280" i="5"/>
  <c r="G280" i="5"/>
  <c r="K280" i="5"/>
  <c r="L280" i="5"/>
  <c r="M280" i="5"/>
  <c r="N280" i="5"/>
  <c r="O280" i="5"/>
  <c r="P280" i="5"/>
  <c r="Q280" i="5"/>
  <c r="R280" i="5"/>
  <c r="F281" i="5"/>
  <c r="J281" i="5"/>
  <c r="G281" i="5"/>
  <c r="K281" i="5"/>
  <c r="L281" i="5"/>
  <c r="M281" i="5"/>
  <c r="N281" i="5"/>
  <c r="O281" i="5"/>
  <c r="P281" i="5"/>
  <c r="Q281" i="5"/>
  <c r="R281" i="5"/>
  <c r="F282" i="5"/>
  <c r="J282" i="5"/>
  <c r="G282" i="5"/>
  <c r="K282" i="5"/>
  <c r="L282" i="5"/>
  <c r="M282" i="5"/>
  <c r="N282" i="5"/>
  <c r="O282" i="5"/>
  <c r="P282" i="5"/>
  <c r="Q282" i="5"/>
  <c r="R282" i="5"/>
  <c r="F283" i="5"/>
  <c r="J283" i="5"/>
  <c r="G283" i="5"/>
  <c r="K283" i="5"/>
  <c r="L283" i="5"/>
  <c r="M283" i="5"/>
  <c r="N283" i="5"/>
  <c r="O283" i="5"/>
  <c r="P283" i="5"/>
  <c r="Q283" i="5"/>
  <c r="R283" i="5"/>
  <c r="F284" i="5"/>
  <c r="J284" i="5"/>
  <c r="G284" i="5"/>
  <c r="K284" i="5"/>
  <c r="L284" i="5"/>
  <c r="M284" i="5"/>
  <c r="N284" i="5"/>
  <c r="O284" i="5"/>
  <c r="P284" i="5"/>
  <c r="Q284" i="5"/>
  <c r="R284" i="5"/>
  <c r="F285" i="5"/>
  <c r="J285" i="5"/>
  <c r="G285" i="5"/>
  <c r="K285" i="5"/>
  <c r="L285" i="5"/>
  <c r="M285" i="5"/>
  <c r="N285" i="5"/>
  <c r="O285" i="5"/>
  <c r="P285" i="5"/>
  <c r="Q285" i="5"/>
  <c r="R285" i="5"/>
  <c r="F286" i="5"/>
  <c r="J286" i="5"/>
  <c r="G286" i="5"/>
  <c r="K286" i="5"/>
  <c r="L286" i="5"/>
  <c r="M286" i="5"/>
  <c r="N286" i="5"/>
  <c r="O286" i="5"/>
  <c r="P286" i="5"/>
  <c r="Q286" i="5"/>
  <c r="R286" i="5"/>
  <c r="F287" i="5"/>
  <c r="J287" i="5"/>
  <c r="G287" i="5"/>
  <c r="K287" i="5"/>
  <c r="L287" i="5"/>
  <c r="M287" i="5"/>
  <c r="N287" i="5"/>
  <c r="O287" i="5"/>
  <c r="P287" i="5"/>
  <c r="Q287" i="5"/>
  <c r="R287" i="5"/>
  <c r="F288" i="5"/>
  <c r="J288" i="5"/>
  <c r="G288" i="5"/>
  <c r="K288" i="5"/>
  <c r="L288" i="5"/>
  <c r="M288" i="5"/>
  <c r="N288" i="5"/>
  <c r="O288" i="5"/>
  <c r="P288" i="5"/>
  <c r="Q288" i="5"/>
  <c r="R288" i="5"/>
  <c r="F289" i="5"/>
  <c r="J289" i="5"/>
  <c r="G289" i="5"/>
  <c r="K289" i="5"/>
  <c r="L289" i="5"/>
  <c r="M289" i="5"/>
  <c r="N289" i="5"/>
  <c r="O289" i="5"/>
  <c r="P289" i="5"/>
  <c r="Q289" i="5"/>
  <c r="R289" i="5"/>
  <c r="F290" i="5"/>
  <c r="J290" i="5"/>
  <c r="G290" i="5"/>
  <c r="K290" i="5"/>
  <c r="L290" i="5"/>
  <c r="M290" i="5"/>
  <c r="N290" i="5"/>
  <c r="O290" i="5"/>
  <c r="P290" i="5"/>
  <c r="Q290" i="5"/>
  <c r="R290" i="5"/>
  <c r="F291" i="5"/>
  <c r="J291" i="5"/>
  <c r="G291" i="5"/>
  <c r="K291" i="5"/>
  <c r="L291" i="5"/>
  <c r="M291" i="5"/>
  <c r="N291" i="5"/>
  <c r="O291" i="5"/>
  <c r="P291" i="5"/>
  <c r="Q291" i="5"/>
  <c r="R291" i="5"/>
  <c r="F292" i="5"/>
  <c r="J292" i="5"/>
  <c r="G292" i="5"/>
  <c r="K292" i="5"/>
  <c r="L292" i="5"/>
  <c r="M292" i="5"/>
  <c r="N292" i="5"/>
  <c r="O292" i="5"/>
  <c r="P292" i="5"/>
  <c r="Q292" i="5"/>
  <c r="R292" i="5"/>
  <c r="F293" i="5"/>
  <c r="J293" i="5"/>
  <c r="G293" i="5"/>
  <c r="K293" i="5"/>
  <c r="L293" i="5"/>
  <c r="M293" i="5"/>
  <c r="N293" i="5"/>
  <c r="O293" i="5"/>
  <c r="P293" i="5"/>
  <c r="Q293" i="5"/>
  <c r="R293" i="5"/>
  <c r="F294" i="5"/>
  <c r="J294" i="5"/>
  <c r="G294" i="5"/>
  <c r="K294" i="5"/>
  <c r="L294" i="5"/>
  <c r="M294" i="5"/>
  <c r="N294" i="5"/>
  <c r="O294" i="5"/>
  <c r="P294" i="5"/>
  <c r="Q294" i="5"/>
  <c r="R294" i="5"/>
  <c r="F295" i="5"/>
  <c r="J295" i="5"/>
  <c r="G295" i="5"/>
  <c r="K295" i="5"/>
  <c r="L295" i="5"/>
  <c r="M295" i="5"/>
  <c r="N295" i="5"/>
  <c r="O295" i="5"/>
  <c r="P295" i="5"/>
  <c r="Q295" i="5"/>
  <c r="R295" i="5"/>
  <c r="F296" i="5"/>
  <c r="J296" i="5"/>
  <c r="G296" i="5"/>
  <c r="K296" i="5"/>
  <c r="L296" i="5"/>
  <c r="M296" i="5"/>
  <c r="N296" i="5"/>
  <c r="O296" i="5"/>
  <c r="P296" i="5"/>
  <c r="Q296" i="5"/>
  <c r="R296" i="5"/>
  <c r="F297" i="5"/>
  <c r="J297" i="5"/>
  <c r="G297" i="5"/>
  <c r="K297" i="5"/>
  <c r="L297" i="5"/>
  <c r="M297" i="5"/>
  <c r="N297" i="5"/>
  <c r="O297" i="5"/>
  <c r="P297" i="5"/>
  <c r="Q297" i="5"/>
  <c r="R297" i="5"/>
  <c r="F298" i="5"/>
  <c r="J298" i="5"/>
  <c r="G298" i="5"/>
  <c r="K298" i="5"/>
  <c r="L298" i="5"/>
  <c r="M298" i="5"/>
  <c r="N298" i="5"/>
  <c r="O298" i="5"/>
  <c r="P298" i="5"/>
  <c r="Q298" i="5"/>
  <c r="R298" i="5"/>
  <c r="F299" i="5"/>
  <c r="J299" i="5"/>
  <c r="G299" i="5"/>
  <c r="K299" i="5"/>
  <c r="L299" i="5"/>
  <c r="M299" i="5"/>
  <c r="N299" i="5"/>
  <c r="O299" i="5"/>
  <c r="P299" i="5"/>
  <c r="Q299" i="5"/>
  <c r="R299" i="5"/>
  <c r="F300" i="5"/>
  <c r="J300" i="5"/>
  <c r="G300" i="5"/>
  <c r="K300" i="5"/>
  <c r="L300" i="5"/>
  <c r="M300" i="5"/>
  <c r="N300" i="5"/>
  <c r="O300" i="5"/>
  <c r="P300" i="5"/>
  <c r="Q300" i="5"/>
  <c r="R300" i="5"/>
  <c r="F301" i="5"/>
  <c r="J301" i="5"/>
  <c r="G301" i="5"/>
  <c r="K301" i="5"/>
  <c r="L301" i="5"/>
  <c r="M301" i="5"/>
  <c r="N301" i="5"/>
  <c r="O301" i="5"/>
  <c r="P301" i="5"/>
  <c r="Q301" i="5"/>
  <c r="R301" i="5"/>
  <c r="F302" i="5"/>
  <c r="J302" i="5"/>
  <c r="G302" i="5"/>
  <c r="K302" i="5"/>
  <c r="L302" i="5"/>
  <c r="M302" i="5"/>
  <c r="N302" i="5"/>
  <c r="O302" i="5"/>
  <c r="P302" i="5"/>
  <c r="Q302" i="5"/>
  <c r="R302" i="5"/>
  <c r="F303" i="5"/>
  <c r="J303" i="5"/>
  <c r="G303" i="5"/>
  <c r="K303" i="5"/>
  <c r="L303" i="5"/>
  <c r="M303" i="5"/>
  <c r="N303" i="5"/>
  <c r="O303" i="5"/>
  <c r="P303" i="5"/>
  <c r="Q303" i="5"/>
  <c r="R303" i="5"/>
  <c r="F304" i="5"/>
  <c r="J304" i="5"/>
  <c r="G304" i="5"/>
  <c r="K304" i="5"/>
  <c r="L304" i="5"/>
  <c r="M304" i="5"/>
  <c r="N304" i="5"/>
  <c r="O304" i="5"/>
  <c r="P304" i="5"/>
  <c r="Q304" i="5"/>
  <c r="R304" i="5"/>
  <c r="F305" i="5"/>
  <c r="J305" i="5"/>
  <c r="G305" i="5"/>
  <c r="K305" i="5"/>
  <c r="L305" i="5"/>
  <c r="M305" i="5"/>
  <c r="N305" i="5"/>
  <c r="O305" i="5"/>
  <c r="P305" i="5"/>
  <c r="Q305" i="5"/>
  <c r="R305" i="5"/>
  <c r="F306" i="5"/>
  <c r="J306" i="5"/>
  <c r="G306" i="5"/>
  <c r="K306" i="5"/>
  <c r="L306" i="5"/>
  <c r="M306" i="5"/>
  <c r="N306" i="5"/>
  <c r="O306" i="5"/>
  <c r="P306" i="5"/>
  <c r="Q306" i="5"/>
  <c r="R306" i="5"/>
  <c r="F307" i="5"/>
  <c r="J307" i="5"/>
  <c r="G307" i="5"/>
  <c r="K307" i="5"/>
  <c r="L307" i="5"/>
  <c r="M307" i="5"/>
  <c r="N307" i="5"/>
  <c r="O307" i="5"/>
  <c r="P307" i="5"/>
  <c r="Q307" i="5"/>
  <c r="R307" i="5"/>
  <c r="F308" i="5"/>
  <c r="J308" i="5"/>
  <c r="G308" i="5"/>
  <c r="K308" i="5"/>
  <c r="L308" i="5"/>
  <c r="M308" i="5"/>
  <c r="N308" i="5"/>
  <c r="O308" i="5"/>
  <c r="P308" i="5"/>
  <c r="Q308" i="5"/>
  <c r="R308" i="5"/>
  <c r="F309" i="5"/>
  <c r="J309" i="5"/>
  <c r="G309" i="5"/>
  <c r="K309" i="5"/>
  <c r="L309" i="5"/>
  <c r="M309" i="5"/>
  <c r="N309" i="5"/>
  <c r="O309" i="5"/>
  <c r="P309" i="5"/>
  <c r="Q309" i="5"/>
  <c r="R309" i="5"/>
  <c r="F310" i="5"/>
  <c r="J310" i="5"/>
  <c r="G310" i="5"/>
  <c r="K310" i="5"/>
  <c r="L310" i="5"/>
  <c r="M310" i="5"/>
  <c r="N310" i="5"/>
  <c r="O310" i="5"/>
  <c r="P310" i="5"/>
  <c r="Q310" i="5"/>
  <c r="R310" i="5"/>
  <c r="F311" i="5"/>
  <c r="J311" i="5"/>
  <c r="G311" i="5"/>
  <c r="K311" i="5"/>
  <c r="L311" i="5"/>
  <c r="M311" i="5"/>
  <c r="N311" i="5"/>
  <c r="O311" i="5"/>
  <c r="P311" i="5"/>
  <c r="Q311" i="5"/>
  <c r="R311" i="5"/>
  <c r="F312" i="5"/>
  <c r="J312" i="5"/>
  <c r="G312" i="5"/>
  <c r="K312" i="5"/>
  <c r="L312" i="5"/>
  <c r="M312" i="5"/>
  <c r="N312" i="5"/>
  <c r="O312" i="5"/>
  <c r="P312" i="5"/>
  <c r="Q312" i="5"/>
  <c r="R312" i="5"/>
  <c r="F313" i="5"/>
  <c r="J313" i="5"/>
  <c r="G313" i="5"/>
  <c r="K313" i="5"/>
  <c r="L313" i="5"/>
  <c r="M313" i="5"/>
  <c r="N313" i="5"/>
  <c r="O313" i="5"/>
  <c r="P313" i="5"/>
  <c r="Q313" i="5"/>
  <c r="R313" i="5"/>
  <c r="F314" i="5"/>
  <c r="J314" i="5"/>
  <c r="G314" i="5"/>
  <c r="K314" i="5"/>
  <c r="L314" i="5"/>
  <c r="M314" i="5"/>
  <c r="N314" i="5"/>
  <c r="O314" i="5"/>
  <c r="P314" i="5"/>
  <c r="Q314" i="5"/>
  <c r="R314" i="5"/>
  <c r="F315" i="5"/>
  <c r="J315" i="5"/>
  <c r="G315" i="5"/>
  <c r="K315" i="5"/>
  <c r="L315" i="5"/>
  <c r="M315" i="5"/>
  <c r="N315" i="5"/>
  <c r="O315" i="5"/>
  <c r="P315" i="5"/>
  <c r="Q315" i="5"/>
  <c r="R315" i="5"/>
  <c r="F316" i="5"/>
  <c r="J316" i="5"/>
  <c r="G316" i="5"/>
  <c r="K316" i="5"/>
  <c r="L316" i="5"/>
  <c r="M316" i="5"/>
  <c r="N316" i="5"/>
  <c r="O316" i="5"/>
  <c r="P316" i="5"/>
  <c r="Q316" i="5"/>
  <c r="R316" i="5"/>
  <c r="F317" i="5"/>
  <c r="J317" i="5"/>
  <c r="G317" i="5"/>
  <c r="K317" i="5"/>
  <c r="L317" i="5"/>
  <c r="M317" i="5"/>
  <c r="N317" i="5"/>
  <c r="O317" i="5"/>
  <c r="P317" i="5"/>
  <c r="Q317" i="5"/>
  <c r="R317" i="5"/>
  <c r="F318" i="5"/>
  <c r="J318" i="5"/>
  <c r="G318" i="5"/>
  <c r="K318" i="5"/>
  <c r="L318" i="5"/>
  <c r="M318" i="5"/>
  <c r="N318" i="5"/>
  <c r="O318" i="5"/>
  <c r="P318" i="5"/>
  <c r="Q318" i="5"/>
  <c r="R318" i="5"/>
  <c r="F319" i="5"/>
  <c r="J319" i="5"/>
  <c r="G319" i="5"/>
  <c r="K319" i="5"/>
  <c r="L319" i="5"/>
  <c r="M319" i="5"/>
  <c r="N319" i="5"/>
  <c r="O319" i="5"/>
  <c r="P319" i="5"/>
  <c r="Q319" i="5"/>
  <c r="R319" i="5"/>
  <c r="F320" i="5"/>
  <c r="J320" i="5"/>
  <c r="G320" i="5"/>
  <c r="K320" i="5"/>
  <c r="L320" i="5"/>
  <c r="M320" i="5"/>
  <c r="N320" i="5"/>
  <c r="O320" i="5"/>
  <c r="P320" i="5"/>
  <c r="Q320" i="5"/>
  <c r="R320" i="5"/>
  <c r="F321" i="5"/>
  <c r="J321" i="5"/>
  <c r="G321" i="5"/>
  <c r="K321" i="5"/>
  <c r="L321" i="5"/>
  <c r="M321" i="5"/>
  <c r="N321" i="5"/>
  <c r="O321" i="5"/>
  <c r="P321" i="5"/>
  <c r="Q321" i="5"/>
  <c r="R321" i="5"/>
  <c r="F322" i="5"/>
  <c r="J322" i="5"/>
  <c r="G322" i="5"/>
  <c r="K322" i="5"/>
  <c r="L322" i="5"/>
  <c r="M322" i="5"/>
  <c r="N322" i="5"/>
  <c r="O322" i="5"/>
  <c r="P322" i="5"/>
  <c r="Q322" i="5"/>
  <c r="R322" i="5"/>
  <c r="F323" i="5"/>
  <c r="J323" i="5"/>
  <c r="G323" i="5"/>
  <c r="K323" i="5"/>
  <c r="L323" i="5"/>
  <c r="M323" i="5"/>
  <c r="N323" i="5"/>
  <c r="O323" i="5"/>
  <c r="P323" i="5"/>
  <c r="Q323" i="5"/>
  <c r="R323" i="5"/>
  <c r="F324" i="5"/>
  <c r="J324" i="5"/>
  <c r="G324" i="5"/>
  <c r="K324" i="5"/>
  <c r="L324" i="5"/>
  <c r="M324" i="5"/>
  <c r="N324" i="5"/>
  <c r="O324" i="5"/>
  <c r="P324" i="5"/>
  <c r="Q324" i="5"/>
  <c r="R324" i="5"/>
  <c r="F325" i="5"/>
  <c r="J325" i="5"/>
  <c r="G325" i="5"/>
  <c r="K325" i="5"/>
  <c r="L325" i="5"/>
  <c r="M325" i="5"/>
  <c r="N325" i="5"/>
  <c r="O325" i="5"/>
  <c r="P325" i="5"/>
  <c r="Q325" i="5"/>
  <c r="R325" i="5"/>
  <c r="F326" i="5"/>
  <c r="J326" i="5"/>
  <c r="G326" i="5"/>
  <c r="K326" i="5"/>
  <c r="L326" i="5"/>
  <c r="M326" i="5"/>
  <c r="N326" i="5"/>
  <c r="O326" i="5"/>
  <c r="P326" i="5"/>
  <c r="Q326" i="5"/>
  <c r="R326" i="5"/>
  <c r="F327" i="5"/>
  <c r="J327" i="5"/>
  <c r="G327" i="5"/>
  <c r="K327" i="5"/>
  <c r="L327" i="5"/>
  <c r="M327" i="5"/>
  <c r="N327" i="5"/>
  <c r="O327" i="5"/>
  <c r="P327" i="5"/>
  <c r="Q327" i="5"/>
  <c r="R327" i="5"/>
  <c r="F328" i="5"/>
  <c r="J328" i="5"/>
  <c r="G328" i="5"/>
  <c r="K328" i="5"/>
  <c r="L328" i="5"/>
  <c r="M328" i="5"/>
  <c r="N328" i="5"/>
  <c r="O328" i="5"/>
  <c r="P328" i="5"/>
  <c r="Q328" i="5"/>
  <c r="R328" i="5"/>
  <c r="F329" i="5"/>
  <c r="J329" i="5"/>
  <c r="G329" i="5"/>
  <c r="K329" i="5"/>
  <c r="L329" i="5"/>
  <c r="M329" i="5"/>
  <c r="N329" i="5"/>
  <c r="O329" i="5"/>
  <c r="P329" i="5"/>
  <c r="Q329" i="5"/>
  <c r="R329" i="5"/>
  <c r="F330" i="5"/>
  <c r="J330" i="5"/>
  <c r="G330" i="5"/>
  <c r="K330" i="5"/>
  <c r="L330" i="5"/>
  <c r="M330" i="5"/>
  <c r="N330" i="5"/>
  <c r="O330" i="5"/>
  <c r="P330" i="5"/>
  <c r="Q330" i="5"/>
  <c r="R330" i="5"/>
  <c r="F331" i="5"/>
  <c r="J331" i="5"/>
  <c r="G331" i="5"/>
  <c r="K331" i="5"/>
  <c r="L331" i="5"/>
  <c r="M331" i="5"/>
  <c r="N331" i="5"/>
  <c r="O331" i="5"/>
  <c r="P331" i="5"/>
  <c r="Q331" i="5"/>
  <c r="R331" i="5"/>
  <c r="F332" i="5"/>
  <c r="J332" i="5"/>
  <c r="G332" i="5"/>
  <c r="K332" i="5"/>
  <c r="L332" i="5"/>
  <c r="M332" i="5"/>
  <c r="N332" i="5"/>
  <c r="O332" i="5"/>
  <c r="P332" i="5"/>
  <c r="Q332" i="5"/>
  <c r="R332" i="5"/>
  <c r="F333" i="5"/>
  <c r="J333" i="5"/>
  <c r="G333" i="5"/>
  <c r="K333" i="5"/>
  <c r="L333" i="5"/>
  <c r="M333" i="5"/>
  <c r="N333" i="5"/>
  <c r="O333" i="5"/>
  <c r="P333" i="5"/>
  <c r="Q333" i="5"/>
  <c r="R333" i="5"/>
  <c r="F334" i="5"/>
  <c r="J334" i="5"/>
  <c r="G334" i="5"/>
  <c r="K334" i="5"/>
  <c r="L334" i="5"/>
  <c r="M334" i="5"/>
  <c r="N334" i="5"/>
  <c r="O334" i="5"/>
  <c r="P334" i="5"/>
  <c r="Q334" i="5"/>
  <c r="R334" i="5"/>
  <c r="F335" i="5"/>
  <c r="J335" i="5"/>
  <c r="G335" i="5"/>
  <c r="K335" i="5"/>
  <c r="L335" i="5"/>
  <c r="M335" i="5"/>
  <c r="N335" i="5"/>
  <c r="O335" i="5"/>
  <c r="P335" i="5"/>
  <c r="Q335" i="5"/>
  <c r="R335" i="5"/>
  <c r="F336" i="5"/>
  <c r="J336" i="5"/>
  <c r="G336" i="5"/>
  <c r="K336" i="5"/>
  <c r="L336" i="5"/>
  <c r="M336" i="5"/>
  <c r="N336" i="5"/>
  <c r="O336" i="5"/>
  <c r="P336" i="5"/>
  <c r="Q336" i="5"/>
  <c r="R336" i="5"/>
  <c r="F337" i="5"/>
  <c r="J337" i="5"/>
  <c r="G337" i="5"/>
  <c r="K337" i="5"/>
  <c r="L337" i="5"/>
  <c r="M337" i="5"/>
  <c r="N337" i="5"/>
  <c r="O337" i="5"/>
  <c r="P337" i="5"/>
  <c r="Q337" i="5"/>
  <c r="R337" i="5"/>
  <c r="F338" i="5"/>
  <c r="J338" i="5"/>
  <c r="G338" i="5"/>
  <c r="K338" i="5"/>
  <c r="L338" i="5"/>
  <c r="M338" i="5"/>
  <c r="N338" i="5"/>
  <c r="O338" i="5"/>
  <c r="P338" i="5"/>
  <c r="Q338" i="5"/>
  <c r="R338" i="5"/>
  <c r="F339" i="5"/>
  <c r="J339" i="5"/>
  <c r="G339" i="5"/>
  <c r="K339" i="5"/>
  <c r="L339" i="5"/>
  <c r="M339" i="5"/>
  <c r="N339" i="5"/>
  <c r="O339" i="5"/>
  <c r="P339" i="5"/>
  <c r="Q339" i="5"/>
  <c r="R339" i="5"/>
  <c r="F340" i="5"/>
  <c r="J340" i="5"/>
  <c r="G340" i="5"/>
  <c r="K340" i="5"/>
  <c r="L340" i="5"/>
  <c r="M340" i="5"/>
  <c r="N340" i="5"/>
  <c r="O340" i="5"/>
  <c r="P340" i="5"/>
  <c r="Q340" i="5"/>
  <c r="R340" i="5"/>
  <c r="F341" i="5"/>
  <c r="J341" i="5"/>
  <c r="G341" i="5"/>
  <c r="K341" i="5"/>
  <c r="L341" i="5"/>
  <c r="M341" i="5"/>
  <c r="N341" i="5"/>
  <c r="O341" i="5"/>
  <c r="P341" i="5"/>
  <c r="Q341" i="5"/>
  <c r="R341" i="5"/>
  <c r="F342" i="5"/>
  <c r="J342" i="5"/>
  <c r="G342" i="5"/>
  <c r="K342" i="5"/>
  <c r="L342" i="5"/>
  <c r="M342" i="5"/>
  <c r="N342" i="5"/>
  <c r="O342" i="5"/>
  <c r="P342" i="5"/>
  <c r="Q342" i="5"/>
  <c r="R342" i="5"/>
  <c r="F343" i="5"/>
  <c r="J343" i="5"/>
  <c r="G343" i="5"/>
  <c r="K343" i="5"/>
  <c r="L343" i="5"/>
  <c r="M343" i="5"/>
  <c r="N343" i="5"/>
  <c r="O343" i="5"/>
  <c r="P343" i="5"/>
  <c r="Q343" i="5"/>
  <c r="R343" i="5"/>
  <c r="G263" i="5"/>
  <c r="J263" i="5"/>
  <c r="K21" i="25"/>
  <c r="K37" i="25"/>
  <c r="K38" i="25"/>
  <c r="K18" i="25"/>
  <c r="K17" i="25"/>
  <c r="J262" i="5"/>
  <c r="J261" i="5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3" i="24"/>
  <c r="J3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41" i="24"/>
  <c r="J42" i="24"/>
  <c r="J43" i="24"/>
  <c r="J44" i="24"/>
  <c r="J45" i="24"/>
  <c r="J46" i="24"/>
  <c r="J47" i="24"/>
  <c r="J48" i="24"/>
  <c r="J49" i="24"/>
  <c r="J50" i="24"/>
  <c r="K22" i="25"/>
  <c r="K23" i="25"/>
  <c r="H77" i="7"/>
  <c r="L1" i="25"/>
  <c r="N235" i="12"/>
  <c r="P235" i="12"/>
  <c r="N236" i="12"/>
  <c r="P236" i="12"/>
  <c r="N237" i="12"/>
  <c r="P237" i="12"/>
  <c r="I238" i="12"/>
  <c r="G238" i="12"/>
  <c r="N238" i="12"/>
  <c r="P238" i="12"/>
  <c r="N239" i="12"/>
  <c r="P239" i="12"/>
  <c r="N240" i="12"/>
  <c r="P240" i="12"/>
  <c r="N241" i="12"/>
  <c r="P241" i="12"/>
  <c r="I242" i="12"/>
  <c r="G242" i="12"/>
  <c r="N242" i="12"/>
  <c r="P242" i="12"/>
  <c r="N243" i="12"/>
  <c r="P243" i="12"/>
  <c r="N244" i="12"/>
  <c r="P244" i="12"/>
  <c r="F245" i="12"/>
  <c r="I245" i="12"/>
  <c r="G245" i="12"/>
  <c r="J245" i="12"/>
  <c r="K245" i="12"/>
  <c r="L245" i="12"/>
  <c r="M245" i="12"/>
  <c r="N245" i="12"/>
  <c r="P245" i="12"/>
  <c r="Q245" i="12"/>
  <c r="R245" i="12"/>
  <c r="F246" i="12"/>
  <c r="G246" i="12"/>
  <c r="I246" i="12"/>
  <c r="J246" i="12"/>
  <c r="K246" i="12"/>
  <c r="L246" i="12"/>
  <c r="M246" i="12"/>
  <c r="N246" i="12"/>
  <c r="P246" i="12"/>
  <c r="Q246" i="12"/>
  <c r="R246" i="12"/>
  <c r="F247" i="12"/>
  <c r="I247" i="12"/>
  <c r="G247" i="12"/>
  <c r="J247" i="12"/>
  <c r="K247" i="12"/>
  <c r="L247" i="12"/>
  <c r="M247" i="12"/>
  <c r="N247" i="12"/>
  <c r="P247" i="12"/>
  <c r="Q247" i="12"/>
  <c r="R247" i="12"/>
  <c r="F248" i="12"/>
  <c r="I248" i="12"/>
  <c r="G248" i="12"/>
  <c r="J248" i="12"/>
  <c r="K248" i="12"/>
  <c r="L248" i="12"/>
  <c r="M248" i="12"/>
  <c r="N248" i="12"/>
  <c r="P248" i="12"/>
  <c r="Q248" i="12"/>
  <c r="R248" i="12"/>
  <c r="F249" i="12"/>
  <c r="I249" i="12"/>
  <c r="G249" i="12"/>
  <c r="J249" i="12"/>
  <c r="K249" i="12"/>
  <c r="L249" i="12"/>
  <c r="M249" i="12"/>
  <c r="N249" i="12"/>
  <c r="P249" i="12"/>
  <c r="Q249" i="12"/>
  <c r="R249" i="12"/>
  <c r="F250" i="12"/>
  <c r="G250" i="12"/>
  <c r="I250" i="12"/>
  <c r="J250" i="12"/>
  <c r="K250" i="12"/>
  <c r="L250" i="12"/>
  <c r="M250" i="12"/>
  <c r="N250" i="12"/>
  <c r="P250" i="12"/>
  <c r="Q250" i="12"/>
  <c r="R250" i="12"/>
  <c r="F251" i="12"/>
  <c r="I251" i="12"/>
  <c r="G251" i="12"/>
  <c r="J251" i="12"/>
  <c r="K251" i="12"/>
  <c r="L251" i="12"/>
  <c r="M251" i="12"/>
  <c r="N251" i="12"/>
  <c r="P251" i="12"/>
  <c r="Q251" i="12"/>
  <c r="R251" i="12"/>
  <c r="F252" i="12"/>
  <c r="I252" i="12"/>
  <c r="G252" i="12"/>
  <c r="J252" i="12"/>
  <c r="K252" i="12"/>
  <c r="L252" i="12"/>
  <c r="M252" i="12"/>
  <c r="N252" i="12"/>
  <c r="P252" i="12"/>
  <c r="Q252" i="12"/>
  <c r="R252" i="12"/>
  <c r="F253" i="12"/>
  <c r="I253" i="12"/>
  <c r="G253" i="12"/>
  <c r="J253" i="12"/>
  <c r="K253" i="12"/>
  <c r="L253" i="12"/>
  <c r="M253" i="12"/>
  <c r="N253" i="12"/>
  <c r="P253" i="12"/>
  <c r="Q253" i="12"/>
  <c r="R253" i="12"/>
  <c r="F254" i="12"/>
  <c r="G254" i="12"/>
  <c r="I254" i="12"/>
  <c r="J254" i="12"/>
  <c r="K254" i="12"/>
  <c r="L254" i="12"/>
  <c r="M254" i="12"/>
  <c r="N254" i="12"/>
  <c r="P254" i="12"/>
  <c r="Q254" i="12"/>
  <c r="R254" i="12"/>
  <c r="F255" i="12"/>
  <c r="I255" i="12"/>
  <c r="G255" i="12"/>
  <c r="J255" i="12"/>
  <c r="K255" i="12"/>
  <c r="L255" i="12"/>
  <c r="M255" i="12"/>
  <c r="N255" i="12"/>
  <c r="P255" i="12"/>
  <c r="Q255" i="12"/>
  <c r="R255" i="12"/>
  <c r="F256" i="12"/>
  <c r="I256" i="12"/>
  <c r="G256" i="12"/>
  <c r="J256" i="12"/>
  <c r="K256" i="12"/>
  <c r="L256" i="12"/>
  <c r="M256" i="12"/>
  <c r="N256" i="12"/>
  <c r="P256" i="12"/>
  <c r="Q256" i="12"/>
  <c r="R256" i="12"/>
  <c r="F257" i="12"/>
  <c r="I257" i="12"/>
  <c r="G257" i="12"/>
  <c r="J257" i="12"/>
  <c r="K257" i="12"/>
  <c r="L257" i="12"/>
  <c r="M257" i="12"/>
  <c r="N257" i="12"/>
  <c r="P257" i="12"/>
  <c r="Q257" i="12"/>
  <c r="R257" i="12"/>
  <c r="F258" i="12"/>
  <c r="G258" i="12"/>
  <c r="I258" i="12"/>
  <c r="J258" i="12"/>
  <c r="K258" i="12"/>
  <c r="L258" i="12"/>
  <c r="M258" i="12"/>
  <c r="N258" i="12"/>
  <c r="P258" i="12"/>
  <c r="Q258" i="12"/>
  <c r="R258" i="12"/>
  <c r="F259" i="12"/>
  <c r="I259" i="12"/>
  <c r="G259" i="12"/>
  <c r="J259" i="12"/>
  <c r="K259" i="12"/>
  <c r="L259" i="12"/>
  <c r="M259" i="12"/>
  <c r="N259" i="12"/>
  <c r="P259" i="12"/>
  <c r="Q259" i="12"/>
  <c r="R259" i="12"/>
  <c r="F260" i="12"/>
  <c r="I260" i="12"/>
  <c r="G260" i="12"/>
  <c r="J260" i="12"/>
  <c r="K260" i="12"/>
  <c r="L260" i="12"/>
  <c r="M260" i="12"/>
  <c r="N260" i="12"/>
  <c r="P260" i="12"/>
  <c r="Q260" i="12"/>
  <c r="R260" i="12"/>
  <c r="F261" i="12"/>
  <c r="I261" i="12"/>
  <c r="G261" i="12"/>
  <c r="J261" i="12"/>
  <c r="K261" i="12"/>
  <c r="L261" i="12"/>
  <c r="M261" i="12"/>
  <c r="N261" i="12"/>
  <c r="P261" i="12"/>
  <c r="Q261" i="12"/>
  <c r="R261" i="12"/>
  <c r="F262" i="12"/>
  <c r="G262" i="12"/>
  <c r="I262" i="12"/>
  <c r="J262" i="12"/>
  <c r="K262" i="12"/>
  <c r="L262" i="12"/>
  <c r="M262" i="12"/>
  <c r="N262" i="12"/>
  <c r="P262" i="12"/>
  <c r="Q262" i="12"/>
  <c r="R262" i="12"/>
  <c r="F263" i="12"/>
  <c r="I263" i="12"/>
  <c r="G263" i="12"/>
  <c r="J263" i="12"/>
  <c r="K263" i="12"/>
  <c r="L263" i="12"/>
  <c r="M263" i="12"/>
  <c r="N263" i="12"/>
  <c r="P263" i="12"/>
  <c r="Q263" i="12"/>
  <c r="R263" i="12"/>
  <c r="F264" i="12"/>
  <c r="I264" i="12"/>
  <c r="G264" i="12"/>
  <c r="J264" i="12"/>
  <c r="K264" i="12"/>
  <c r="L264" i="12"/>
  <c r="M264" i="12"/>
  <c r="N264" i="12"/>
  <c r="P264" i="12"/>
  <c r="Q264" i="12"/>
  <c r="R264" i="12"/>
  <c r="F265" i="12"/>
  <c r="I265" i="12"/>
  <c r="G265" i="12"/>
  <c r="J265" i="12"/>
  <c r="K265" i="12"/>
  <c r="L265" i="12"/>
  <c r="M265" i="12"/>
  <c r="N265" i="12"/>
  <c r="P265" i="12"/>
  <c r="Q265" i="12"/>
  <c r="R265" i="12"/>
  <c r="F266" i="12"/>
  <c r="G266" i="12"/>
  <c r="I266" i="12"/>
  <c r="J266" i="12"/>
  <c r="K266" i="12"/>
  <c r="L266" i="12"/>
  <c r="M266" i="12"/>
  <c r="N266" i="12"/>
  <c r="P266" i="12"/>
  <c r="Q266" i="12"/>
  <c r="R266" i="12"/>
  <c r="F267" i="12"/>
  <c r="I267" i="12"/>
  <c r="G267" i="12"/>
  <c r="J267" i="12"/>
  <c r="K267" i="12"/>
  <c r="L267" i="12"/>
  <c r="M267" i="12"/>
  <c r="N267" i="12"/>
  <c r="P267" i="12"/>
  <c r="Q267" i="12"/>
  <c r="R267" i="12"/>
  <c r="F268" i="12"/>
  <c r="I268" i="12"/>
  <c r="G268" i="12"/>
  <c r="J268" i="12"/>
  <c r="K268" i="12"/>
  <c r="L268" i="12"/>
  <c r="M268" i="12"/>
  <c r="N268" i="12"/>
  <c r="P268" i="12"/>
  <c r="Q268" i="12"/>
  <c r="R268" i="12"/>
  <c r="F269" i="12"/>
  <c r="I269" i="12"/>
  <c r="G269" i="12"/>
  <c r="J269" i="12"/>
  <c r="K269" i="12"/>
  <c r="L269" i="12"/>
  <c r="M269" i="12"/>
  <c r="N269" i="12"/>
  <c r="P269" i="12"/>
  <c r="Q269" i="12"/>
  <c r="R269" i="12"/>
  <c r="F270" i="12"/>
  <c r="G270" i="12"/>
  <c r="I270" i="12"/>
  <c r="J270" i="12"/>
  <c r="K270" i="12"/>
  <c r="L270" i="12"/>
  <c r="M270" i="12"/>
  <c r="N270" i="12"/>
  <c r="P270" i="12"/>
  <c r="Q270" i="12"/>
  <c r="R270" i="12"/>
  <c r="F271" i="12"/>
  <c r="I271" i="12"/>
  <c r="G271" i="12"/>
  <c r="J271" i="12"/>
  <c r="K271" i="12"/>
  <c r="L271" i="12"/>
  <c r="M271" i="12"/>
  <c r="N271" i="12"/>
  <c r="P271" i="12"/>
  <c r="Q271" i="12"/>
  <c r="R271" i="12"/>
  <c r="F272" i="12"/>
  <c r="I272" i="12"/>
  <c r="G272" i="12"/>
  <c r="J272" i="12"/>
  <c r="K272" i="12"/>
  <c r="L272" i="12"/>
  <c r="M272" i="12"/>
  <c r="N272" i="12"/>
  <c r="P272" i="12"/>
  <c r="Q272" i="12"/>
  <c r="R272" i="12"/>
  <c r="F273" i="12"/>
  <c r="I273" i="12"/>
  <c r="G273" i="12"/>
  <c r="J273" i="12"/>
  <c r="K273" i="12"/>
  <c r="L273" i="12"/>
  <c r="M273" i="12"/>
  <c r="N273" i="12"/>
  <c r="P273" i="12"/>
  <c r="Q273" i="12"/>
  <c r="R273" i="12"/>
  <c r="F274" i="12"/>
  <c r="G274" i="12"/>
  <c r="I274" i="12"/>
  <c r="J274" i="12"/>
  <c r="K274" i="12"/>
  <c r="L274" i="12"/>
  <c r="M274" i="12"/>
  <c r="N274" i="12"/>
  <c r="P274" i="12"/>
  <c r="Q274" i="12"/>
  <c r="R274" i="12"/>
  <c r="F275" i="12"/>
  <c r="I275" i="12"/>
  <c r="G275" i="12"/>
  <c r="J275" i="12"/>
  <c r="K275" i="12"/>
  <c r="L275" i="12"/>
  <c r="M275" i="12"/>
  <c r="N275" i="12"/>
  <c r="P275" i="12"/>
  <c r="Q275" i="12"/>
  <c r="R275" i="12"/>
  <c r="F276" i="12"/>
  <c r="I276" i="12"/>
  <c r="G276" i="12"/>
  <c r="J276" i="12"/>
  <c r="K276" i="12"/>
  <c r="L276" i="12"/>
  <c r="M276" i="12"/>
  <c r="N276" i="12"/>
  <c r="P276" i="12"/>
  <c r="Q276" i="12"/>
  <c r="R276" i="12"/>
  <c r="F277" i="12"/>
  <c r="I277" i="12"/>
  <c r="G277" i="12"/>
  <c r="J277" i="12"/>
  <c r="K277" i="12"/>
  <c r="L277" i="12"/>
  <c r="M277" i="12"/>
  <c r="N277" i="12"/>
  <c r="P277" i="12"/>
  <c r="Q277" i="12"/>
  <c r="R277" i="12"/>
  <c r="F278" i="12"/>
  <c r="G278" i="12"/>
  <c r="I278" i="12"/>
  <c r="J278" i="12"/>
  <c r="K278" i="12"/>
  <c r="L278" i="12"/>
  <c r="M278" i="12"/>
  <c r="N278" i="12"/>
  <c r="P278" i="12"/>
  <c r="Q278" i="12"/>
  <c r="R278" i="12"/>
  <c r="F279" i="12"/>
  <c r="I279" i="12"/>
  <c r="G279" i="12"/>
  <c r="J279" i="12"/>
  <c r="K279" i="12"/>
  <c r="L279" i="12"/>
  <c r="M279" i="12"/>
  <c r="N279" i="12"/>
  <c r="P279" i="12"/>
  <c r="Q279" i="12"/>
  <c r="R279" i="12"/>
  <c r="F280" i="12"/>
  <c r="I280" i="12"/>
  <c r="G280" i="12"/>
  <c r="J280" i="12"/>
  <c r="K280" i="12"/>
  <c r="L280" i="12"/>
  <c r="M280" i="12"/>
  <c r="N280" i="12"/>
  <c r="P280" i="12"/>
  <c r="Q280" i="12"/>
  <c r="R280" i="12"/>
  <c r="F281" i="12"/>
  <c r="I281" i="12"/>
  <c r="G281" i="12"/>
  <c r="J281" i="12"/>
  <c r="K281" i="12"/>
  <c r="L281" i="12"/>
  <c r="M281" i="12"/>
  <c r="N281" i="12"/>
  <c r="P281" i="12"/>
  <c r="Q281" i="12"/>
  <c r="R281" i="12"/>
  <c r="F282" i="12"/>
  <c r="G282" i="12"/>
  <c r="I282" i="12"/>
  <c r="J282" i="12"/>
  <c r="K282" i="12"/>
  <c r="L282" i="12"/>
  <c r="M282" i="12"/>
  <c r="N282" i="12"/>
  <c r="P282" i="12"/>
  <c r="Q282" i="12"/>
  <c r="R282" i="12"/>
  <c r="F283" i="12"/>
  <c r="I283" i="12"/>
  <c r="G283" i="12"/>
  <c r="J283" i="12"/>
  <c r="K283" i="12"/>
  <c r="L283" i="12"/>
  <c r="M283" i="12"/>
  <c r="N283" i="12"/>
  <c r="P283" i="12"/>
  <c r="Q283" i="12"/>
  <c r="R283" i="12"/>
  <c r="F284" i="12"/>
  <c r="I284" i="12"/>
  <c r="G284" i="12"/>
  <c r="J284" i="12"/>
  <c r="K284" i="12"/>
  <c r="L284" i="12"/>
  <c r="M284" i="12"/>
  <c r="N284" i="12"/>
  <c r="P284" i="12"/>
  <c r="Q284" i="12"/>
  <c r="R284" i="12"/>
  <c r="F285" i="12"/>
  <c r="I285" i="12"/>
  <c r="G285" i="12"/>
  <c r="J285" i="12"/>
  <c r="K285" i="12"/>
  <c r="L285" i="12"/>
  <c r="M285" i="12"/>
  <c r="N285" i="12"/>
  <c r="P285" i="12"/>
  <c r="Q285" i="12"/>
  <c r="R285" i="12"/>
  <c r="F286" i="12"/>
  <c r="G286" i="12"/>
  <c r="I286" i="12"/>
  <c r="J286" i="12"/>
  <c r="K286" i="12"/>
  <c r="L286" i="12"/>
  <c r="M286" i="12"/>
  <c r="N286" i="12"/>
  <c r="P286" i="12"/>
  <c r="Q286" i="12"/>
  <c r="R286" i="12"/>
  <c r="F287" i="12"/>
  <c r="I287" i="12"/>
  <c r="G287" i="12"/>
  <c r="J287" i="12"/>
  <c r="K287" i="12"/>
  <c r="L287" i="12"/>
  <c r="M287" i="12"/>
  <c r="N287" i="12"/>
  <c r="P287" i="12"/>
  <c r="Q287" i="12"/>
  <c r="R287" i="12"/>
  <c r="F288" i="12"/>
  <c r="I288" i="12"/>
  <c r="G288" i="12"/>
  <c r="J288" i="12"/>
  <c r="K288" i="12"/>
  <c r="L288" i="12"/>
  <c r="M288" i="12"/>
  <c r="N288" i="12"/>
  <c r="P288" i="12"/>
  <c r="Q288" i="12"/>
  <c r="R288" i="12"/>
  <c r="F289" i="12"/>
  <c r="I289" i="12"/>
  <c r="G289" i="12"/>
  <c r="J289" i="12"/>
  <c r="K289" i="12"/>
  <c r="L289" i="12"/>
  <c r="M289" i="12"/>
  <c r="N289" i="12"/>
  <c r="P289" i="12"/>
  <c r="Q289" i="12"/>
  <c r="R289" i="12"/>
  <c r="F290" i="12"/>
  <c r="G290" i="12"/>
  <c r="I290" i="12"/>
  <c r="J290" i="12"/>
  <c r="K290" i="12"/>
  <c r="L290" i="12"/>
  <c r="M290" i="12"/>
  <c r="N290" i="12"/>
  <c r="P290" i="12"/>
  <c r="Q290" i="12"/>
  <c r="R290" i="12"/>
  <c r="F291" i="12"/>
  <c r="I291" i="12"/>
  <c r="G291" i="12"/>
  <c r="J291" i="12"/>
  <c r="K291" i="12"/>
  <c r="L291" i="12"/>
  <c r="M291" i="12"/>
  <c r="N291" i="12"/>
  <c r="P291" i="12"/>
  <c r="Q291" i="12"/>
  <c r="R291" i="12"/>
  <c r="F292" i="12"/>
  <c r="I292" i="12"/>
  <c r="G292" i="12"/>
  <c r="J292" i="12"/>
  <c r="K292" i="12"/>
  <c r="L292" i="12"/>
  <c r="M292" i="12"/>
  <c r="N292" i="12"/>
  <c r="P292" i="12"/>
  <c r="Q292" i="12"/>
  <c r="R292" i="12"/>
  <c r="F293" i="12"/>
  <c r="I293" i="12"/>
  <c r="G293" i="12"/>
  <c r="J293" i="12"/>
  <c r="K293" i="12"/>
  <c r="L293" i="12"/>
  <c r="M293" i="12"/>
  <c r="N293" i="12"/>
  <c r="P293" i="12"/>
  <c r="Q293" i="12"/>
  <c r="R293" i="12"/>
  <c r="F294" i="12"/>
  <c r="G294" i="12"/>
  <c r="I294" i="12"/>
  <c r="J294" i="12"/>
  <c r="K294" i="12"/>
  <c r="L294" i="12"/>
  <c r="M294" i="12"/>
  <c r="N294" i="12"/>
  <c r="P294" i="12"/>
  <c r="Q294" i="12"/>
  <c r="R294" i="12"/>
  <c r="F295" i="12"/>
  <c r="I295" i="12"/>
  <c r="G295" i="12"/>
  <c r="J295" i="12"/>
  <c r="K295" i="12"/>
  <c r="L295" i="12"/>
  <c r="M295" i="12"/>
  <c r="N295" i="12"/>
  <c r="P295" i="12"/>
  <c r="Q295" i="12"/>
  <c r="R295" i="12"/>
  <c r="F296" i="12"/>
  <c r="I296" i="12"/>
  <c r="G296" i="12"/>
  <c r="J296" i="12"/>
  <c r="K296" i="12"/>
  <c r="L296" i="12"/>
  <c r="M296" i="12"/>
  <c r="N296" i="12"/>
  <c r="P296" i="12"/>
  <c r="Q296" i="12"/>
  <c r="R296" i="12"/>
  <c r="F297" i="12"/>
  <c r="G297" i="12"/>
  <c r="I297" i="12"/>
  <c r="J297" i="12"/>
  <c r="K297" i="12"/>
  <c r="L297" i="12"/>
  <c r="M297" i="12"/>
  <c r="N297" i="12"/>
  <c r="P297" i="12"/>
  <c r="Q297" i="12"/>
  <c r="R297" i="12"/>
  <c r="F298" i="12"/>
  <c r="I298" i="12"/>
  <c r="G298" i="12"/>
  <c r="J298" i="12"/>
  <c r="K298" i="12"/>
  <c r="L298" i="12"/>
  <c r="M298" i="12"/>
  <c r="N298" i="12"/>
  <c r="P298" i="12"/>
  <c r="Q298" i="12"/>
  <c r="R298" i="12"/>
  <c r="F299" i="12"/>
  <c r="I299" i="12"/>
  <c r="G299" i="12"/>
  <c r="J299" i="12"/>
  <c r="K299" i="12"/>
  <c r="L299" i="12"/>
  <c r="M299" i="12"/>
  <c r="N299" i="12"/>
  <c r="P299" i="12"/>
  <c r="Q299" i="12"/>
  <c r="R299" i="12"/>
  <c r="F300" i="12"/>
  <c r="I300" i="12"/>
  <c r="G300" i="12"/>
  <c r="J300" i="12"/>
  <c r="K300" i="12"/>
  <c r="L300" i="12"/>
  <c r="M300" i="12"/>
  <c r="N300" i="12"/>
  <c r="P300" i="12"/>
  <c r="Q300" i="12"/>
  <c r="R300" i="12"/>
  <c r="F301" i="12"/>
  <c r="I301" i="12"/>
  <c r="G301" i="12"/>
  <c r="J301" i="12"/>
  <c r="K301" i="12"/>
  <c r="L301" i="12"/>
  <c r="M301" i="12"/>
  <c r="N301" i="12"/>
  <c r="P301" i="12"/>
  <c r="Q301" i="12"/>
  <c r="R301" i="12"/>
  <c r="F302" i="12"/>
  <c r="I302" i="12"/>
  <c r="G302" i="12"/>
  <c r="J302" i="12"/>
  <c r="K302" i="12"/>
  <c r="L302" i="12"/>
  <c r="M302" i="12"/>
  <c r="N302" i="12"/>
  <c r="P302" i="12"/>
  <c r="Q302" i="12"/>
  <c r="R302" i="12"/>
  <c r="F303" i="12"/>
  <c r="I303" i="12"/>
  <c r="G303" i="12"/>
  <c r="J303" i="12"/>
  <c r="K303" i="12"/>
  <c r="L303" i="12"/>
  <c r="M303" i="12"/>
  <c r="N303" i="12"/>
  <c r="P303" i="12"/>
  <c r="Q303" i="12"/>
  <c r="R303" i="12"/>
  <c r="F304" i="12"/>
  <c r="I304" i="12"/>
  <c r="G304" i="12"/>
  <c r="J304" i="12"/>
  <c r="K304" i="12"/>
  <c r="L304" i="12"/>
  <c r="M304" i="12"/>
  <c r="N304" i="12"/>
  <c r="P304" i="12"/>
  <c r="Q304" i="12"/>
  <c r="R304" i="12"/>
  <c r="F305" i="12"/>
  <c r="I305" i="12"/>
  <c r="G305" i="12"/>
  <c r="J305" i="12"/>
  <c r="K305" i="12"/>
  <c r="L305" i="12"/>
  <c r="M305" i="12"/>
  <c r="N305" i="12"/>
  <c r="P305" i="12"/>
  <c r="Q305" i="12"/>
  <c r="R305" i="12"/>
  <c r="F306" i="12"/>
  <c r="I306" i="12"/>
  <c r="G306" i="12"/>
  <c r="J306" i="12"/>
  <c r="K306" i="12"/>
  <c r="L306" i="12"/>
  <c r="M306" i="12"/>
  <c r="N306" i="12"/>
  <c r="P306" i="12"/>
  <c r="Q306" i="12"/>
  <c r="R306" i="12"/>
  <c r="F307" i="12"/>
  <c r="I307" i="12"/>
  <c r="G307" i="12"/>
  <c r="J307" i="12"/>
  <c r="K307" i="12"/>
  <c r="L307" i="12"/>
  <c r="M307" i="12"/>
  <c r="N307" i="12"/>
  <c r="P307" i="12"/>
  <c r="Q307" i="12"/>
  <c r="R307" i="12"/>
  <c r="F308" i="12"/>
  <c r="I308" i="12"/>
  <c r="G308" i="12"/>
  <c r="J308" i="12"/>
  <c r="K308" i="12"/>
  <c r="L308" i="12"/>
  <c r="M308" i="12"/>
  <c r="N308" i="12"/>
  <c r="P308" i="12"/>
  <c r="Q308" i="12"/>
  <c r="R308" i="12"/>
  <c r="F309" i="12"/>
  <c r="I309" i="12"/>
  <c r="G309" i="12"/>
  <c r="J309" i="12"/>
  <c r="K309" i="12"/>
  <c r="L309" i="12"/>
  <c r="M309" i="12"/>
  <c r="N309" i="12"/>
  <c r="P309" i="12"/>
  <c r="Q309" i="12"/>
  <c r="R309" i="12"/>
  <c r="F310" i="12"/>
  <c r="I310" i="12"/>
  <c r="G310" i="12"/>
  <c r="J310" i="12"/>
  <c r="K310" i="12"/>
  <c r="L310" i="12"/>
  <c r="M310" i="12"/>
  <c r="N310" i="12"/>
  <c r="P310" i="12"/>
  <c r="Q310" i="12"/>
  <c r="R310" i="12"/>
  <c r="F311" i="12"/>
  <c r="I311" i="12"/>
  <c r="G311" i="12"/>
  <c r="J311" i="12"/>
  <c r="K311" i="12"/>
  <c r="L311" i="12"/>
  <c r="M311" i="12"/>
  <c r="N311" i="12"/>
  <c r="P311" i="12"/>
  <c r="Q311" i="12"/>
  <c r="R311" i="12"/>
  <c r="F312" i="12"/>
  <c r="I312" i="12"/>
  <c r="G312" i="12"/>
  <c r="J312" i="12"/>
  <c r="K312" i="12"/>
  <c r="L312" i="12"/>
  <c r="M312" i="12"/>
  <c r="N312" i="12"/>
  <c r="P312" i="12"/>
  <c r="Q312" i="12"/>
  <c r="R312" i="12"/>
  <c r="F313" i="12"/>
  <c r="I313" i="12"/>
  <c r="G313" i="12"/>
  <c r="J313" i="12"/>
  <c r="K313" i="12"/>
  <c r="L313" i="12"/>
  <c r="M313" i="12"/>
  <c r="N313" i="12"/>
  <c r="P313" i="12"/>
  <c r="Q313" i="12"/>
  <c r="R313" i="12"/>
  <c r="F314" i="12"/>
  <c r="I314" i="12"/>
  <c r="G314" i="12"/>
  <c r="J314" i="12"/>
  <c r="K314" i="12"/>
  <c r="L314" i="12"/>
  <c r="M314" i="12"/>
  <c r="N314" i="12"/>
  <c r="P314" i="12"/>
  <c r="Q314" i="12"/>
  <c r="R314" i="12"/>
  <c r="F315" i="12"/>
  <c r="I315" i="12"/>
  <c r="G315" i="12"/>
  <c r="J315" i="12"/>
  <c r="K315" i="12"/>
  <c r="L315" i="12"/>
  <c r="M315" i="12"/>
  <c r="N315" i="12"/>
  <c r="P315" i="12"/>
  <c r="Q315" i="12"/>
  <c r="R315" i="12"/>
  <c r="F316" i="12"/>
  <c r="I316" i="12"/>
  <c r="G316" i="12"/>
  <c r="J316" i="12"/>
  <c r="K316" i="12"/>
  <c r="L316" i="12"/>
  <c r="M316" i="12"/>
  <c r="N316" i="12"/>
  <c r="P316" i="12"/>
  <c r="Q316" i="12"/>
  <c r="R316" i="12"/>
  <c r="F317" i="12"/>
  <c r="I317" i="12"/>
  <c r="G317" i="12"/>
  <c r="J317" i="12"/>
  <c r="K317" i="12"/>
  <c r="L317" i="12"/>
  <c r="M317" i="12"/>
  <c r="N317" i="12"/>
  <c r="P317" i="12"/>
  <c r="Q317" i="12"/>
  <c r="R317" i="12"/>
  <c r="F318" i="12"/>
  <c r="I318" i="12"/>
  <c r="G318" i="12"/>
  <c r="J318" i="12"/>
  <c r="K318" i="12"/>
  <c r="L318" i="12"/>
  <c r="M318" i="12"/>
  <c r="N318" i="12"/>
  <c r="P318" i="12"/>
  <c r="Q318" i="12"/>
  <c r="R318" i="12"/>
  <c r="F319" i="12"/>
  <c r="I319" i="12"/>
  <c r="G319" i="12"/>
  <c r="J319" i="12"/>
  <c r="K319" i="12"/>
  <c r="L319" i="12"/>
  <c r="M319" i="12"/>
  <c r="N319" i="12"/>
  <c r="P319" i="12"/>
  <c r="Q319" i="12"/>
  <c r="R319" i="12"/>
  <c r="F320" i="12"/>
  <c r="I320" i="12"/>
  <c r="G320" i="12"/>
  <c r="J320" i="12"/>
  <c r="K320" i="12"/>
  <c r="L320" i="12"/>
  <c r="M320" i="12"/>
  <c r="N320" i="12"/>
  <c r="P320" i="12"/>
  <c r="Q320" i="12"/>
  <c r="R320" i="12"/>
  <c r="F321" i="12"/>
  <c r="I321" i="12"/>
  <c r="G321" i="12"/>
  <c r="J321" i="12"/>
  <c r="K321" i="12"/>
  <c r="L321" i="12"/>
  <c r="M321" i="12"/>
  <c r="N321" i="12"/>
  <c r="P321" i="12"/>
  <c r="Q321" i="12"/>
  <c r="R321" i="12"/>
  <c r="F322" i="12"/>
  <c r="G322" i="12"/>
  <c r="I322" i="12"/>
  <c r="J322" i="12"/>
  <c r="K322" i="12"/>
  <c r="L322" i="12"/>
  <c r="M322" i="12"/>
  <c r="N322" i="12"/>
  <c r="P322" i="12"/>
  <c r="Q322" i="12"/>
  <c r="R322" i="12"/>
  <c r="F323" i="12"/>
  <c r="I323" i="12"/>
  <c r="G323" i="12"/>
  <c r="J323" i="12"/>
  <c r="K323" i="12"/>
  <c r="L323" i="12"/>
  <c r="M323" i="12"/>
  <c r="N323" i="12"/>
  <c r="P323" i="12"/>
  <c r="Q323" i="12"/>
  <c r="R323" i="12"/>
  <c r="F324" i="12"/>
  <c r="I324" i="12"/>
  <c r="G324" i="12"/>
  <c r="J324" i="12"/>
  <c r="K324" i="12"/>
  <c r="L324" i="12"/>
  <c r="M324" i="12"/>
  <c r="N324" i="12"/>
  <c r="P324" i="12"/>
  <c r="Q324" i="12"/>
  <c r="R324" i="12"/>
  <c r="F325" i="12"/>
  <c r="G325" i="12"/>
  <c r="I325" i="12"/>
  <c r="J325" i="12"/>
  <c r="K325" i="12"/>
  <c r="L325" i="12"/>
  <c r="M325" i="12"/>
  <c r="N325" i="12"/>
  <c r="P325" i="12"/>
  <c r="Q325" i="12"/>
  <c r="R325" i="12"/>
  <c r="F326" i="12"/>
  <c r="I326" i="12"/>
  <c r="G326" i="12"/>
  <c r="J326" i="12"/>
  <c r="K326" i="12"/>
  <c r="L326" i="12"/>
  <c r="M326" i="12"/>
  <c r="N326" i="12"/>
  <c r="P326" i="12"/>
  <c r="Q326" i="12"/>
  <c r="R326" i="12"/>
  <c r="F327" i="12"/>
  <c r="I327" i="12"/>
  <c r="G327" i="12"/>
  <c r="J327" i="12"/>
  <c r="K327" i="12"/>
  <c r="L327" i="12"/>
  <c r="M327" i="12"/>
  <c r="N327" i="12"/>
  <c r="P327" i="12"/>
  <c r="Q327" i="12"/>
  <c r="R327" i="12"/>
  <c r="F328" i="12"/>
  <c r="I328" i="12"/>
  <c r="G328" i="12"/>
  <c r="J328" i="12"/>
  <c r="K328" i="12"/>
  <c r="L328" i="12"/>
  <c r="M328" i="12"/>
  <c r="N328" i="12"/>
  <c r="P328" i="12"/>
  <c r="Q328" i="12"/>
  <c r="R328" i="12"/>
  <c r="I235" i="11"/>
  <c r="I236" i="11"/>
  <c r="I237" i="11"/>
  <c r="J235" i="11"/>
  <c r="F235" i="11"/>
  <c r="P235" i="11"/>
  <c r="R235" i="11"/>
  <c r="P236" i="11"/>
  <c r="R236" i="11"/>
  <c r="P237" i="11"/>
  <c r="R237" i="11"/>
  <c r="I238" i="11"/>
  <c r="J238" i="11"/>
  <c r="F238" i="11"/>
  <c r="P238" i="11"/>
  <c r="R238" i="11"/>
  <c r="P239" i="11"/>
  <c r="R239" i="11"/>
  <c r="I240" i="11"/>
  <c r="I241" i="11"/>
  <c r="I242" i="11"/>
  <c r="I243" i="11"/>
  <c r="I244" i="11"/>
  <c r="P240" i="11"/>
  <c r="R240" i="11"/>
  <c r="P241" i="11"/>
  <c r="R241" i="11"/>
  <c r="P242" i="11"/>
  <c r="R242" i="11"/>
  <c r="P243" i="11"/>
  <c r="R243" i="11"/>
  <c r="P244" i="11"/>
  <c r="R244" i="11"/>
  <c r="F245" i="11"/>
  <c r="G245" i="11"/>
  <c r="I245" i="11"/>
  <c r="J245" i="11"/>
  <c r="K245" i="11"/>
  <c r="L245" i="11"/>
  <c r="M245" i="11"/>
  <c r="N245" i="11"/>
  <c r="O245" i="11"/>
  <c r="P245" i="11"/>
  <c r="R245" i="11"/>
  <c r="S245" i="11"/>
  <c r="T245" i="11"/>
  <c r="U245" i="11"/>
  <c r="F246" i="11"/>
  <c r="G246" i="11"/>
  <c r="I246" i="11"/>
  <c r="J246" i="11"/>
  <c r="K246" i="11"/>
  <c r="L246" i="11"/>
  <c r="M246" i="11"/>
  <c r="N246" i="11"/>
  <c r="O246" i="11"/>
  <c r="P246" i="11"/>
  <c r="R246" i="11"/>
  <c r="S246" i="11"/>
  <c r="T246" i="11"/>
  <c r="U246" i="11"/>
  <c r="F247" i="11"/>
  <c r="G247" i="11"/>
  <c r="I247" i="11"/>
  <c r="J247" i="11"/>
  <c r="K247" i="11"/>
  <c r="L247" i="11"/>
  <c r="M247" i="11"/>
  <c r="N247" i="11"/>
  <c r="O247" i="11"/>
  <c r="P247" i="11"/>
  <c r="R247" i="11"/>
  <c r="S247" i="11"/>
  <c r="T247" i="11"/>
  <c r="U247" i="11"/>
  <c r="F248" i="11"/>
  <c r="G248" i="11"/>
  <c r="I248" i="11"/>
  <c r="J248" i="11"/>
  <c r="K248" i="11"/>
  <c r="L248" i="11"/>
  <c r="M248" i="11"/>
  <c r="N248" i="11"/>
  <c r="O248" i="11"/>
  <c r="P248" i="11"/>
  <c r="R248" i="11"/>
  <c r="S248" i="11"/>
  <c r="T248" i="11"/>
  <c r="U248" i="11"/>
  <c r="F249" i="11"/>
  <c r="G249" i="11"/>
  <c r="I249" i="11"/>
  <c r="J249" i="11"/>
  <c r="K249" i="11"/>
  <c r="L249" i="11"/>
  <c r="M249" i="11"/>
  <c r="N249" i="11"/>
  <c r="O249" i="11"/>
  <c r="P249" i="11"/>
  <c r="R249" i="11"/>
  <c r="S249" i="11"/>
  <c r="T249" i="11"/>
  <c r="U249" i="11"/>
  <c r="F250" i="11"/>
  <c r="G250" i="11"/>
  <c r="I250" i="11"/>
  <c r="J250" i="11"/>
  <c r="K250" i="11"/>
  <c r="L250" i="11"/>
  <c r="M250" i="11"/>
  <c r="N250" i="11"/>
  <c r="O250" i="11"/>
  <c r="P250" i="11"/>
  <c r="R250" i="11"/>
  <c r="S250" i="11"/>
  <c r="T250" i="11"/>
  <c r="U250" i="11"/>
  <c r="F251" i="11"/>
  <c r="G251" i="11"/>
  <c r="I251" i="11"/>
  <c r="J251" i="11"/>
  <c r="K251" i="11"/>
  <c r="L251" i="11"/>
  <c r="M251" i="11"/>
  <c r="N251" i="11"/>
  <c r="O251" i="11"/>
  <c r="P251" i="11"/>
  <c r="R251" i="11"/>
  <c r="S251" i="11"/>
  <c r="T251" i="11"/>
  <c r="U251" i="11"/>
  <c r="F252" i="11"/>
  <c r="G252" i="11"/>
  <c r="I252" i="11"/>
  <c r="J252" i="11"/>
  <c r="K252" i="11"/>
  <c r="L252" i="11"/>
  <c r="M252" i="11"/>
  <c r="N252" i="11"/>
  <c r="O252" i="11"/>
  <c r="P252" i="11"/>
  <c r="R252" i="11"/>
  <c r="S252" i="11"/>
  <c r="T252" i="11"/>
  <c r="U252" i="11"/>
  <c r="F253" i="11"/>
  <c r="G253" i="11"/>
  <c r="I253" i="11"/>
  <c r="J253" i="11"/>
  <c r="K253" i="11"/>
  <c r="L253" i="11"/>
  <c r="M253" i="11"/>
  <c r="N253" i="11"/>
  <c r="O253" i="11"/>
  <c r="P253" i="11"/>
  <c r="R253" i="11"/>
  <c r="S253" i="11"/>
  <c r="T253" i="11"/>
  <c r="U253" i="11"/>
  <c r="F254" i="11"/>
  <c r="G254" i="11"/>
  <c r="I254" i="11"/>
  <c r="J254" i="11"/>
  <c r="K254" i="11"/>
  <c r="L254" i="11"/>
  <c r="M254" i="11"/>
  <c r="N254" i="11"/>
  <c r="O254" i="11"/>
  <c r="P254" i="11"/>
  <c r="R254" i="11"/>
  <c r="S254" i="11"/>
  <c r="T254" i="11"/>
  <c r="U254" i="11"/>
  <c r="F255" i="11"/>
  <c r="G255" i="11"/>
  <c r="I255" i="11"/>
  <c r="J255" i="11"/>
  <c r="K255" i="11"/>
  <c r="L255" i="11"/>
  <c r="M255" i="11"/>
  <c r="N255" i="11"/>
  <c r="O255" i="11"/>
  <c r="P255" i="11"/>
  <c r="R255" i="11"/>
  <c r="S255" i="11"/>
  <c r="T255" i="11"/>
  <c r="U255" i="11"/>
  <c r="F256" i="11"/>
  <c r="G256" i="11"/>
  <c r="I256" i="11"/>
  <c r="J256" i="11"/>
  <c r="K256" i="11"/>
  <c r="L256" i="11"/>
  <c r="M256" i="11"/>
  <c r="N256" i="11"/>
  <c r="O256" i="11"/>
  <c r="P256" i="11"/>
  <c r="R256" i="11"/>
  <c r="S256" i="11"/>
  <c r="T256" i="11"/>
  <c r="U256" i="11"/>
  <c r="F257" i="11"/>
  <c r="G257" i="11"/>
  <c r="I257" i="11"/>
  <c r="J257" i="11"/>
  <c r="K257" i="11"/>
  <c r="L257" i="11"/>
  <c r="M257" i="11"/>
  <c r="N257" i="11"/>
  <c r="O257" i="11"/>
  <c r="P257" i="11"/>
  <c r="R257" i="11"/>
  <c r="S257" i="11"/>
  <c r="T257" i="11"/>
  <c r="U257" i="11"/>
  <c r="F258" i="11"/>
  <c r="G258" i="11"/>
  <c r="I258" i="11"/>
  <c r="J258" i="11"/>
  <c r="K258" i="11"/>
  <c r="L258" i="11"/>
  <c r="M258" i="11"/>
  <c r="N258" i="11"/>
  <c r="O258" i="11"/>
  <c r="P258" i="11"/>
  <c r="R258" i="11"/>
  <c r="S258" i="11"/>
  <c r="T258" i="11"/>
  <c r="U258" i="11"/>
  <c r="F259" i="11"/>
  <c r="G259" i="11"/>
  <c r="I259" i="11"/>
  <c r="J259" i="11"/>
  <c r="K259" i="11"/>
  <c r="L259" i="11"/>
  <c r="M259" i="11"/>
  <c r="N259" i="11"/>
  <c r="O259" i="11"/>
  <c r="P259" i="11"/>
  <c r="R259" i="11"/>
  <c r="S259" i="11"/>
  <c r="T259" i="11"/>
  <c r="U259" i="11"/>
  <c r="F260" i="11"/>
  <c r="G260" i="11"/>
  <c r="I260" i="11"/>
  <c r="J260" i="11"/>
  <c r="K260" i="11"/>
  <c r="L260" i="11"/>
  <c r="M260" i="11"/>
  <c r="N260" i="11"/>
  <c r="O260" i="11"/>
  <c r="P260" i="11"/>
  <c r="R260" i="11"/>
  <c r="S260" i="11"/>
  <c r="T260" i="11"/>
  <c r="U260" i="11"/>
  <c r="F261" i="11"/>
  <c r="G261" i="11"/>
  <c r="I261" i="11"/>
  <c r="J261" i="11"/>
  <c r="K261" i="11"/>
  <c r="L261" i="11"/>
  <c r="M261" i="11"/>
  <c r="N261" i="11"/>
  <c r="O261" i="11"/>
  <c r="P261" i="11"/>
  <c r="R261" i="11"/>
  <c r="S261" i="11"/>
  <c r="T261" i="11"/>
  <c r="U261" i="11"/>
  <c r="F262" i="11"/>
  <c r="G262" i="11"/>
  <c r="I262" i="11"/>
  <c r="J262" i="11"/>
  <c r="K262" i="11"/>
  <c r="L262" i="11"/>
  <c r="M262" i="11"/>
  <c r="N262" i="11"/>
  <c r="O262" i="11"/>
  <c r="P262" i="11"/>
  <c r="R262" i="11"/>
  <c r="S262" i="11"/>
  <c r="T262" i="11"/>
  <c r="U262" i="11"/>
  <c r="F263" i="11"/>
  <c r="G263" i="11"/>
  <c r="I263" i="11"/>
  <c r="J263" i="11"/>
  <c r="K263" i="11"/>
  <c r="L263" i="11"/>
  <c r="M263" i="11"/>
  <c r="N263" i="11"/>
  <c r="O263" i="11"/>
  <c r="P263" i="11"/>
  <c r="R263" i="11"/>
  <c r="S263" i="11"/>
  <c r="T263" i="11"/>
  <c r="U263" i="11"/>
  <c r="F264" i="11"/>
  <c r="G264" i="11"/>
  <c r="I264" i="11"/>
  <c r="J264" i="11"/>
  <c r="K264" i="11"/>
  <c r="L264" i="11"/>
  <c r="M264" i="11"/>
  <c r="N264" i="11"/>
  <c r="O264" i="11"/>
  <c r="P264" i="11"/>
  <c r="R264" i="11"/>
  <c r="S264" i="11"/>
  <c r="T264" i="11"/>
  <c r="U264" i="11"/>
  <c r="F265" i="11"/>
  <c r="G265" i="11"/>
  <c r="I265" i="11"/>
  <c r="J265" i="11"/>
  <c r="K265" i="11"/>
  <c r="L265" i="11"/>
  <c r="M265" i="11"/>
  <c r="N265" i="11"/>
  <c r="O265" i="11"/>
  <c r="P265" i="11"/>
  <c r="R265" i="11"/>
  <c r="S265" i="11"/>
  <c r="T265" i="11"/>
  <c r="U265" i="11"/>
  <c r="F266" i="11"/>
  <c r="G266" i="11"/>
  <c r="I266" i="11"/>
  <c r="J266" i="11"/>
  <c r="K266" i="11"/>
  <c r="L266" i="11"/>
  <c r="M266" i="11"/>
  <c r="N266" i="11"/>
  <c r="O266" i="11"/>
  <c r="P266" i="11"/>
  <c r="R266" i="11"/>
  <c r="S266" i="11"/>
  <c r="T266" i="11"/>
  <c r="U266" i="11"/>
  <c r="F267" i="11"/>
  <c r="G267" i="11"/>
  <c r="I267" i="11"/>
  <c r="J267" i="11"/>
  <c r="K267" i="11"/>
  <c r="L267" i="11"/>
  <c r="M267" i="11"/>
  <c r="N267" i="11"/>
  <c r="O267" i="11"/>
  <c r="P267" i="11"/>
  <c r="R267" i="11"/>
  <c r="S267" i="11"/>
  <c r="T267" i="11"/>
  <c r="U267" i="11"/>
  <c r="F268" i="11"/>
  <c r="G268" i="11"/>
  <c r="I268" i="11"/>
  <c r="J268" i="11"/>
  <c r="K268" i="11"/>
  <c r="L268" i="11"/>
  <c r="M268" i="11"/>
  <c r="N268" i="11"/>
  <c r="O268" i="11"/>
  <c r="P268" i="11"/>
  <c r="R268" i="11"/>
  <c r="S268" i="11"/>
  <c r="T268" i="11"/>
  <c r="U268" i="11"/>
  <c r="F269" i="11"/>
  <c r="G269" i="11"/>
  <c r="I269" i="11"/>
  <c r="J269" i="11"/>
  <c r="K269" i="11"/>
  <c r="L269" i="11"/>
  <c r="M269" i="11"/>
  <c r="N269" i="11"/>
  <c r="O269" i="11"/>
  <c r="P269" i="11"/>
  <c r="R269" i="11"/>
  <c r="S269" i="11"/>
  <c r="T269" i="11"/>
  <c r="U269" i="11"/>
  <c r="F270" i="11"/>
  <c r="G270" i="11"/>
  <c r="I270" i="11"/>
  <c r="J270" i="11"/>
  <c r="K270" i="11"/>
  <c r="L270" i="11"/>
  <c r="M270" i="11"/>
  <c r="N270" i="11"/>
  <c r="O270" i="11"/>
  <c r="P270" i="11"/>
  <c r="R270" i="11"/>
  <c r="S270" i="11"/>
  <c r="T270" i="11"/>
  <c r="U270" i="11"/>
  <c r="F271" i="11"/>
  <c r="G271" i="11"/>
  <c r="I271" i="11"/>
  <c r="J271" i="11"/>
  <c r="K271" i="11"/>
  <c r="L271" i="11"/>
  <c r="M271" i="11"/>
  <c r="N271" i="11"/>
  <c r="O271" i="11"/>
  <c r="P271" i="11"/>
  <c r="R271" i="11"/>
  <c r="S271" i="11"/>
  <c r="T271" i="11"/>
  <c r="U271" i="11"/>
  <c r="F272" i="11"/>
  <c r="G272" i="11"/>
  <c r="I272" i="11"/>
  <c r="J272" i="11"/>
  <c r="K272" i="11"/>
  <c r="L272" i="11"/>
  <c r="M272" i="11"/>
  <c r="N272" i="11"/>
  <c r="O272" i="11"/>
  <c r="P272" i="11"/>
  <c r="R272" i="11"/>
  <c r="S272" i="11"/>
  <c r="T272" i="11"/>
  <c r="U272" i="11"/>
  <c r="F273" i="11"/>
  <c r="G273" i="11"/>
  <c r="I273" i="11"/>
  <c r="J273" i="11"/>
  <c r="K273" i="11"/>
  <c r="L273" i="11"/>
  <c r="M273" i="11"/>
  <c r="N273" i="11"/>
  <c r="O273" i="11"/>
  <c r="P273" i="11"/>
  <c r="R273" i="11"/>
  <c r="S273" i="11"/>
  <c r="T273" i="11"/>
  <c r="U273" i="11"/>
  <c r="F274" i="11"/>
  <c r="G274" i="11"/>
  <c r="I274" i="11"/>
  <c r="J274" i="11"/>
  <c r="K274" i="11"/>
  <c r="L274" i="11"/>
  <c r="M274" i="11"/>
  <c r="N274" i="11"/>
  <c r="O274" i="11"/>
  <c r="P274" i="11"/>
  <c r="R274" i="11"/>
  <c r="S274" i="11"/>
  <c r="T274" i="11"/>
  <c r="U274" i="11"/>
  <c r="F275" i="11"/>
  <c r="G275" i="11"/>
  <c r="I275" i="11"/>
  <c r="J275" i="11"/>
  <c r="K275" i="11"/>
  <c r="L275" i="11"/>
  <c r="M275" i="11"/>
  <c r="N275" i="11"/>
  <c r="O275" i="11"/>
  <c r="P275" i="11"/>
  <c r="R275" i="11"/>
  <c r="S275" i="11"/>
  <c r="T275" i="11"/>
  <c r="U275" i="11"/>
  <c r="F276" i="11"/>
  <c r="G276" i="11"/>
  <c r="I276" i="11"/>
  <c r="J276" i="11"/>
  <c r="K276" i="11"/>
  <c r="L276" i="11"/>
  <c r="M276" i="11"/>
  <c r="N276" i="11"/>
  <c r="O276" i="11"/>
  <c r="P276" i="11"/>
  <c r="R276" i="11"/>
  <c r="S276" i="11"/>
  <c r="T276" i="11"/>
  <c r="U276" i="11"/>
  <c r="F277" i="11"/>
  <c r="G277" i="11"/>
  <c r="I277" i="11"/>
  <c r="J277" i="11"/>
  <c r="K277" i="11"/>
  <c r="L277" i="11"/>
  <c r="M277" i="11"/>
  <c r="N277" i="11"/>
  <c r="O277" i="11"/>
  <c r="P277" i="11"/>
  <c r="R277" i="11"/>
  <c r="S277" i="11"/>
  <c r="T277" i="11"/>
  <c r="U277" i="11"/>
  <c r="F278" i="11"/>
  <c r="G278" i="11"/>
  <c r="I278" i="11"/>
  <c r="J278" i="11"/>
  <c r="K278" i="11"/>
  <c r="L278" i="11"/>
  <c r="M278" i="11"/>
  <c r="N278" i="11"/>
  <c r="O278" i="11"/>
  <c r="P278" i="11"/>
  <c r="R278" i="11"/>
  <c r="S278" i="11"/>
  <c r="T278" i="11"/>
  <c r="U278" i="11"/>
  <c r="F279" i="11"/>
  <c r="G279" i="11"/>
  <c r="I279" i="11"/>
  <c r="J279" i="11"/>
  <c r="K279" i="11"/>
  <c r="L279" i="11"/>
  <c r="M279" i="11"/>
  <c r="N279" i="11"/>
  <c r="O279" i="11"/>
  <c r="P279" i="11"/>
  <c r="R279" i="11"/>
  <c r="S279" i="11"/>
  <c r="T279" i="11"/>
  <c r="U279" i="11"/>
  <c r="F280" i="11"/>
  <c r="G280" i="11"/>
  <c r="I280" i="11"/>
  <c r="J280" i="11"/>
  <c r="K280" i="11"/>
  <c r="L280" i="11"/>
  <c r="M280" i="11"/>
  <c r="N280" i="11"/>
  <c r="O280" i="11"/>
  <c r="P280" i="11"/>
  <c r="R280" i="11"/>
  <c r="S280" i="11"/>
  <c r="T280" i="11"/>
  <c r="U280" i="11"/>
  <c r="F281" i="11"/>
  <c r="G281" i="11"/>
  <c r="I281" i="11"/>
  <c r="J281" i="11"/>
  <c r="K281" i="11"/>
  <c r="L281" i="11"/>
  <c r="M281" i="11"/>
  <c r="N281" i="11"/>
  <c r="O281" i="11"/>
  <c r="P281" i="11"/>
  <c r="R281" i="11"/>
  <c r="S281" i="11"/>
  <c r="T281" i="11"/>
  <c r="U281" i="11"/>
  <c r="F282" i="11"/>
  <c r="G282" i="11"/>
  <c r="I282" i="11"/>
  <c r="J282" i="11"/>
  <c r="K282" i="11"/>
  <c r="L282" i="11"/>
  <c r="M282" i="11"/>
  <c r="N282" i="11"/>
  <c r="O282" i="11"/>
  <c r="P282" i="11"/>
  <c r="R282" i="11"/>
  <c r="S282" i="11"/>
  <c r="T282" i="11"/>
  <c r="U282" i="11"/>
  <c r="F283" i="11"/>
  <c r="G283" i="11"/>
  <c r="I283" i="11"/>
  <c r="J283" i="11"/>
  <c r="K283" i="11"/>
  <c r="L283" i="11"/>
  <c r="M283" i="11"/>
  <c r="N283" i="11"/>
  <c r="O283" i="11"/>
  <c r="P283" i="11"/>
  <c r="R283" i="11"/>
  <c r="S283" i="11"/>
  <c r="T283" i="11"/>
  <c r="U283" i="11"/>
  <c r="F284" i="11"/>
  <c r="G284" i="11"/>
  <c r="I284" i="11"/>
  <c r="J284" i="11"/>
  <c r="K284" i="11"/>
  <c r="L284" i="11"/>
  <c r="M284" i="11"/>
  <c r="N284" i="11"/>
  <c r="O284" i="11"/>
  <c r="P284" i="11"/>
  <c r="R284" i="11"/>
  <c r="S284" i="11"/>
  <c r="T284" i="11"/>
  <c r="U284" i="11"/>
  <c r="F285" i="11"/>
  <c r="G285" i="11"/>
  <c r="I285" i="11"/>
  <c r="J285" i="11"/>
  <c r="K285" i="11"/>
  <c r="L285" i="11"/>
  <c r="M285" i="11"/>
  <c r="N285" i="11"/>
  <c r="O285" i="11"/>
  <c r="P285" i="11"/>
  <c r="R285" i="11"/>
  <c r="S285" i="11"/>
  <c r="T285" i="11"/>
  <c r="U285" i="11"/>
  <c r="F286" i="11"/>
  <c r="G286" i="11"/>
  <c r="I286" i="11"/>
  <c r="J286" i="11"/>
  <c r="K286" i="11"/>
  <c r="L286" i="11"/>
  <c r="M286" i="11"/>
  <c r="N286" i="11"/>
  <c r="O286" i="11"/>
  <c r="P286" i="11"/>
  <c r="R286" i="11"/>
  <c r="S286" i="11"/>
  <c r="T286" i="11"/>
  <c r="U286" i="11"/>
  <c r="F287" i="11"/>
  <c r="G287" i="11"/>
  <c r="I287" i="11"/>
  <c r="J287" i="11"/>
  <c r="K287" i="11"/>
  <c r="L287" i="11"/>
  <c r="M287" i="11"/>
  <c r="N287" i="11"/>
  <c r="O287" i="11"/>
  <c r="P287" i="11"/>
  <c r="R287" i="11"/>
  <c r="S287" i="11"/>
  <c r="T287" i="11"/>
  <c r="U287" i="11"/>
  <c r="M234" i="10"/>
  <c r="O234" i="10"/>
  <c r="M235" i="10"/>
  <c r="O235" i="10"/>
  <c r="M236" i="10"/>
  <c r="O236" i="10"/>
  <c r="M237" i="10"/>
  <c r="O237" i="10"/>
  <c r="M238" i="10"/>
  <c r="O238" i="10"/>
  <c r="M239" i="10"/>
  <c r="O239" i="10"/>
  <c r="M240" i="10"/>
  <c r="O240" i="10"/>
  <c r="M241" i="10"/>
  <c r="O241" i="10"/>
  <c r="M242" i="10"/>
  <c r="O242" i="10"/>
  <c r="M243" i="10"/>
  <c r="O243" i="10"/>
  <c r="M244" i="10"/>
  <c r="O244" i="10"/>
  <c r="E245" i="10"/>
  <c r="F245" i="10"/>
  <c r="H245" i="10"/>
  <c r="I245" i="10"/>
  <c r="J245" i="10"/>
  <c r="K245" i="10"/>
  <c r="L245" i="10"/>
  <c r="M245" i="10"/>
  <c r="O245" i="10"/>
  <c r="P245" i="10"/>
  <c r="Q245" i="10"/>
  <c r="R245" i="10"/>
  <c r="E246" i="10"/>
  <c r="F246" i="10"/>
  <c r="H246" i="10"/>
  <c r="I246" i="10"/>
  <c r="J246" i="10"/>
  <c r="K246" i="10"/>
  <c r="L246" i="10"/>
  <c r="M246" i="10"/>
  <c r="O246" i="10"/>
  <c r="P246" i="10"/>
  <c r="Q246" i="10"/>
  <c r="R246" i="10"/>
  <c r="E247" i="10"/>
  <c r="F247" i="10"/>
  <c r="H247" i="10"/>
  <c r="I247" i="10"/>
  <c r="J247" i="10"/>
  <c r="K247" i="10"/>
  <c r="L247" i="10"/>
  <c r="M247" i="10"/>
  <c r="O247" i="10"/>
  <c r="P247" i="10"/>
  <c r="Q247" i="10"/>
  <c r="R247" i="10"/>
  <c r="E248" i="10"/>
  <c r="F248" i="10"/>
  <c r="H248" i="10"/>
  <c r="I248" i="10"/>
  <c r="J248" i="10"/>
  <c r="K248" i="10"/>
  <c r="L248" i="10"/>
  <c r="M248" i="10"/>
  <c r="O248" i="10"/>
  <c r="P248" i="10"/>
  <c r="Q248" i="10"/>
  <c r="R248" i="10"/>
  <c r="E249" i="10"/>
  <c r="F249" i="10"/>
  <c r="H249" i="10"/>
  <c r="I249" i="10"/>
  <c r="J249" i="10"/>
  <c r="K249" i="10"/>
  <c r="L249" i="10"/>
  <c r="M249" i="10"/>
  <c r="O249" i="10"/>
  <c r="P249" i="10"/>
  <c r="Q249" i="10"/>
  <c r="R249" i="10"/>
  <c r="E250" i="10"/>
  <c r="F250" i="10"/>
  <c r="H250" i="10"/>
  <c r="I250" i="10"/>
  <c r="J250" i="10"/>
  <c r="K250" i="10"/>
  <c r="L250" i="10"/>
  <c r="M250" i="10"/>
  <c r="O250" i="10"/>
  <c r="P250" i="10"/>
  <c r="Q250" i="10"/>
  <c r="R250" i="10"/>
  <c r="E251" i="10"/>
  <c r="F251" i="10"/>
  <c r="H251" i="10"/>
  <c r="I251" i="10"/>
  <c r="J251" i="10"/>
  <c r="K251" i="10"/>
  <c r="L251" i="10"/>
  <c r="M251" i="10"/>
  <c r="O251" i="10"/>
  <c r="P251" i="10"/>
  <c r="Q251" i="10"/>
  <c r="R251" i="10"/>
  <c r="E252" i="10"/>
  <c r="F252" i="10"/>
  <c r="H252" i="10"/>
  <c r="I252" i="10"/>
  <c r="J252" i="10"/>
  <c r="K252" i="10"/>
  <c r="L252" i="10"/>
  <c r="M252" i="10"/>
  <c r="O252" i="10"/>
  <c r="P252" i="10"/>
  <c r="Q252" i="10"/>
  <c r="R252" i="10"/>
  <c r="E253" i="10"/>
  <c r="F253" i="10"/>
  <c r="H253" i="10"/>
  <c r="I253" i="10"/>
  <c r="J253" i="10"/>
  <c r="K253" i="10"/>
  <c r="L253" i="10"/>
  <c r="M253" i="10"/>
  <c r="O253" i="10"/>
  <c r="P253" i="10"/>
  <c r="Q253" i="10"/>
  <c r="R253" i="10"/>
  <c r="E254" i="10"/>
  <c r="F254" i="10"/>
  <c r="H254" i="10"/>
  <c r="I254" i="10"/>
  <c r="J254" i="10"/>
  <c r="K254" i="10"/>
  <c r="L254" i="10"/>
  <c r="M254" i="10"/>
  <c r="O254" i="10"/>
  <c r="P254" i="10"/>
  <c r="Q254" i="10"/>
  <c r="R254" i="10"/>
  <c r="E255" i="10"/>
  <c r="F255" i="10"/>
  <c r="H255" i="10"/>
  <c r="I255" i="10"/>
  <c r="J255" i="10"/>
  <c r="K255" i="10"/>
  <c r="L255" i="10"/>
  <c r="M255" i="10"/>
  <c r="O255" i="10"/>
  <c r="P255" i="10"/>
  <c r="Q255" i="10"/>
  <c r="R255" i="10"/>
  <c r="E256" i="10"/>
  <c r="F256" i="10"/>
  <c r="H256" i="10"/>
  <c r="I256" i="10"/>
  <c r="J256" i="10"/>
  <c r="K256" i="10"/>
  <c r="L256" i="10"/>
  <c r="M256" i="10"/>
  <c r="O256" i="10"/>
  <c r="P256" i="10"/>
  <c r="Q256" i="10"/>
  <c r="R256" i="10"/>
  <c r="E257" i="10"/>
  <c r="F257" i="10"/>
  <c r="H257" i="10"/>
  <c r="I257" i="10"/>
  <c r="J257" i="10"/>
  <c r="K257" i="10"/>
  <c r="L257" i="10"/>
  <c r="M257" i="10"/>
  <c r="O257" i="10"/>
  <c r="P257" i="10"/>
  <c r="Q257" i="10"/>
  <c r="R257" i="10"/>
  <c r="E258" i="10"/>
  <c r="F258" i="10"/>
  <c r="H258" i="10"/>
  <c r="I258" i="10"/>
  <c r="J258" i="10"/>
  <c r="K258" i="10"/>
  <c r="L258" i="10"/>
  <c r="M258" i="10"/>
  <c r="O258" i="10"/>
  <c r="P258" i="10"/>
  <c r="Q258" i="10"/>
  <c r="R258" i="10"/>
  <c r="E259" i="10"/>
  <c r="F259" i="10"/>
  <c r="H259" i="10"/>
  <c r="I259" i="10"/>
  <c r="J259" i="10"/>
  <c r="K259" i="10"/>
  <c r="L259" i="10"/>
  <c r="M259" i="10"/>
  <c r="O259" i="10"/>
  <c r="P259" i="10"/>
  <c r="Q259" i="10"/>
  <c r="R259" i="10"/>
  <c r="E260" i="10"/>
  <c r="F260" i="10"/>
  <c r="H260" i="10"/>
  <c r="I260" i="10"/>
  <c r="J260" i="10"/>
  <c r="K260" i="10"/>
  <c r="L260" i="10"/>
  <c r="M260" i="10"/>
  <c r="O260" i="10"/>
  <c r="P260" i="10"/>
  <c r="Q260" i="10"/>
  <c r="R260" i="10"/>
  <c r="E261" i="10"/>
  <c r="F261" i="10"/>
  <c r="H261" i="10"/>
  <c r="I261" i="10"/>
  <c r="J261" i="10"/>
  <c r="K261" i="10"/>
  <c r="L261" i="10"/>
  <c r="M261" i="10"/>
  <c r="O261" i="10"/>
  <c r="P261" i="10"/>
  <c r="Q261" i="10"/>
  <c r="R261" i="10"/>
  <c r="E262" i="10"/>
  <c r="F262" i="10"/>
  <c r="H262" i="10"/>
  <c r="I262" i="10"/>
  <c r="J262" i="10"/>
  <c r="K262" i="10"/>
  <c r="L262" i="10"/>
  <c r="M262" i="10"/>
  <c r="O262" i="10"/>
  <c r="P262" i="10"/>
  <c r="Q262" i="10"/>
  <c r="R262" i="10"/>
  <c r="E263" i="10"/>
  <c r="F263" i="10"/>
  <c r="H263" i="10"/>
  <c r="I263" i="10"/>
  <c r="J263" i="10"/>
  <c r="K263" i="10"/>
  <c r="L263" i="10"/>
  <c r="M263" i="10"/>
  <c r="O263" i="10"/>
  <c r="P263" i="10"/>
  <c r="Q263" i="10"/>
  <c r="R263" i="10"/>
  <c r="E264" i="10"/>
  <c r="F264" i="10"/>
  <c r="H264" i="10"/>
  <c r="I264" i="10"/>
  <c r="J264" i="10"/>
  <c r="K264" i="10"/>
  <c r="L264" i="10"/>
  <c r="M264" i="10"/>
  <c r="O264" i="10"/>
  <c r="P264" i="10"/>
  <c r="Q264" i="10"/>
  <c r="R264" i="10"/>
  <c r="E265" i="10"/>
  <c r="F265" i="10"/>
  <c r="H265" i="10"/>
  <c r="I265" i="10"/>
  <c r="J265" i="10"/>
  <c r="K265" i="10"/>
  <c r="L265" i="10"/>
  <c r="M265" i="10"/>
  <c r="O265" i="10"/>
  <c r="P265" i="10"/>
  <c r="Q265" i="10"/>
  <c r="R265" i="10"/>
  <c r="E266" i="10"/>
  <c r="F266" i="10"/>
  <c r="H266" i="10"/>
  <c r="I266" i="10"/>
  <c r="J266" i="10"/>
  <c r="K266" i="10"/>
  <c r="L266" i="10"/>
  <c r="M266" i="10"/>
  <c r="O266" i="10"/>
  <c r="P266" i="10"/>
  <c r="Q266" i="10"/>
  <c r="R266" i="10"/>
  <c r="E267" i="10"/>
  <c r="F267" i="10"/>
  <c r="H267" i="10"/>
  <c r="I267" i="10"/>
  <c r="J267" i="10"/>
  <c r="K267" i="10"/>
  <c r="L267" i="10"/>
  <c r="M267" i="10"/>
  <c r="O267" i="10"/>
  <c r="P267" i="10"/>
  <c r="Q267" i="10"/>
  <c r="R267" i="10"/>
  <c r="E268" i="10"/>
  <c r="F268" i="10"/>
  <c r="H268" i="10"/>
  <c r="I268" i="10"/>
  <c r="J268" i="10"/>
  <c r="K268" i="10"/>
  <c r="L268" i="10"/>
  <c r="M268" i="10"/>
  <c r="O268" i="10"/>
  <c r="P268" i="10"/>
  <c r="Q268" i="10"/>
  <c r="R268" i="10"/>
  <c r="E269" i="10"/>
  <c r="F269" i="10"/>
  <c r="H269" i="10"/>
  <c r="I269" i="10"/>
  <c r="J269" i="10"/>
  <c r="K269" i="10"/>
  <c r="L269" i="10"/>
  <c r="M269" i="10"/>
  <c r="O269" i="10"/>
  <c r="P269" i="10"/>
  <c r="Q269" i="10"/>
  <c r="R269" i="10"/>
  <c r="E270" i="10"/>
  <c r="F270" i="10"/>
  <c r="H270" i="10"/>
  <c r="I270" i="10"/>
  <c r="J270" i="10"/>
  <c r="K270" i="10"/>
  <c r="L270" i="10"/>
  <c r="M270" i="10"/>
  <c r="O270" i="10"/>
  <c r="P270" i="10"/>
  <c r="Q270" i="10"/>
  <c r="R270" i="10"/>
  <c r="E271" i="10"/>
  <c r="F271" i="10"/>
  <c r="H271" i="10"/>
  <c r="I271" i="10"/>
  <c r="J271" i="10"/>
  <c r="K271" i="10"/>
  <c r="L271" i="10"/>
  <c r="M271" i="10"/>
  <c r="O271" i="10"/>
  <c r="P271" i="10"/>
  <c r="Q271" i="10"/>
  <c r="R271" i="10"/>
  <c r="E272" i="10"/>
  <c r="F272" i="10"/>
  <c r="H272" i="10"/>
  <c r="I272" i="10"/>
  <c r="J272" i="10"/>
  <c r="K272" i="10"/>
  <c r="L272" i="10"/>
  <c r="M272" i="10"/>
  <c r="O272" i="10"/>
  <c r="P272" i="10"/>
  <c r="Q272" i="10"/>
  <c r="R272" i="10"/>
  <c r="E273" i="10"/>
  <c r="F273" i="10"/>
  <c r="H273" i="10"/>
  <c r="I273" i="10"/>
  <c r="J273" i="10"/>
  <c r="K273" i="10"/>
  <c r="L273" i="10"/>
  <c r="M273" i="10"/>
  <c r="O273" i="10"/>
  <c r="P273" i="10"/>
  <c r="Q273" i="10"/>
  <c r="R273" i="10"/>
  <c r="E274" i="10"/>
  <c r="F274" i="10"/>
  <c r="H274" i="10"/>
  <c r="I274" i="10"/>
  <c r="J274" i="10"/>
  <c r="K274" i="10"/>
  <c r="L274" i="10"/>
  <c r="M274" i="10"/>
  <c r="O274" i="10"/>
  <c r="P274" i="10"/>
  <c r="Q274" i="10"/>
  <c r="R274" i="10"/>
  <c r="E275" i="10"/>
  <c r="F275" i="10"/>
  <c r="H275" i="10"/>
  <c r="I275" i="10"/>
  <c r="J275" i="10"/>
  <c r="K275" i="10"/>
  <c r="L275" i="10"/>
  <c r="M275" i="10"/>
  <c r="O275" i="10"/>
  <c r="P275" i="10"/>
  <c r="Q275" i="10"/>
  <c r="R275" i="10"/>
  <c r="E276" i="10"/>
  <c r="F276" i="10"/>
  <c r="H276" i="10"/>
  <c r="I276" i="10"/>
  <c r="J276" i="10"/>
  <c r="K276" i="10"/>
  <c r="L276" i="10"/>
  <c r="M276" i="10"/>
  <c r="O276" i="10"/>
  <c r="P276" i="10"/>
  <c r="Q276" i="10"/>
  <c r="R276" i="10"/>
  <c r="E277" i="10"/>
  <c r="F277" i="10"/>
  <c r="H277" i="10"/>
  <c r="I277" i="10"/>
  <c r="J277" i="10"/>
  <c r="K277" i="10"/>
  <c r="L277" i="10"/>
  <c r="M277" i="10"/>
  <c r="O277" i="10"/>
  <c r="P277" i="10"/>
  <c r="Q277" i="10"/>
  <c r="R277" i="10"/>
  <c r="E278" i="10"/>
  <c r="F278" i="10"/>
  <c r="H278" i="10"/>
  <c r="I278" i="10"/>
  <c r="J278" i="10"/>
  <c r="K278" i="10"/>
  <c r="L278" i="10"/>
  <c r="M278" i="10"/>
  <c r="O278" i="10"/>
  <c r="P278" i="10"/>
  <c r="Q278" i="10"/>
  <c r="R278" i="10"/>
  <c r="E279" i="10"/>
  <c r="F279" i="10"/>
  <c r="H279" i="10"/>
  <c r="I279" i="10"/>
  <c r="J279" i="10"/>
  <c r="K279" i="10"/>
  <c r="L279" i="10"/>
  <c r="M279" i="10"/>
  <c r="O279" i="10"/>
  <c r="P279" i="10"/>
  <c r="Q279" i="10"/>
  <c r="R279" i="10"/>
  <c r="E280" i="10"/>
  <c r="F280" i="10"/>
  <c r="H280" i="10"/>
  <c r="I280" i="10"/>
  <c r="J280" i="10"/>
  <c r="K280" i="10"/>
  <c r="L280" i="10"/>
  <c r="M280" i="10"/>
  <c r="O280" i="10"/>
  <c r="P280" i="10"/>
  <c r="Q280" i="10"/>
  <c r="R280" i="10"/>
  <c r="E281" i="10"/>
  <c r="F281" i="10"/>
  <c r="H281" i="10"/>
  <c r="I281" i="10"/>
  <c r="J281" i="10"/>
  <c r="K281" i="10"/>
  <c r="L281" i="10"/>
  <c r="M281" i="10"/>
  <c r="O281" i="10"/>
  <c r="P281" i="10"/>
  <c r="Q281" i="10"/>
  <c r="R281" i="10"/>
  <c r="E282" i="10"/>
  <c r="F282" i="10"/>
  <c r="H282" i="10"/>
  <c r="I282" i="10"/>
  <c r="J282" i="10"/>
  <c r="K282" i="10"/>
  <c r="L282" i="10"/>
  <c r="M282" i="10"/>
  <c r="O282" i="10"/>
  <c r="P282" i="10"/>
  <c r="Q282" i="10"/>
  <c r="R282" i="10"/>
  <c r="E283" i="10"/>
  <c r="F283" i="10"/>
  <c r="H283" i="10"/>
  <c r="I283" i="10"/>
  <c r="J283" i="10"/>
  <c r="K283" i="10"/>
  <c r="L283" i="10"/>
  <c r="M283" i="10"/>
  <c r="O283" i="10"/>
  <c r="P283" i="10"/>
  <c r="Q283" i="10"/>
  <c r="R283" i="10"/>
  <c r="E284" i="10"/>
  <c r="F284" i="10"/>
  <c r="H284" i="10"/>
  <c r="I284" i="10"/>
  <c r="J284" i="10"/>
  <c r="K284" i="10"/>
  <c r="L284" i="10"/>
  <c r="M284" i="10"/>
  <c r="O284" i="10"/>
  <c r="P284" i="10"/>
  <c r="Q284" i="10"/>
  <c r="R284" i="10"/>
  <c r="E285" i="10"/>
  <c r="F285" i="10"/>
  <c r="H285" i="10"/>
  <c r="I285" i="10"/>
  <c r="J285" i="10"/>
  <c r="K285" i="10"/>
  <c r="L285" i="10"/>
  <c r="M285" i="10"/>
  <c r="O285" i="10"/>
  <c r="P285" i="10"/>
  <c r="Q285" i="10"/>
  <c r="R285" i="10"/>
  <c r="E286" i="10"/>
  <c r="F286" i="10"/>
  <c r="H286" i="10"/>
  <c r="I286" i="10"/>
  <c r="J286" i="10"/>
  <c r="K286" i="10"/>
  <c r="L286" i="10"/>
  <c r="M286" i="10"/>
  <c r="O286" i="10"/>
  <c r="P286" i="10"/>
  <c r="Q286" i="10"/>
  <c r="R286" i="10"/>
  <c r="E287" i="10"/>
  <c r="F287" i="10"/>
  <c r="H287" i="10"/>
  <c r="I287" i="10"/>
  <c r="J287" i="10"/>
  <c r="K287" i="10"/>
  <c r="L287" i="10"/>
  <c r="M287" i="10"/>
  <c r="O287" i="10"/>
  <c r="P287" i="10"/>
  <c r="Q287" i="10"/>
  <c r="R287" i="10"/>
  <c r="E288" i="10"/>
  <c r="F288" i="10"/>
  <c r="H288" i="10"/>
  <c r="I288" i="10"/>
  <c r="J288" i="10"/>
  <c r="K288" i="10"/>
  <c r="L288" i="10"/>
  <c r="M288" i="10"/>
  <c r="O288" i="10"/>
  <c r="P288" i="10"/>
  <c r="Q288" i="10"/>
  <c r="R288" i="10"/>
  <c r="E289" i="10"/>
  <c r="F289" i="10"/>
  <c r="H289" i="10"/>
  <c r="I289" i="10"/>
  <c r="J289" i="10"/>
  <c r="K289" i="10"/>
  <c r="L289" i="10"/>
  <c r="M289" i="10"/>
  <c r="O289" i="10"/>
  <c r="P289" i="10"/>
  <c r="Q289" i="10"/>
  <c r="R289" i="10"/>
  <c r="E290" i="10"/>
  <c r="F290" i="10"/>
  <c r="H290" i="10"/>
  <c r="I290" i="10"/>
  <c r="J290" i="10"/>
  <c r="K290" i="10"/>
  <c r="L290" i="10"/>
  <c r="M290" i="10"/>
  <c r="O290" i="10"/>
  <c r="P290" i="10"/>
  <c r="Q290" i="10"/>
  <c r="R290" i="10"/>
  <c r="E291" i="10"/>
  <c r="F291" i="10"/>
  <c r="H291" i="10"/>
  <c r="I291" i="10"/>
  <c r="J291" i="10"/>
  <c r="K291" i="10"/>
  <c r="L291" i="10"/>
  <c r="M291" i="10"/>
  <c r="O291" i="10"/>
  <c r="P291" i="10"/>
  <c r="Q291" i="10"/>
  <c r="R291" i="10"/>
  <c r="E292" i="10"/>
  <c r="F292" i="10"/>
  <c r="H292" i="10"/>
  <c r="I292" i="10"/>
  <c r="J292" i="10"/>
  <c r="K292" i="10"/>
  <c r="L292" i="10"/>
  <c r="M292" i="10"/>
  <c r="O292" i="10"/>
  <c r="P292" i="10"/>
  <c r="Q292" i="10"/>
  <c r="R292" i="10"/>
  <c r="E293" i="10"/>
  <c r="F293" i="10"/>
  <c r="H293" i="10"/>
  <c r="I293" i="10"/>
  <c r="J293" i="10"/>
  <c r="K293" i="10"/>
  <c r="L293" i="10"/>
  <c r="M293" i="10"/>
  <c r="O293" i="10"/>
  <c r="P293" i="10"/>
  <c r="Q293" i="10"/>
  <c r="R293" i="10"/>
  <c r="E294" i="10"/>
  <c r="F294" i="10"/>
  <c r="H294" i="10"/>
  <c r="I294" i="10"/>
  <c r="J294" i="10"/>
  <c r="K294" i="10"/>
  <c r="L294" i="10"/>
  <c r="M294" i="10"/>
  <c r="O294" i="10"/>
  <c r="P294" i="10"/>
  <c r="Q294" i="10"/>
  <c r="R294" i="10"/>
  <c r="E295" i="10"/>
  <c r="F295" i="10"/>
  <c r="H295" i="10"/>
  <c r="I295" i="10"/>
  <c r="J295" i="10"/>
  <c r="K295" i="10"/>
  <c r="L295" i="10"/>
  <c r="M295" i="10"/>
  <c r="O295" i="10"/>
  <c r="P295" i="10"/>
  <c r="Q295" i="10"/>
  <c r="R295" i="10"/>
  <c r="E296" i="10"/>
  <c r="F296" i="10"/>
  <c r="H296" i="10"/>
  <c r="I296" i="10"/>
  <c r="J296" i="10"/>
  <c r="K296" i="10"/>
  <c r="L296" i="10"/>
  <c r="M296" i="10"/>
  <c r="O296" i="10"/>
  <c r="P296" i="10"/>
  <c r="Q296" i="10"/>
  <c r="R296" i="10"/>
  <c r="E297" i="10"/>
  <c r="F297" i="10"/>
  <c r="H297" i="10"/>
  <c r="I297" i="10"/>
  <c r="J297" i="10"/>
  <c r="K297" i="10"/>
  <c r="L297" i="10"/>
  <c r="M297" i="10"/>
  <c r="O297" i="10"/>
  <c r="P297" i="10"/>
  <c r="Q297" i="10"/>
  <c r="R297" i="10"/>
  <c r="E298" i="10"/>
  <c r="F298" i="10"/>
  <c r="H298" i="10"/>
  <c r="I298" i="10"/>
  <c r="J298" i="10"/>
  <c r="K298" i="10"/>
  <c r="L298" i="10"/>
  <c r="M298" i="10"/>
  <c r="O298" i="10"/>
  <c r="P298" i="10"/>
  <c r="Q298" i="10"/>
  <c r="R298" i="10"/>
  <c r="E299" i="10"/>
  <c r="F299" i="10"/>
  <c r="H299" i="10"/>
  <c r="I299" i="10"/>
  <c r="J299" i="10"/>
  <c r="K299" i="10"/>
  <c r="L299" i="10"/>
  <c r="M299" i="10"/>
  <c r="O299" i="10"/>
  <c r="P299" i="10"/>
  <c r="Q299" i="10"/>
  <c r="R299" i="10"/>
  <c r="E300" i="10"/>
  <c r="F300" i="10"/>
  <c r="H300" i="10"/>
  <c r="I300" i="10"/>
  <c r="J300" i="10"/>
  <c r="K300" i="10"/>
  <c r="L300" i="10"/>
  <c r="M300" i="10"/>
  <c r="O300" i="10"/>
  <c r="P300" i="10"/>
  <c r="Q300" i="10"/>
  <c r="R300" i="10"/>
  <c r="E301" i="10"/>
  <c r="F301" i="10"/>
  <c r="H301" i="10"/>
  <c r="I301" i="10"/>
  <c r="J301" i="10"/>
  <c r="K301" i="10"/>
  <c r="L301" i="10"/>
  <c r="M301" i="10"/>
  <c r="O301" i="10"/>
  <c r="P301" i="10"/>
  <c r="Q301" i="10"/>
  <c r="R301" i="10"/>
  <c r="E302" i="10"/>
  <c r="F302" i="10"/>
  <c r="H302" i="10"/>
  <c r="I302" i="10"/>
  <c r="J302" i="10"/>
  <c r="K302" i="10"/>
  <c r="L302" i="10"/>
  <c r="M302" i="10"/>
  <c r="O302" i="10"/>
  <c r="P302" i="10"/>
  <c r="Q302" i="10"/>
  <c r="R302" i="10"/>
  <c r="E303" i="10"/>
  <c r="F303" i="10"/>
  <c r="H303" i="10"/>
  <c r="I303" i="10"/>
  <c r="J303" i="10"/>
  <c r="K303" i="10"/>
  <c r="L303" i="10"/>
  <c r="M303" i="10"/>
  <c r="O303" i="10"/>
  <c r="P303" i="10"/>
  <c r="Q303" i="10"/>
  <c r="R303" i="10"/>
  <c r="E304" i="10"/>
  <c r="F304" i="10"/>
  <c r="H304" i="10"/>
  <c r="I304" i="10"/>
  <c r="J304" i="10"/>
  <c r="K304" i="10"/>
  <c r="L304" i="10"/>
  <c r="M304" i="10"/>
  <c r="O304" i="10"/>
  <c r="P304" i="10"/>
  <c r="Q304" i="10"/>
  <c r="R304" i="10"/>
  <c r="E305" i="10"/>
  <c r="F305" i="10"/>
  <c r="H305" i="10"/>
  <c r="I305" i="10"/>
  <c r="J305" i="10"/>
  <c r="K305" i="10"/>
  <c r="L305" i="10"/>
  <c r="M305" i="10"/>
  <c r="O305" i="10"/>
  <c r="P305" i="10"/>
  <c r="Q305" i="10"/>
  <c r="R305" i="10"/>
  <c r="E306" i="10"/>
  <c r="F306" i="10"/>
  <c r="H306" i="10"/>
  <c r="I306" i="10"/>
  <c r="J306" i="10"/>
  <c r="K306" i="10"/>
  <c r="L306" i="10"/>
  <c r="M306" i="10"/>
  <c r="O306" i="10"/>
  <c r="P306" i="10"/>
  <c r="Q306" i="10"/>
  <c r="R306" i="10"/>
  <c r="E307" i="10"/>
  <c r="F307" i="10"/>
  <c r="H307" i="10"/>
  <c r="I307" i="10"/>
  <c r="J307" i="10"/>
  <c r="K307" i="10"/>
  <c r="L307" i="10"/>
  <c r="M307" i="10"/>
  <c r="O307" i="10"/>
  <c r="P307" i="10"/>
  <c r="Q307" i="10"/>
  <c r="R307" i="10"/>
  <c r="E308" i="10"/>
  <c r="F308" i="10"/>
  <c r="H308" i="10"/>
  <c r="I308" i="10"/>
  <c r="J308" i="10"/>
  <c r="K308" i="10"/>
  <c r="L308" i="10"/>
  <c r="M308" i="10"/>
  <c r="O308" i="10"/>
  <c r="P308" i="10"/>
  <c r="Q308" i="10"/>
  <c r="R308" i="10"/>
  <c r="E309" i="10"/>
  <c r="F309" i="10"/>
  <c r="H309" i="10"/>
  <c r="I309" i="10"/>
  <c r="J309" i="10"/>
  <c r="K309" i="10"/>
  <c r="L309" i="10"/>
  <c r="M309" i="10"/>
  <c r="O309" i="10"/>
  <c r="P309" i="10"/>
  <c r="Q309" i="10"/>
  <c r="R309" i="10"/>
  <c r="E310" i="10"/>
  <c r="F310" i="10"/>
  <c r="H310" i="10"/>
  <c r="I310" i="10"/>
  <c r="J310" i="10"/>
  <c r="K310" i="10"/>
  <c r="L310" i="10"/>
  <c r="M310" i="10"/>
  <c r="O310" i="10"/>
  <c r="P310" i="10"/>
  <c r="Q310" i="10"/>
  <c r="R310" i="10"/>
  <c r="E311" i="10"/>
  <c r="F311" i="10"/>
  <c r="H311" i="10"/>
  <c r="I311" i="10"/>
  <c r="J311" i="10"/>
  <c r="K311" i="10"/>
  <c r="L311" i="10"/>
  <c r="M311" i="10"/>
  <c r="O311" i="10"/>
  <c r="P311" i="10"/>
  <c r="Q311" i="10"/>
  <c r="R311" i="10"/>
  <c r="E312" i="10"/>
  <c r="F312" i="10"/>
  <c r="H312" i="10"/>
  <c r="I312" i="10"/>
  <c r="J312" i="10"/>
  <c r="K312" i="10"/>
  <c r="L312" i="10"/>
  <c r="M312" i="10"/>
  <c r="O312" i="10"/>
  <c r="P312" i="10"/>
  <c r="Q312" i="10"/>
  <c r="R312" i="10"/>
  <c r="E313" i="10"/>
  <c r="F313" i="10"/>
  <c r="H313" i="10"/>
  <c r="I313" i="10"/>
  <c r="J313" i="10"/>
  <c r="K313" i="10"/>
  <c r="L313" i="10"/>
  <c r="M313" i="10"/>
  <c r="O313" i="10"/>
  <c r="P313" i="10"/>
  <c r="Q313" i="10"/>
  <c r="R313" i="10"/>
  <c r="E314" i="10"/>
  <c r="F314" i="10"/>
  <c r="H314" i="10"/>
  <c r="I314" i="10"/>
  <c r="J314" i="10"/>
  <c r="K314" i="10"/>
  <c r="L314" i="10"/>
  <c r="M314" i="10"/>
  <c r="O314" i="10"/>
  <c r="P314" i="10"/>
  <c r="Q314" i="10"/>
  <c r="R314" i="10"/>
  <c r="E315" i="10"/>
  <c r="F315" i="10"/>
  <c r="H315" i="10"/>
  <c r="I315" i="10"/>
  <c r="J315" i="10"/>
  <c r="K315" i="10"/>
  <c r="L315" i="10"/>
  <c r="M315" i="10"/>
  <c r="O315" i="10"/>
  <c r="P315" i="10"/>
  <c r="Q315" i="10"/>
  <c r="R315" i="10"/>
  <c r="E316" i="10"/>
  <c r="F316" i="10"/>
  <c r="H316" i="10"/>
  <c r="I316" i="10"/>
  <c r="J316" i="10"/>
  <c r="K316" i="10"/>
  <c r="L316" i="10"/>
  <c r="M316" i="10"/>
  <c r="O316" i="10"/>
  <c r="P316" i="10"/>
  <c r="Q316" i="10"/>
  <c r="R316" i="10"/>
  <c r="E317" i="10"/>
  <c r="F317" i="10"/>
  <c r="H317" i="10"/>
  <c r="I317" i="10"/>
  <c r="J317" i="10"/>
  <c r="K317" i="10"/>
  <c r="L317" i="10"/>
  <c r="M317" i="10"/>
  <c r="O317" i="10"/>
  <c r="P317" i="10"/>
  <c r="Q317" i="10"/>
  <c r="R317" i="10"/>
  <c r="E318" i="10"/>
  <c r="F318" i="10"/>
  <c r="H318" i="10"/>
  <c r="I318" i="10"/>
  <c r="J318" i="10"/>
  <c r="K318" i="10"/>
  <c r="L318" i="10"/>
  <c r="M318" i="10"/>
  <c r="O318" i="10"/>
  <c r="P318" i="10"/>
  <c r="Q318" i="10"/>
  <c r="R318" i="10"/>
  <c r="E319" i="10"/>
  <c r="F319" i="10"/>
  <c r="H319" i="10"/>
  <c r="I319" i="10"/>
  <c r="J319" i="10"/>
  <c r="K319" i="10"/>
  <c r="L319" i="10"/>
  <c r="M319" i="10"/>
  <c r="O319" i="10"/>
  <c r="P319" i="10"/>
  <c r="Q319" i="10"/>
  <c r="R319" i="10"/>
  <c r="E320" i="10"/>
  <c r="F320" i="10"/>
  <c r="H320" i="10"/>
  <c r="I320" i="10"/>
  <c r="J320" i="10"/>
  <c r="K320" i="10"/>
  <c r="L320" i="10"/>
  <c r="M320" i="10"/>
  <c r="O320" i="10"/>
  <c r="P320" i="10"/>
  <c r="Q320" i="10"/>
  <c r="R320" i="10"/>
  <c r="E321" i="10"/>
  <c r="F321" i="10"/>
  <c r="H321" i="10"/>
  <c r="I321" i="10"/>
  <c r="J321" i="10"/>
  <c r="K321" i="10"/>
  <c r="L321" i="10"/>
  <c r="M321" i="10"/>
  <c r="O321" i="10"/>
  <c r="P321" i="10"/>
  <c r="Q321" i="10"/>
  <c r="R321" i="10"/>
  <c r="E322" i="10"/>
  <c r="F322" i="10"/>
  <c r="H322" i="10"/>
  <c r="I322" i="10"/>
  <c r="J322" i="10"/>
  <c r="K322" i="10"/>
  <c r="L322" i="10"/>
  <c r="M322" i="10"/>
  <c r="O322" i="10"/>
  <c r="P322" i="10"/>
  <c r="Q322" i="10"/>
  <c r="R322" i="10"/>
  <c r="E323" i="10"/>
  <c r="F323" i="10"/>
  <c r="H323" i="10"/>
  <c r="I323" i="10"/>
  <c r="J323" i="10"/>
  <c r="K323" i="10"/>
  <c r="L323" i="10"/>
  <c r="M323" i="10"/>
  <c r="O323" i="10"/>
  <c r="P323" i="10"/>
  <c r="Q323" i="10"/>
  <c r="R323" i="10"/>
  <c r="E324" i="10"/>
  <c r="F324" i="10"/>
  <c r="H324" i="10"/>
  <c r="I324" i="10"/>
  <c r="J324" i="10"/>
  <c r="K324" i="10"/>
  <c r="L324" i="10"/>
  <c r="M324" i="10"/>
  <c r="O324" i="10"/>
  <c r="P324" i="10"/>
  <c r="Q324" i="10"/>
  <c r="R324" i="10"/>
  <c r="E325" i="10"/>
  <c r="F325" i="10"/>
  <c r="H325" i="10"/>
  <c r="I325" i="10"/>
  <c r="J325" i="10"/>
  <c r="K325" i="10"/>
  <c r="L325" i="10"/>
  <c r="M325" i="10"/>
  <c r="O325" i="10"/>
  <c r="P325" i="10"/>
  <c r="Q325" i="10"/>
  <c r="R325" i="10"/>
  <c r="E326" i="10"/>
  <c r="F326" i="10"/>
  <c r="H326" i="10"/>
  <c r="I326" i="10"/>
  <c r="J326" i="10"/>
  <c r="K326" i="10"/>
  <c r="L326" i="10"/>
  <c r="M326" i="10"/>
  <c r="O326" i="10"/>
  <c r="P326" i="10"/>
  <c r="Q326" i="10"/>
  <c r="R326" i="10"/>
  <c r="E327" i="10"/>
  <c r="F327" i="10"/>
  <c r="H327" i="10"/>
  <c r="I327" i="10"/>
  <c r="J327" i="10"/>
  <c r="K327" i="10"/>
  <c r="L327" i="10"/>
  <c r="M327" i="10"/>
  <c r="O327" i="10"/>
  <c r="P327" i="10"/>
  <c r="Q327" i="10"/>
  <c r="R327" i="10"/>
  <c r="E328" i="10"/>
  <c r="F328" i="10"/>
  <c r="H328" i="10"/>
  <c r="I328" i="10"/>
  <c r="J328" i="10"/>
  <c r="K328" i="10"/>
  <c r="L328" i="10"/>
  <c r="M328" i="10"/>
  <c r="O328" i="10"/>
  <c r="P328" i="10"/>
  <c r="Q328" i="10"/>
  <c r="R328" i="10"/>
  <c r="E329" i="10"/>
  <c r="F329" i="10"/>
  <c r="H329" i="10"/>
  <c r="I329" i="10"/>
  <c r="J329" i="10"/>
  <c r="K329" i="10"/>
  <c r="L329" i="10"/>
  <c r="M329" i="10"/>
  <c r="O329" i="10"/>
  <c r="P329" i="10"/>
  <c r="Q329" i="10"/>
  <c r="R329" i="10"/>
  <c r="E330" i="10"/>
  <c r="F330" i="10"/>
  <c r="H330" i="10"/>
  <c r="I330" i="10"/>
  <c r="J330" i="10"/>
  <c r="K330" i="10"/>
  <c r="L330" i="10"/>
  <c r="M330" i="10"/>
  <c r="O330" i="10"/>
  <c r="P330" i="10"/>
  <c r="Q330" i="10"/>
  <c r="R330" i="10"/>
  <c r="E331" i="10"/>
  <c r="F331" i="10"/>
  <c r="H331" i="10"/>
  <c r="I331" i="10"/>
  <c r="J331" i="10"/>
  <c r="K331" i="10"/>
  <c r="L331" i="10"/>
  <c r="M331" i="10"/>
  <c r="O331" i="10"/>
  <c r="P331" i="10"/>
  <c r="Q331" i="10"/>
  <c r="R331" i="10"/>
  <c r="E332" i="10"/>
  <c r="F332" i="10"/>
  <c r="H332" i="10"/>
  <c r="I332" i="10"/>
  <c r="J332" i="10"/>
  <c r="K332" i="10"/>
  <c r="L332" i="10"/>
  <c r="M332" i="10"/>
  <c r="O332" i="10"/>
  <c r="P332" i="10"/>
  <c r="Q332" i="10"/>
  <c r="R332" i="10"/>
  <c r="E333" i="10"/>
  <c r="F333" i="10"/>
  <c r="H333" i="10"/>
  <c r="I333" i="10"/>
  <c r="J333" i="10"/>
  <c r="K333" i="10"/>
  <c r="L333" i="10"/>
  <c r="M333" i="10"/>
  <c r="O333" i="10"/>
  <c r="P333" i="10"/>
  <c r="Q333" i="10"/>
  <c r="R333" i="10"/>
  <c r="E334" i="10"/>
  <c r="F334" i="10"/>
  <c r="H334" i="10"/>
  <c r="I334" i="10"/>
  <c r="J334" i="10"/>
  <c r="K334" i="10"/>
  <c r="L334" i="10"/>
  <c r="M334" i="10"/>
  <c r="O334" i="10"/>
  <c r="P334" i="10"/>
  <c r="Q334" i="10"/>
  <c r="R334" i="10"/>
  <c r="E335" i="10"/>
  <c r="F335" i="10"/>
  <c r="H335" i="10"/>
  <c r="I335" i="10"/>
  <c r="J335" i="10"/>
  <c r="K335" i="10"/>
  <c r="L335" i="10"/>
  <c r="M335" i="10"/>
  <c r="O335" i="10"/>
  <c r="P335" i="10"/>
  <c r="Q335" i="10"/>
  <c r="R335" i="10"/>
  <c r="E336" i="10"/>
  <c r="F336" i="10"/>
  <c r="H336" i="10"/>
  <c r="I336" i="10"/>
  <c r="J336" i="10"/>
  <c r="K336" i="10"/>
  <c r="L336" i="10"/>
  <c r="M336" i="10"/>
  <c r="O336" i="10"/>
  <c r="P336" i="10"/>
  <c r="Q336" i="10"/>
  <c r="R336" i="10"/>
  <c r="E337" i="10"/>
  <c r="F337" i="10"/>
  <c r="H337" i="10"/>
  <c r="I337" i="10"/>
  <c r="J337" i="10"/>
  <c r="K337" i="10"/>
  <c r="L337" i="10"/>
  <c r="M337" i="10"/>
  <c r="O337" i="10"/>
  <c r="P337" i="10"/>
  <c r="Q337" i="10"/>
  <c r="R337" i="10"/>
  <c r="E338" i="10"/>
  <c r="F338" i="10"/>
  <c r="H338" i="10"/>
  <c r="I338" i="10"/>
  <c r="J338" i="10"/>
  <c r="K338" i="10"/>
  <c r="L338" i="10"/>
  <c r="M338" i="10"/>
  <c r="O338" i="10"/>
  <c r="P338" i="10"/>
  <c r="Q338" i="10"/>
  <c r="R338" i="10"/>
  <c r="E339" i="10"/>
  <c r="F339" i="10"/>
  <c r="H339" i="10"/>
  <c r="I339" i="10"/>
  <c r="J339" i="10"/>
  <c r="K339" i="10"/>
  <c r="L339" i="10"/>
  <c r="M339" i="10"/>
  <c r="O339" i="10"/>
  <c r="P339" i="10"/>
  <c r="Q339" i="10"/>
  <c r="R339" i="10"/>
  <c r="E340" i="10"/>
  <c r="F340" i="10"/>
  <c r="H340" i="10"/>
  <c r="I340" i="10"/>
  <c r="J340" i="10"/>
  <c r="K340" i="10"/>
  <c r="L340" i="10"/>
  <c r="M340" i="10"/>
  <c r="O340" i="10"/>
  <c r="P340" i="10"/>
  <c r="Q340" i="10"/>
  <c r="R340" i="10"/>
  <c r="E341" i="10"/>
  <c r="F341" i="10"/>
  <c r="H341" i="10"/>
  <c r="I341" i="10"/>
  <c r="J341" i="10"/>
  <c r="K341" i="10"/>
  <c r="L341" i="10"/>
  <c r="M341" i="10"/>
  <c r="O341" i="10"/>
  <c r="P341" i="10"/>
  <c r="Q341" i="10"/>
  <c r="R341" i="10"/>
  <c r="E342" i="10"/>
  <c r="F342" i="10"/>
  <c r="H342" i="10"/>
  <c r="I342" i="10"/>
  <c r="J342" i="10"/>
  <c r="K342" i="10"/>
  <c r="L342" i="10"/>
  <c r="M342" i="10"/>
  <c r="O342" i="10"/>
  <c r="P342" i="10"/>
  <c r="Q342" i="10"/>
  <c r="R342" i="10"/>
  <c r="E343" i="10"/>
  <c r="F343" i="10"/>
  <c r="H343" i="10"/>
  <c r="I343" i="10"/>
  <c r="J343" i="10"/>
  <c r="K343" i="10"/>
  <c r="L343" i="10"/>
  <c r="M343" i="10"/>
  <c r="O343" i="10"/>
  <c r="P343" i="10"/>
  <c r="Q343" i="10"/>
  <c r="R343" i="10"/>
  <c r="E344" i="10"/>
  <c r="F344" i="10"/>
  <c r="H344" i="10"/>
  <c r="I344" i="10"/>
  <c r="J344" i="10"/>
  <c r="K344" i="10"/>
  <c r="L344" i="10"/>
  <c r="M344" i="10"/>
  <c r="O344" i="10"/>
  <c r="P344" i="10"/>
  <c r="Q344" i="10"/>
  <c r="R344" i="10"/>
  <c r="E345" i="10"/>
  <c r="F345" i="10"/>
  <c r="H345" i="10"/>
  <c r="I345" i="10"/>
  <c r="J345" i="10"/>
  <c r="K345" i="10"/>
  <c r="L345" i="10"/>
  <c r="M345" i="10"/>
  <c r="O345" i="10"/>
  <c r="P345" i="10"/>
  <c r="Q345" i="10"/>
  <c r="R345" i="10"/>
  <c r="E346" i="10"/>
  <c r="F346" i="10"/>
  <c r="H346" i="10"/>
  <c r="I346" i="10"/>
  <c r="J346" i="10"/>
  <c r="K346" i="10"/>
  <c r="L346" i="10"/>
  <c r="M346" i="10"/>
  <c r="O346" i="10"/>
  <c r="P346" i="10"/>
  <c r="Q346" i="10"/>
  <c r="R346" i="10"/>
  <c r="E347" i="10"/>
  <c r="F347" i="10"/>
  <c r="H347" i="10"/>
  <c r="I347" i="10"/>
  <c r="J347" i="10"/>
  <c r="K347" i="10"/>
  <c r="L347" i="10"/>
  <c r="M347" i="10"/>
  <c r="O347" i="10"/>
  <c r="P347" i="10"/>
  <c r="Q347" i="10"/>
  <c r="R347" i="10"/>
  <c r="E348" i="10"/>
  <c r="F348" i="10"/>
  <c r="H348" i="10"/>
  <c r="I348" i="10"/>
  <c r="J348" i="10"/>
  <c r="K348" i="10"/>
  <c r="L348" i="10"/>
  <c r="M348" i="10"/>
  <c r="O348" i="10"/>
  <c r="P348" i="10"/>
  <c r="Q348" i="10"/>
  <c r="R348" i="10"/>
  <c r="E349" i="10"/>
  <c r="F349" i="10"/>
  <c r="H349" i="10"/>
  <c r="I349" i="10"/>
  <c r="J349" i="10"/>
  <c r="K349" i="10"/>
  <c r="L349" i="10"/>
  <c r="M349" i="10"/>
  <c r="O349" i="10"/>
  <c r="P349" i="10"/>
  <c r="Q349" i="10"/>
  <c r="R349" i="10"/>
  <c r="E350" i="10"/>
  <c r="F350" i="10"/>
  <c r="H350" i="10"/>
  <c r="I350" i="10"/>
  <c r="J350" i="10"/>
  <c r="K350" i="10"/>
  <c r="L350" i="10"/>
  <c r="M350" i="10"/>
  <c r="O350" i="10"/>
  <c r="P350" i="10"/>
  <c r="Q350" i="10"/>
  <c r="R350" i="10"/>
  <c r="E351" i="10"/>
  <c r="F351" i="10"/>
  <c r="H351" i="10"/>
  <c r="I351" i="10"/>
  <c r="J351" i="10"/>
  <c r="K351" i="10"/>
  <c r="L351" i="10"/>
  <c r="M351" i="10"/>
  <c r="O351" i="10"/>
  <c r="P351" i="10"/>
  <c r="Q351" i="10"/>
  <c r="R351" i="10"/>
  <c r="E352" i="10"/>
  <c r="F352" i="10"/>
  <c r="H352" i="10"/>
  <c r="I352" i="10"/>
  <c r="J352" i="10"/>
  <c r="K352" i="10"/>
  <c r="L352" i="10"/>
  <c r="M352" i="10"/>
  <c r="O352" i="10"/>
  <c r="P352" i="10"/>
  <c r="Q352" i="10"/>
  <c r="R352" i="10"/>
  <c r="E353" i="10"/>
  <c r="F353" i="10"/>
  <c r="H353" i="10"/>
  <c r="I353" i="10"/>
  <c r="J353" i="10"/>
  <c r="K353" i="10"/>
  <c r="L353" i="10"/>
  <c r="M353" i="10"/>
  <c r="O353" i="10"/>
  <c r="P353" i="10"/>
  <c r="Q353" i="10"/>
  <c r="R353" i="10"/>
  <c r="E354" i="10"/>
  <c r="F354" i="10"/>
  <c r="H354" i="10"/>
  <c r="I354" i="10"/>
  <c r="J354" i="10"/>
  <c r="K354" i="10"/>
  <c r="L354" i="10"/>
  <c r="M354" i="10"/>
  <c r="O354" i="10"/>
  <c r="P354" i="10"/>
  <c r="Q354" i="10"/>
  <c r="R354" i="10"/>
  <c r="E355" i="10"/>
  <c r="F355" i="10"/>
  <c r="H355" i="10"/>
  <c r="I355" i="10"/>
  <c r="J355" i="10"/>
  <c r="K355" i="10"/>
  <c r="L355" i="10"/>
  <c r="M355" i="10"/>
  <c r="O355" i="10"/>
  <c r="P355" i="10"/>
  <c r="Q355" i="10"/>
  <c r="R355" i="10"/>
  <c r="E356" i="10"/>
  <c r="F356" i="10"/>
  <c r="H356" i="10"/>
  <c r="I356" i="10"/>
  <c r="J356" i="10"/>
  <c r="K356" i="10"/>
  <c r="L356" i="10"/>
  <c r="M356" i="10"/>
  <c r="O356" i="10"/>
  <c r="P356" i="10"/>
  <c r="Q356" i="10"/>
  <c r="R356" i="10"/>
  <c r="E357" i="10"/>
  <c r="F357" i="10"/>
  <c r="H357" i="10"/>
  <c r="I357" i="10"/>
  <c r="J357" i="10"/>
  <c r="K357" i="10"/>
  <c r="L357" i="10"/>
  <c r="M357" i="10"/>
  <c r="O357" i="10"/>
  <c r="P357" i="10"/>
  <c r="Q357" i="10"/>
  <c r="R357" i="10"/>
  <c r="E358" i="10"/>
  <c r="F358" i="10"/>
  <c r="H358" i="10"/>
  <c r="I358" i="10"/>
  <c r="J358" i="10"/>
  <c r="K358" i="10"/>
  <c r="L358" i="10"/>
  <c r="M358" i="10"/>
  <c r="O358" i="10"/>
  <c r="P358" i="10"/>
  <c r="Q358" i="10"/>
  <c r="R358" i="10"/>
  <c r="E359" i="10"/>
  <c r="F359" i="10"/>
  <c r="H359" i="10"/>
  <c r="I359" i="10"/>
  <c r="J359" i="10"/>
  <c r="K359" i="10"/>
  <c r="L359" i="10"/>
  <c r="M359" i="10"/>
  <c r="O359" i="10"/>
  <c r="P359" i="10"/>
  <c r="Q359" i="10"/>
  <c r="R359" i="10"/>
  <c r="E360" i="10"/>
  <c r="F360" i="10"/>
  <c r="H360" i="10"/>
  <c r="I360" i="10"/>
  <c r="J360" i="10"/>
  <c r="K360" i="10"/>
  <c r="L360" i="10"/>
  <c r="M360" i="10"/>
  <c r="O360" i="10"/>
  <c r="P360" i="10"/>
  <c r="Q360" i="10"/>
  <c r="R360" i="10"/>
  <c r="E361" i="10"/>
  <c r="F361" i="10"/>
  <c r="H361" i="10"/>
  <c r="I361" i="10"/>
  <c r="J361" i="10"/>
  <c r="K361" i="10"/>
  <c r="L361" i="10"/>
  <c r="M361" i="10"/>
  <c r="O361" i="10"/>
  <c r="P361" i="10"/>
  <c r="Q361" i="10"/>
  <c r="R361" i="10"/>
  <c r="E362" i="10"/>
  <c r="F362" i="10"/>
  <c r="H362" i="10"/>
  <c r="I362" i="10"/>
  <c r="J362" i="10"/>
  <c r="K362" i="10"/>
  <c r="L362" i="10"/>
  <c r="M362" i="10"/>
  <c r="O362" i="10"/>
  <c r="P362" i="10"/>
  <c r="Q362" i="10"/>
  <c r="R362" i="10"/>
  <c r="E363" i="10"/>
  <c r="F363" i="10"/>
  <c r="H363" i="10"/>
  <c r="I363" i="10"/>
  <c r="J363" i="10"/>
  <c r="K363" i="10"/>
  <c r="L363" i="10"/>
  <c r="M363" i="10"/>
  <c r="O363" i="10"/>
  <c r="P363" i="10"/>
  <c r="Q363" i="10"/>
  <c r="R363" i="10"/>
  <c r="E364" i="10"/>
  <c r="F364" i="10"/>
  <c r="H364" i="10"/>
  <c r="I364" i="10"/>
  <c r="J364" i="10"/>
  <c r="K364" i="10"/>
  <c r="L364" i="10"/>
  <c r="M364" i="10"/>
  <c r="O364" i="10"/>
  <c r="P364" i="10"/>
  <c r="Q364" i="10"/>
  <c r="R364" i="10"/>
  <c r="E365" i="10"/>
  <c r="F365" i="10"/>
  <c r="H365" i="10"/>
  <c r="I365" i="10"/>
  <c r="J365" i="10"/>
  <c r="K365" i="10"/>
  <c r="L365" i="10"/>
  <c r="M365" i="10"/>
  <c r="O365" i="10"/>
  <c r="P365" i="10"/>
  <c r="Q365" i="10"/>
  <c r="R365" i="10"/>
  <c r="E366" i="10"/>
  <c r="F366" i="10"/>
  <c r="H366" i="10"/>
  <c r="I366" i="10"/>
  <c r="J366" i="10"/>
  <c r="K366" i="10"/>
  <c r="L366" i="10"/>
  <c r="M366" i="10"/>
  <c r="O366" i="10"/>
  <c r="P366" i="10"/>
  <c r="Q366" i="10"/>
  <c r="R366" i="10"/>
  <c r="E367" i="10"/>
  <c r="F367" i="10"/>
  <c r="H367" i="10"/>
  <c r="I367" i="10"/>
  <c r="J367" i="10"/>
  <c r="K367" i="10"/>
  <c r="L367" i="10"/>
  <c r="M367" i="10"/>
  <c r="O367" i="10"/>
  <c r="P367" i="10"/>
  <c r="Q367" i="10"/>
  <c r="R367" i="10"/>
  <c r="E368" i="10"/>
  <c r="F368" i="10"/>
  <c r="H368" i="10"/>
  <c r="I368" i="10"/>
  <c r="J368" i="10"/>
  <c r="K368" i="10"/>
  <c r="L368" i="10"/>
  <c r="M368" i="10"/>
  <c r="O368" i="10"/>
  <c r="P368" i="10"/>
  <c r="Q368" i="10"/>
  <c r="R368" i="10"/>
  <c r="E369" i="10"/>
  <c r="F369" i="10"/>
  <c r="H369" i="10"/>
  <c r="I369" i="10"/>
  <c r="J369" i="10"/>
  <c r="K369" i="10"/>
  <c r="L369" i="10"/>
  <c r="M369" i="10"/>
  <c r="O369" i="10"/>
  <c r="P369" i="10"/>
  <c r="Q369" i="10"/>
  <c r="R369" i="10"/>
  <c r="E370" i="10"/>
  <c r="F370" i="10"/>
  <c r="H370" i="10"/>
  <c r="I370" i="10"/>
  <c r="J370" i="10"/>
  <c r="K370" i="10"/>
  <c r="L370" i="10"/>
  <c r="M370" i="10"/>
  <c r="O370" i="10"/>
  <c r="P370" i="10"/>
  <c r="Q370" i="10"/>
  <c r="R370" i="10"/>
  <c r="E371" i="10"/>
  <c r="F371" i="10"/>
  <c r="H371" i="10"/>
  <c r="I371" i="10"/>
  <c r="J371" i="10"/>
  <c r="K371" i="10"/>
  <c r="L371" i="10"/>
  <c r="M371" i="10"/>
  <c r="O371" i="10"/>
  <c r="P371" i="10"/>
  <c r="Q371" i="10"/>
  <c r="R371" i="10"/>
  <c r="E372" i="10"/>
  <c r="F372" i="10"/>
  <c r="H372" i="10"/>
  <c r="I372" i="10"/>
  <c r="J372" i="10"/>
  <c r="K372" i="10"/>
  <c r="L372" i="10"/>
  <c r="M372" i="10"/>
  <c r="O372" i="10"/>
  <c r="P372" i="10"/>
  <c r="Q372" i="10"/>
  <c r="R372" i="10"/>
  <c r="E373" i="10"/>
  <c r="F373" i="10"/>
  <c r="H373" i="10"/>
  <c r="I373" i="10"/>
  <c r="J373" i="10"/>
  <c r="K373" i="10"/>
  <c r="L373" i="10"/>
  <c r="M373" i="10"/>
  <c r="O373" i="10"/>
  <c r="P373" i="10"/>
  <c r="Q373" i="10"/>
  <c r="R373" i="10"/>
  <c r="E374" i="10"/>
  <c r="F374" i="10"/>
  <c r="H374" i="10"/>
  <c r="I374" i="10"/>
  <c r="J374" i="10"/>
  <c r="K374" i="10"/>
  <c r="L374" i="10"/>
  <c r="M374" i="10"/>
  <c r="O374" i="10"/>
  <c r="P374" i="10"/>
  <c r="Q374" i="10"/>
  <c r="R374" i="10"/>
  <c r="E375" i="10"/>
  <c r="F375" i="10"/>
  <c r="H375" i="10"/>
  <c r="I375" i="10"/>
  <c r="J375" i="10"/>
  <c r="K375" i="10"/>
  <c r="L375" i="10"/>
  <c r="M375" i="10"/>
  <c r="O375" i="10"/>
  <c r="P375" i="10"/>
  <c r="Q375" i="10"/>
  <c r="R375" i="10"/>
  <c r="E376" i="10"/>
  <c r="F376" i="10"/>
  <c r="H376" i="10"/>
  <c r="I376" i="10"/>
  <c r="J376" i="10"/>
  <c r="K376" i="10"/>
  <c r="L376" i="10"/>
  <c r="M376" i="10"/>
  <c r="O376" i="10"/>
  <c r="P376" i="10"/>
  <c r="Q376" i="10"/>
  <c r="R376" i="10"/>
  <c r="E377" i="10"/>
  <c r="F377" i="10"/>
  <c r="H377" i="10"/>
  <c r="I377" i="10"/>
  <c r="J377" i="10"/>
  <c r="K377" i="10"/>
  <c r="L377" i="10"/>
  <c r="M377" i="10"/>
  <c r="O377" i="10"/>
  <c r="P377" i="10"/>
  <c r="Q377" i="10"/>
  <c r="R377" i="10"/>
  <c r="E378" i="10"/>
  <c r="F378" i="10"/>
  <c r="H378" i="10"/>
  <c r="I378" i="10"/>
  <c r="J378" i="10"/>
  <c r="K378" i="10"/>
  <c r="L378" i="10"/>
  <c r="M378" i="10"/>
  <c r="O378" i="10"/>
  <c r="P378" i="10"/>
  <c r="Q378" i="10"/>
  <c r="R378" i="10"/>
  <c r="E379" i="10"/>
  <c r="F379" i="10"/>
  <c r="H379" i="10"/>
  <c r="I379" i="10"/>
  <c r="J379" i="10"/>
  <c r="K379" i="10"/>
  <c r="L379" i="10"/>
  <c r="M379" i="10"/>
  <c r="O379" i="10"/>
  <c r="P379" i="10"/>
  <c r="Q379" i="10"/>
  <c r="R379" i="10"/>
  <c r="E380" i="10"/>
  <c r="F380" i="10"/>
  <c r="H380" i="10"/>
  <c r="I380" i="10"/>
  <c r="J380" i="10"/>
  <c r="K380" i="10"/>
  <c r="L380" i="10"/>
  <c r="M380" i="10"/>
  <c r="O380" i="10"/>
  <c r="P380" i="10"/>
  <c r="Q380" i="10"/>
  <c r="R380" i="10"/>
  <c r="E381" i="10"/>
  <c r="F381" i="10"/>
  <c r="H381" i="10"/>
  <c r="I381" i="10"/>
  <c r="J381" i="10"/>
  <c r="K381" i="10"/>
  <c r="L381" i="10"/>
  <c r="M381" i="10"/>
  <c r="O381" i="10"/>
  <c r="P381" i="10"/>
  <c r="Q381" i="10"/>
  <c r="R381" i="10"/>
  <c r="E382" i="10"/>
  <c r="F382" i="10"/>
  <c r="H382" i="10"/>
  <c r="I382" i="10"/>
  <c r="J382" i="10"/>
  <c r="K382" i="10"/>
  <c r="L382" i="10"/>
  <c r="M382" i="10"/>
  <c r="O382" i="10"/>
  <c r="P382" i="10"/>
  <c r="Q382" i="10"/>
  <c r="R382" i="10"/>
  <c r="E383" i="10"/>
  <c r="F383" i="10"/>
  <c r="H383" i="10"/>
  <c r="I383" i="10"/>
  <c r="J383" i="10"/>
  <c r="K383" i="10"/>
  <c r="L383" i="10"/>
  <c r="M383" i="10"/>
  <c r="O383" i="10"/>
  <c r="P383" i="10"/>
  <c r="Q383" i="10"/>
  <c r="R383" i="10"/>
  <c r="E384" i="10"/>
  <c r="F384" i="10"/>
  <c r="H384" i="10"/>
  <c r="I384" i="10"/>
  <c r="J384" i="10"/>
  <c r="K384" i="10"/>
  <c r="L384" i="10"/>
  <c r="M384" i="10"/>
  <c r="O384" i="10"/>
  <c r="P384" i="10"/>
  <c r="Q384" i="10"/>
  <c r="R384" i="10"/>
  <c r="E385" i="10"/>
  <c r="F385" i="10"/>
  <c r="H385" i="10"/>
  <c r="I385" i="10"/>
  <c r="J385" i="10"/>
  <c r="K385" i="10"/>
  <c r="L385" i="10"/>
  <c r="M385" i="10"/>
  <c r="O385" i="10"/>
  <c r="P385" i="10"/>
  <c r="Q385" i="10"/>
  <c r="R385" i="10"/>
  <c r="E386" i="10"/>
  <c r="F386" i="10"/>
  <c r="H386" i="10"/>
  <c r="I386" i="10"/>
  <c r="J386" i="10"/>
  <c r="K386" i="10"/>
  <c r="L386" i="10"/>
  <c r="M386" i="10"/>
  <c r="O386" i="10"/>
  <c r="P386" i="10"/>
  <c r="Q386" i="10"/>
  <c r="R386" i="10"/>
  <c r="E387" i="10"/>
  <c r="F387" i="10"/>
  <c r="H387" i="10"/>
  <c r="I387" i="10"/>
  <c r="J387" i="10"/>
  <c r="K387" i="10"/>
  <c r="L387" i="10"/>
  <c r="M387" i="10"/>
  <c r="O387" i="10"/>
  <c r="P387" i="10"/>
  <c r="Q387" i="10"/>
  <c r="R387" i="10"/>
  <c r="E388" i="10"/>
  <c r="F388" i="10"/>
  <c r="H388" i="10"/>
  <c r="I388" i="10"/>
  <c r="J388" i="10"/>
  <c r="K388" i="10"/>
  <c r="L388" i="10"/>
  <c r="M388" i="10"/>
  <c r="O388" i="10"/>
  <c r="P388" i="10"/>
  <c r="Q388" i="10"/>
  <c r="R388" i="10"/>
  <c r="E389" i="10"/>
  <c r="F389" i="10"/>
  <c r="H389" i="10"/>
  <c r="I389" i="10"/>
  <c r="J389" i="10"/>
  <c r="K389" i="10"/>
  <c r="L389" i="10"/>
  <c r="M389" i="10"/>
  <c r="O389" i="10"/>
  <c r="P389" i="10"/>
  <c r="Q389" i="10"/>
  <c r="R389" i="10"/>
  <c r="E390" i="10"/>
  <c r="F390" i="10"/>
  <c r="H390" i="10"/>
  <c r="I390" i="10"/>
  <c r="J390" i="10"/>
  <c r="K390" i="10"/>
  <c r="L390" i="10"/>
  <c r="M390" i="10"/>
  <c r="O390" i="10"/>
  <c r="P390" i="10"/>
  <c r="Q390" i="10"/>
  <c r="R390" i="10"/>
  <c r="E391" i="10"/>
  <c r="F391" i="10"/>
  <c r="H391" i="10"/>
  <c r="I391" i="10"/>
  <c r="J391" i="10"/>
  <c r="K391" i="10"/>
  <c r="L391" i="10"/>
  <c r="M391" i="10"/>
  <c r="O391" i="10"/>
  <c r="P391" i="10"/>
  <c r="Q391" i="10"/>
  <c r="R391" i="10"/>
  <c r="E392" i="10"/>
  <c r="F392" i="10"/>
  <c r="H392" i="10"/>
  <c r="I392" i="10"/>
  <c r="J392" i="10"/>
  <c r="K392" i="10"/>
  <c r="L392" i="10"/>
  <c r="M392" i="10"/>
  <c r="O392" i="10"/>
  <c r="P392" i="10"/>
  <c r="Q392" i="10"/>
  <c r="R392" i="10"/>
  <c r="E393" i="10"/>
  <c r="F393" i="10"/>
  <c r="H393" i="10"/>
  <c r="I393" i="10"/>
  <c r="J393" i="10"/>
  <c r="K393" i="10"/>
  <c r="L393" i="10"/>
  <c r="M393" i="10"/>
  <c r="O393" i="10"/>
  <c r="P393" i="10"/>
  <c r="Q393" i="10"/>
  <c r="R393" i="10"/>
  <c r="E394" i="10"/>
  <c r="F394" i="10"/>
  <c r="H394" i="10"/>
  <c r="I394" i="10"/>
  <c r="J394" i="10"/>
  <c r="K394" i="10"/>
  <c r="L394" i="10"/>
  <c r="M394" i="10"/>
  <c r="O394" i="10"/>
  <c r="P394" i="10"/>
  <c r="Q394" i="10"/>
  <c r="R394" i="10"/>
  <c r="E395" i="10"/>
  <c r="F395" i="10"/>
  <c r="H395" i="10"/>
  <c r="I395" i="10"/>
  <c r="J395" i="10"/>
  <c r="K395" i="10"/>
  <c r="L395" i="10"/>
  <c r="M395" i="10"/>
  <c r="O395" i="10"/>
  <c r="P395" i="10"/>
  <c r="Q395" i="10"/>
  <c r="R395" i="10"/>
  <c r="E396" i="10"/>
  <c r="F396" i="10"/>
  <c r="H396" i="10"/>
  <c r="I396" i="10"/>
  <c r="J396" i="10"/>
  <c r="K396" i="10"/>
  <c r="L396" i="10"/>
  <c r="M396" i="10"/>
  <c r="O396" i="10"/>
  <c r="P396" i="10"/>
  <c r="Q396" i="10"/>
  <c r="R396" i="10"/>
  <c r="E397" i="10"/>
  <c r="F397" i="10"/>
  <c r="H397" i="10"/>
  <c r="I397" i="10"/>
  <c r="J397" i="10"/>
  <c r="K397" i="10"/>
  <c r="L397" i="10"/>
  <c r="M397" i="10"/>
  <c r="O397" i="10"/>
  <c r="P397" i="10"/>
  <c r="Q397" i="10"/>
  <c r="R397" i="10"/>
  <c r="E398" i="10"/>
  <c r="F398" i="10"/>
  <c r="H398" i="10"/>
  <c r="I398" i="10"/>
  <c r="J398" i="10"/>
  <c r="K398" i="10"/>
  <c r="L398" i="10"/>
  <c r="M398" i="10"/>
  <c r="O398" i="10"/>
  <c r="P398" i="10"/>
  <c r="Q398" i="10"/>
  <c r="R398" i="10"/>
  <c r="E399" i="10"/>
  <c r="F399" i="10"/>
  <c r="H399" i="10"/>
  <c r="I399" i="10"/>
  <c r="J399" i="10"/>
  <c r="K399" i="10"/>
  <c r="L399" i="10"/>
  <c r="M399" i="10"/>
  <c r="O399" i="10"/>
  <c r="P399" i="10"/>
  <c r="Q399" i="10"/>
  <c r="R399" i="10"/>
  <c r="E400" i="10"/>
  <c r="F400" i="10"/>
  <c r="H400" i="10"/>
  <c r="I400" i="10"/>
  <c r="J400" i="10"/>
  <c r="K400" i="10"/>
  <c r="L400" i="10"/>
  <c r="M400" i="10"/>
  <c r="O400" i="10"/>
  <c r="P400" i="10"/>
  <c r="Q400" i="10"/>
  <c r="R400" i="10"/>
  <c r="E401" i="10"/>
  <c r="F401" i="10"/>
  <c r="H401" i="10"/>
  <c r="I401" i="10"/>
  <c r="J401" i="10"/>
  <c r="K401" i="10"/>
  <c r="L401" i="10"/>
  <c r="M401" i="10"/>
  <c r="O401" i="10"/>
  <c r="P401" i="10"/>
  <c r="Q401" i="10"/>
  <c r="R401" i="10"/>
  <c r="E402" i="10"/>
  <c r="F402" i="10"/>
  <c r="H402" i="10"/>
  <c r="I402" i="10"/>
  <c r="J402" i="10"/>
  <c r="K402" i="10"/>
  <c r="L402" i="10"/>
  <c r="M402" i="10"/>
  <c r="O402" i="10"/>
  <c r="P402" i="10"/>
  <c r="Q402" i="10"/>
  <c r="R402" i="10"/>
  <c r="E403" i="10"/>
  <c r="F403" i="10"/>
  <c r="H403" i="10"/>
  <c r="I403" i="10"/>
  <c r="J403" i="10"/>
  <c r="K403" i="10"/>
  <c r="L403" i="10"/>
  <c r="M403" i="10"/>
  <c r="O403" i="10"/>
  <c r="P403" i="10"/>
  <c r="Q403" i="10"/>
  <c r="R403" i="10"/>
  <c r="E404" i="10"/>
  <c r="F404" i="10"/>
  <c r="H404" i="10"/>
  <c r="I404" i="10"/>
  <c r="J404" i="10"/>
  <c r="K404" i="10"/>
  <c r="L404" i="10"/>
  <c r="M404" i="10"/>
  <c r="O404" i="10"/>
  <c r="P404" i="10"/>
  <c r="Q404" i="10"/>
  <c r="R404" i="10"/>
  <c r="E405" i="10"/>
  <c r="F405" i="10"/>
  <c r="H405" i="10"/>
  <c r="I405" i="10"/>
  <c r="J405" i="10"/>
  <c r="K405" i="10"/>
  <c r="L405" i="10"/>
  <c r="M405" i="10"/>
  <c r="O405" i="10"/>
  <c r="P405" i="10"/>
  <c r="Q405" i="10"/>
  <c r="R405" i="10"/>
  <c r="E406" i="10"/>
  <c r="F406" i="10"/>
  <c r="H406" i="10"/>
  <c r="I406" i="10"/>
  <c r="J406" i="10"/>
  <c r="K406" i="10"/>
  <c r="L406" i="10"/>
  <c r="M406" i="10"/>
  <c r="O406" i="10"/>
  <c r="P406" i="10"/>
  <c r="Q406" i="10"/>
  <c r="R406" i="10"/>
  <c r="E407" i="10"/>
  <c r="F407" i="10"/>
  <c r="H407" i="10"/>
  <c r="I407" i="10"/>
  <c r="J407" i="10"/>
  <c r="K407" i="10"/>
  <c r="L407" i="10"/>
  <c r="M407" i="10"/>
  <c r="O407" i="10"/>
  <c r="P407" i="10"/>
  <c r="Q407" i="10"/>
  <c r="R407" i="10"/>
  <c r="E408" i="10"/>
  <c r="F408" i="10"/>
  <c r="H408" i="10"/>
  <c r="I408" i="10"/>
  <c r="J408" i="10"/>
  <c r="K408" i="10"/>
  <c r="L408" i="10"/>
  <c r="M408" i="10"/>
  <c r="O408" i="10"/>
  <c r="P408" i="10"/>
  <c r="Q408" i="10"/>
  <c r="R408" i="10"/>
  <c r="E409" i="10"/>
  <c r="F409" i="10"/>
  <c r="H409" i="10"/>
  <c r="I409" i="10"/>
  <c r="J409" i="10"/>
  <c r="K409" i="10"/>
  <c r="L409" i="10"/>
  <c r="M409" i="10"/>
  <c r="O409" i="10"/>
  <c r="P409" i="10"/>
  <c r="Q409" i="10"/>
  <c r="R409" i="10"/>
  <c r="E410" i="10"/>
  <c r="F410" i="10"/>
  <c r="H410" i="10"/>
  <c r="I410" i="10"/>
  <c r="J410" i="10"/>
  <c r="K410" i="10"/>
  <c r="L410" i="10"/>
  <c r="M410" i="10"/>
  <c r="O410" i="10"/>
  <c r="P410" i="10"/>
  <c r="Q410" i="10"/>
  <c r="R410" i="10"/>
  <c r="E411" i="10"/>
  <c r="F411" i="10"/>
  <c r="H411" i="10"/>
  <c r="I411" i="10"/>
  <c r="J411" i="10"/>
  <c r="K411" i="10"/>
  <c r="L411" i="10"/>
  <c r="M411" i="10"/>
  <c r="O411" i="10"/>
  <c r="P411" i="10"/>
  <c r="Q411" i="10"/>
  <c r="R411" i="10"/>
  <c r="E412" i="10"/>
  <c r="F412" i="10"/>
  <c r="H412" i="10"/>
  <c r="I412" i="10"/>
  <c r="J412" i="10"/>
  <c r="K412" i="10"/>
  <c r="L412" i="10"/>
  <c r="M412" i="10"/>
  <c r="O412" i="10"/>
  <c r="P412" i="10"/>
  <c r="Q412" i="10"/>
  <c r="R412" i="10"/>
  <c r="E413" i="10"/>
  <c r="F413" i="10"/>
  <c r="H413" i="10"/>
  <c r="I413" i="10"/>
  <c r="J413" i="10"/>
  <c r="K413" i="10"/>
  <c r="L413" i="10"/>
  <c r="M413" i="10"/>
  <c r="O413" i="10"/>
  <c r="P413" i="10"/>
  <c r="Q413" i="10"/>
  <c r="R413" i="10"/>
  <c r="E414" i="10"/>
  <c r="F414" i="10"/>
  <c r="H414" i="10"/>
  <c r="I414" i="10"/>
  <c r="J414" i="10"/>
  <c r="K414" i="10"/>
  <c r="L414" i="10"/>
  <c r="M414" i="10"/>
  <c r="O414" i="10"/>
  <c r="P414" i="10"/>
  <c r="Q414" i="10"/>
  <c r="R414" i="10"/>
  <c r="E415" i="10"/>
  <c r="F415" i="10"/>
  <c r="H415" i="10"/>
  <c r="I415" i="10"/>
  <c r="J415" i="10"/>
  <c r="K415" i="10"/>
  <c r="L415" i="10"/>
  <c r="M415" i="10"/>
  <c r="O415" i="10"/>
  <c r="P415" i="10"/>
  <c r="Q415" i="10"/>
  <c r="R415" i="10"/>
  <c r="E416" i="10"/>
  <c r="F416" i="10"/>
  <c r="H416" i="10"/>
  <c r="I416" i="10"/>
  <c r="J416" i="10"/>
  <c r="K416" i="10"/>
  <c r="L416" i="10"/>
  <c r="M416" i="10"/>
  <c r="O416" i="10"/>
  <c r="P416" i="10"/>
  <c r="Q416" i="10"/>
  <c r="R416" i="10"/>
  <c r="E417" i="10"/>
  <c r="F417" i="10"/>
  <c r="H417" i="10"/>
  <c r="I417" i="10"/>
  <c r="J417" i="10"/>
  <c r="K417" i="10"/>
  <c r="L417" i="10"/>
  <c r="M417" i="10"/>
  <c r="O417" i="10"/>
  <c r="P417" i="10"/>
  <c r="Q417" i="10"/>
  <c r="R417" i="10"/>
  <c r="E418" i="10"/>
  <c r="F418" i="10"/>
  <c r="H418" i="10"/>
  <c r="I418" i="10"/>
  <c r="J418" i="10"/>
  <c r="K418" i="10"/>
  <c r="L418" i="10"/>
  <c r="M418" i="10"/>
  <c r="O418" i="10"/>
  <c r="P418" i="10"/>
  <c r="Q418" i="10"/>
  <c r="R418" i="10"/>
  <c r="E419" i="10"/>
  <c r="F419" i="10"/>
  <c r="H419" i="10"/>
  <c r="I419" i="10"/>
  <c r="J419" i="10"/>
  <c r="K419" i="10"/>
  <c r="L419" i="10"/>
  <c r="M419" i="10"/>
  <c r="O419" i="10"/>
  <c r="P419" i="10"/>
  <c r="Q419" i="10"/>
  <c r="R419" i="10"/>
  <c r="E420" i="10"/>
  <c r="F420" i="10"/>
  <c r="H420" i="10"/>
  <c r="I420" i="10"/>
  <c r="J420" i="10"/>
  <c r="K420" i="10"/>
  <c r="L420" i="10"/>
  <c r="M420" i="10"/>
  <c r="O420" i="10"/>
  <c r="P420" i="10"/>
  <c r="Q420" i="10"/>
  <c r="R420" i="10"/>
  <c r="E421" i="10"/>
  <c r="F421" i="10"/>
  <c r="H421" i="10"/>
  <c r="I421" i="10"/>
  <c r="J421" i="10"/>
  <c r="K421" i="10"/>
  <c r="L421" i="10"/>
  <c r="M421" i="10"/>
  <c r="O421" i="10"/>
  <c r="P421" i="10"/>
  <c r="Q421" i="10"/>
  <c r="R421" i="10"/>
  <c r="E422" i="10"/>
  <c r="F422" i="10"/>
  <c r="H422" i="10"/>
  <c r="I422" i="10"/>
  <c r="J422" i="10"/>
  <c r="K422" i="10"/>
  <c r="L422" i="10"/>
  <c r="M422" i="10"/>
  <c r="O422" i="10"/>
  <c r="P422" i="10"/>
  <c r="Q422" i="10"/>
  <c r="R422" i="10"/>
  <c r="E423" i="10"/>
  <c r="F423" i="10"/>
  <c r="H423" i="10"/>
  <c r="I423" i="10"/>
  <c r="J423" i="10"/>
  <c r="K423" i="10"/>
  <c r="L423" i="10"/>
  <c r="M423" i="10"/>
  <c r="O423" i="10"/>
  <c r="P423" i="10"/>
  <c r="Q423" i="10"/>
  <c r="R423" i="10"/>
  <c r="E424" i="10"/>
  <c r="F424" i="10"/>
  <c r="H424" i="10"/>
  <c r="I424" i="10"/>
  <c r="J424" i="10"/>
  <c r="K424" i="10"/>
  <c r="L424" i="10"/>
  <c r="M424" i="10"/>
  <c r="O424" i="10"/>
  <c r="P424" i="10"/>
  <c r="Q424" i="10"/>
  <c r="R424" i="10"/>
  <c r="E425" i="10"/>
  <c r="F425" i="10"/>
  <c r="H425" i="10"/>
  <c r="I425" i="10"/>
  <c r="J425" i="10"/>
  <c r="K425" i="10"/>
  <c r="L425" i="10"/>
  <c r="M425" i="10"/>
  <c r="O425" i="10"/>
  <c r="P425" i="10"/>
  <c r="Q425" i="10"/>
  <c r="R425" i="10"/>
  <c r="E426" i="10"/>
  <c r="F426" i="10"/>
  <c r="H426" i="10"/>
  <c r="I426" i="10"/>
  <c r="J426" i="10"/>
  <c r="K426" i="10"/>
  <c r="L426" i="10"/>
  <c r="M426" i="10"/>
  <c r="O426" i="10"/>
  <c r="P426" i="10"/>
  <c r="Q426" i="10"/>
  <c r="R426" i="10"/>
  <c r="E427" i="10"/>
  <c r="F427" i="10"/>
  <c r="H427" i="10"/>
  <c r="I427" i="10"/>
  <c r="J427" i="10"/>
  <c r="K427" i="10"/>
  <c r="L427" i="10"/>
  <c r="M427" i="10"/>
  <c r="O427" i="10"/>
  <c r="P427" i="10"/>
  <c r="Q427" i="10"/>
  <c r="R427" i="10"/>
  <c r="E428" i="10"/>
  <c r="F428" i="10"/>
  <c r="H428" i="10"/>
  <c r="I428" i="10"/>
  <c r="J428" i="10"/>
  <c r="K428" i="10"/>
  <c r="L428" i="10"/>
  <c r="M428" i="10"/>
  <c r="O428" i="10"/>
  <c r="P428" i="10"/>
  <c r="Q428" i="10"/>
  <c r="R428" i="10"/>
  <c r="E429" i="10"/>
  <c r="F429" i="10"/>
  <c r="H429" i="10"/>
  <c r="I429" i="10"/>
  <c r="J429" i="10"/>
  <c r="K429" i="10"/>
  <c r="L429" i="10"/>
  <c r="M429" i="10"/>
  <c r="O429" i="10"/>
  <c r="P429" i="10"/>
  <c r="Q429" i="10"/>
  <c r="R429" i="10"/>
  <c r="E430" i="10"/>
  <c r="F430" i="10"/>
  <c r="H430" i="10"/>
  <c r="I430" i="10"/>
  <c r="J430" i="10"/>
  <c r="K430" i="10"/>
  <c r="L430" i="10"/>
  <c r="M430" i="10"/>
  <c r="O430" i="10"/>
  <c r="P430" i="10"/>
  <c r="Q430" i="10"/>
  <c r="R430" i="10"/>
  <c r="E431" i="10"/>
  <c r="F431" i="10"/>
  <c r="H431" i="10"/>
  <c r="I431" i="10"/>
  <c r="J431" i="10"/>
  <c r="K431" i="10"/>
  <c r="L431" i="10"/>
  <c r="M431" i="10"/>
  <c r="O431" i="10"/>
  <c r="P431" i="10"/>
  <c r="Q431" i="10"/>
  <c r="R431" i="10"/>
  <c r="E432" i="10"/>
  <c r="F432" i="10"/>
  <c r="H432" i="10"/>
  <c r="I432" i="10"/>
  <c r="J432" i="10"/>
  <c r="K432" i="10"/>
  <c r="L432" i="10"/>
  <c r="M432" i="10"/>
  <c r="O432" i="10"/>
  <c r="P432" i="10"/>
  <c r="Q432" i="10"/>
  <c r="R432" i="10"/>
  <c r="E433" i="10"/>
  <c r="F433" i="10"/>
  <c r="H433" i="10"/>
  <c r="I433" i="10"/>
  <c r="J433" i="10"/>
  <c r="K433" i="10"/>
  <c r="L433" i="10"/>
  <c r="M433" i="10"/>
  <c r="O433" i="10"/>
  <c r="P433" i="10"/>
  <c r="Q433" i="10"/>
  <c r="R433" i="10"/>
  <c r="E434" i="10"/>
  <c r="F434" i="10"/>
  <c r="H434" i="10"/>
  <c r="I434" i="10"/>
  <c r="J434" i="10"/>
  <c r="K434" i="10"/>
  <c r="L434" i="10"/>
  <c r="M434" i="10"/>
  <c r="O434" i="10"/>
  <c r="P434" i="10"/>
  <c r="Q434" i="10"/>
  <c r="R434" i="10"/>
  <c r="E435" i="10"/>
  <c r="F435" i="10"/>
  <c r="H435" i="10"/>
  <c r="I435" i="10"/>
  <c r="J435" i="10"/>
  <c r="K435" i="10"/>
  <c r="L435" i="10"/>
  <c r="M435" i="10"/>
  <c r="O435" i="10"/>
  <c r="P435" i="10"/>
  <c r="Q435" i="10"/>
  <c r="R435" i="10"/>
  <c r="E436" i="10"/>
  <c r="F436" i="10"/>
  <c r="H436" i="10"/>
  <c r="I436" i="10"/>
  <c r="J436" i="10"/>
  <c r="K436" i="10"/>
  <c r="L436" i="10"/>
  <c r="M436" i="10"/>
  <c r="O436" i="10"/>
  <c r="P436" i="10"/>
  <c r="Q436" i="10"/>
  <c r="R436" i="10"/>
  <c r="E437" i="10"/>
  <c r="F437" i="10"/>
  <c r="H437" i="10"/>
  <c r="I437" i="10"/>
  <c r="J437" i="10"/>
  <c r="K437" i="10"/>
  <c r="L437" i="10"/>
  <c r="M437" i="10"/>
  <c r="O437" i="10"/>
  <c r="P437" i="10"/>
  <c r="Q437" i="10"/>
  <c r="R437" i="10"/>
  <c r="E438" i="10"/>
  <c r="F438" i="10"/>
  <c r="H438" i="10"/>
  <c r="I438" i="10"/>
  <c r="J438" i="10"/>
  <c r="K438" i="10"/>
  <c r="L438" i="10"/>
  <c r="M438" i="10"/>
  <c r="O438" i="10"/>
  <c r="P438" i="10"/>
  <c r="Q438" i="10"/>
  <c r="R438" i="10"/>
  <c r="E439" i="10"/>
  <c r="F439" i="10"/>
  <c r="H439" i="10"/>
  <c r="I439" i="10"/>
  <c r="J439" i="10"/>
  <c r="K439" i="10"/>
  <c r="L439" i="10"/>
  <c r="M439" i="10"/>
  <c r="O439" i="10"/>
  <c r="P439" i="10"/>
  <c r="Q439" i="10"/>
  <c r="R439" i="10"/>
  <c r="E440" i="10"/>
  <c r="F440" i="10"/>
  <c r="H440" i="10"/>
  <c r="I440" i="10"/>
  <c r="J440" i="10"/>
  <c r="K440" i="10"/>
  <c r="L440" i="10"/>
  <c r="M440" i="10"/>
  <c r="O440" i="10"/>
  <c r="P440" i="10"/>
  <c r="Q440" i="10"/>
  <c r="R440" i="10"/>
  <c r="E441" i="10"/>
  <c r="F441" i="10"/>
  <c r="H441" i="10"/>
  <c r="I441" i="10"/>
  <c r="J441" i="10"/>
  <c r="K441" i="10"/>
  <c r="L441" i="10"/>
  <c r="M441" i="10"/>
  <c r="O441" i="10"/>
  <c r="P441" i="10"/>
  <c r="Q441" i="10"/>
  <c r="R441" i="10"/>
  <c r="E442" i="10"/>
  <c r="F442" i="10"/>
  <c r="H442" i="10"/>
  <c r="I442" i="10"/>
  <c r="J442" i="10"/>
  <c r="K442" i="10"/>
  <c r="L442" i="10"/>
  <c r="M442" i="10"/>
  <c r="O442" i="10"/>
  <c r="P442" i="10"/>
  <c r="Q442" i="10"/>
  <c r="R442" i="10"/>
  <c r="E443" i="10"/>
  <c r="F443" i="10"/>
  <c r="H443" i="10"/>
  <c r="I443" i="10"/>
  <c r="J443" i="10"/>
  <c r="K443" i="10"/>
  <c r="L443" i="10"/>
  <c r="M443" i="10"/>
  <c r="O443" i="10"/>
  <c r="P443" i="10"/>
  <c r="Q443" i="10"/>
  <c r="R443" i="10"/>
  <c r="E444" i="10"/>
  <c r="F444" i="10"/>
  <c r="H444" i="10"/>
  <c r="I444" i="10"/>
  <c r="J444" i="10"/>
  <c r="K444" i="10"/>
  <c r="L444" i="10"/>
  <c r="M444" i="10"/>
  <c r="O444" i="10"/>
  <c r="P444" i="10"/>
  <c r="Q444" i="10"/>
  <c r="R444" i="10"/>
  <c r="E445" i="10"/>
  <c r="F445" i="10"/>
  <c r="H445" i="10"/>
  <c r="I445" i="10"/>
  <c r="J445" i="10"/>
  <c r="K445" i="10"/>
  <c r="L445" i="10"/>
  <c r="M445" i="10"/>
  <c r="O445" i="10"/>
  <c r="P445" i="10"/>
  <c r="Q445" i="10"/>
  <c r="R445" i="10"/>
  <c r="E446" i="10"/>
  <c r="F446" i="10"/>
  <c r="H446" i="10"/>
  <c r="I446" i="10"/>
  <c r="J446" i="10"/>
  <c r="K446" i="10"/>
  <c r="L446" i="10"/>
  <c r="M446" i="10"/>
  <c r="O446" i="10"/>
  <c r="P446" i="10"/>
  <c r="Q446" i="10"/>
  <c r="R446" i="10"/>
  <c r="E447" i="10"/>
  <c r="F447" i="10"/>
  <c r="H447" i="10"/>
  <c r="I447" i="10"/>
  <c r="J447" i="10"/>
  <c r="K447" i="10"/>
  <c r="L447" i="10"/>
  <c r="M447" i="10"/>
  <c r="O447" i="10"/>
  <c r="P447" i="10"/>
  <c r="Q447" i="10"/>
  <c r="R447" i="10"/>
  <c r="E448" i="10"/>
  <c r="F448" i="10"/>
  <c r="H448" i="10"/>
  <c r="I448" i="10"/>
  <c r="J448" i="10"/>
  <c r="K448" i="10"/>
  <c r="L448" i="10"/>
  <c r="M448" i="10"/>
  <c r="O448" i="10"/>
  <c r="P448" i="10"/>
  <c r="Q448" i="10"/>
  <c r="R448" i="10"/>
  <c r="E449" i="10"/>
  <c r="F449" i="10"/>
  <c r="H449" i="10"/>
  <c r="I449" i="10"/>
  <c r="J449" i="10"/>
  <c r="K449" i="10"/>
  <c r="L449" i="10"/>
  <c r="M449" i="10"/>
  <c r="O449" i="10"/>
  <c r="P449" i="10"/>
  <c r="Q449" i="10"/>
  <c r="R449" i="10"/>
  <c r="E450" i="10"/>
  <c r="F450" i="10"/>
  <c r="H450" i="10"/>
  <c r="I450" i="10"/>
  <c r="J450" i="10"/>
  <c r="K450" i="10"/>
  <c r="L450" i="10"/>
  <c r="M450" i="10"/>
  <c r="O450" i="10"/>
  <c r="P450" i="10"/>
  <c r="Q450" i="10"/>
  <c r="R450" i="10"/>
  <c r="E451" i="10"/>
  <c r="F451" i="10"/>
  <c r="H451" i="10"/>
  <c r="I451" i="10"/>
  <c r="J451" i="10"/>
  <c r="K451" i="10"/>
  <c r="L451" i="10"/>
  <c r="M451" i="10"/>
  <c r="O451" i="10"/>
  <c r="P451" i="10"/>
  <c r="Q451" i="10"/>
  <c r="R451" i="10"/>
  <c r="E452" i="10"/>
  <c r="F452" i="10"/>
  <c r="H452" i="10"/>
  <c r="I452" i="10"/>
  <c r="J452" i="10"/>
  <c r="K452" i="10"/>
  <c r="L452" i="10"/>
  <c r="M452" i="10"/>
  <c r="O452" i="10"/>
  <c r="P452" i="10"/>
  <c r="Q452" i="10"/>
  <c r="R452" i="10"/>
  <c r="E453" i="10"/>
  <c r="F453" i="10"/>
  <c r="H453" i="10"/>
  <c r="I453" i="10"/>
  <c r="J453" i="10"/>
  <c r="K453" i="10"/>
  <c r="L453" i="10"/>
  <c r="M453" i="10"/>
  <c r="O453" i="10"/>
  <c r="P453" i="10"/>
  <c r="Q453" i="10"/>
  <c r="R453" i="10"/>
  <c r="E454" i="10"/>
  <c r="F454" i="10"/>
  <c r="H454" i="10"/>
  <c r="I454" i="10"/>
  <c r="J454" i="10"/>
  <c r="K454" i="10"/>
  <c r="L454" i="10"/>
  <c r="M454" i="10"/>
  <c r="O454" i="10"/>
  <c r="P454" i="10"/>
  <c r="Q454" i="10"/>
  <c r="R454" i="10"/>
  <c r="E455" i="10"/>
  <c r="F455" i="10"/>
  <c r="H455" i="10"/>
  <c r="I455" i="10"/>
  <c r="J455" i="10"/>
  <c r="K455" i="10"/>
  <c r="L455" i="10"/>
  <c r="M455" i="10"/>
  <c r="O455" i="10"/>
  <c r="P455" i="10"/>
  <c r="Q455" i="10"/>
  <c r="R455" i="10"/>
  <c r="E456" i="10"/>
  <c r="F456" i="10"/>
  <c r="H456" i="10"/>
  <c r="I456" i="10"/>
  <c r="J456" i="10"/>
  <c r="K456" i="10"/>
  <c r="L456" i="10"/>
  <c r="M456" i="10"/>
  <c r="O456" i="10"/>
  <c r="P456" i="10"/>
  <c r="Q456" i="10"/>
  <c r="R456" i="10"/>
  <c r="E457" i="10"/>
  <c r="F457" i="10"/>
  <c r="H457" i="10"/>
  <c r="I457" i="10"/>
  <c r="J457" i="10"/>
  <c r="K457" i="10"/>
  <c r="L457" i="10"/>
  <c r="M457" i="10"/>
  <c r="O457" i="10"/>
  <c r="P457" i="10"/>
  <c r="Q457" i="10"/>
  <c r="R457" i="10"/>
  <c r="E458" i="10"/>
  <c r="F458" i="10"/>
  <c r="H458" i="10"/>
  <c r="I458" i="10"/>
  <c r="J458" i="10"/>
  <c r="K458" i="10"/>
  <c r="L458" i="10"/>
  <c r="M458" i="10"/>
  <c r="O458" i="10"/>
  <c r="P458" i="10"/>
  <c r="Q458" i="10"/>
  <c r="R458" i="10"/>
  <c r="E459" i="10"/>
  <c r="F459" i="10"/>
  <c r="H459" i="10"/>
  <c r="I459" i="10"/>
  <c r="J459" i="10"/>
  <c r="K459" i="10"/>
  <c r="L459" i="10"/>
  <c r="M459" i="10"/>
  <c r="O459" i="10"/>
  <c r="P459" i="10"/>
  <c r="Q459" i="10"/>
  <c r="R459" i="10"/>
  <c r="E460" i="10"/>
  <c r="F460" i="10"/>
  <c r="H460" i="10"/>
  <c r="I460" i="10"/>
  <c r="J460" i="10"/>
  <c r="K460" i="10"/>
  <c r="L460" i="10"/>
  <c r="M460" i="10"/>
  <c r="O460" i="10"/>
  <c r="P460" i="10"/>
  <c r="Q460" i="10"/>
  <c r="R460" i="10"/>
  <c r="E461" i="10"/>
  <c r="F461" i="10"/>
  <c r="H461" i="10"/>
  <c r="I461" i="10"/>
  <c r="J461" i="10"/>
  <c r="K461" i="10"/>
  <c r="L461" i="10"/>
  <c r="M461" i="10"/>
  <c r="O461" i="10"/>
  <c r="P461" i="10"/>
  <c r="Q461" i="10"/>
  <c r="R461" i="10"/>
  <c r="E462" i="10"/>
  <c r="F462" i="10"/>
  <c r="H462" i="10"/>
  <c r="I462" i="10"/>
  <c r="J462" i="10"/>
  <c r="K462" i="10"/>
  <c r="L462" i="10"/>
  <c r="M462" i="10"/>
  <c r="O462" i="10"/>
  <c r="P462" i="10"/>
  <c r="Q462" i="10"/>
  <c r="R462" i="10"/>
  <c r="E463" i="10"/>
  <c r="F463" i="10"/>
  <c r="H463" i="10"/>
  <c r="I463" i="10"/>
  <c r="J463" i="10"/>
  <c r="K463" i="10"/>
  <c r="L463" i="10"/>
  <c r="M463" i="10"/>
  <c r="O463" i="10"/>
  <c r="P463" i="10"/>
  <c r="Q463" i="10"/>
  <c r="R463" i="10"/>
  <c r="M234" i="18"/>
  <c r="O234" i="18"/>
  <c r="M235" i="18"/>
  <c r="O235" i="18"/>
  <c r="M236" i="18"/>
  <c r="O236" i="18"/>
  <c r="M237" i="18"/>
  <c r="O237" i="18"/>
  <c r="M238" i="18"/>
  <c r="O238" i="18"/>
  <c r="M239" i="18"/>
  <c r="O239" i="18"/>
  <c r="M240" i="18"/>
  <c r="O240" i="18"/>
  <c r="M241" i="18"/>
  <c r="O241" i="18"/>
  <c r="M242" i="18"/>
  <c r="O242" i="18"/>
  <c r="M243" i="18"/>
  <c r="O243" i="18"/>
  <c r="M244" i="18"/>
  <c r="O244" i="18"/>
  <c r="E245" i="18"/>
  <c r="F245" i="18"/>
  <c r="H245" i="18"/>
  <c r="I245" i="18"/>
  <c r="J245" i="18"/>
  <c r="K245" i="18"/>
  <c r="L245" i="18"/>
  <c r="M245" i="18"/>
  <c r="O245" i="18"/>
  <c r="P245" i="18"/>
  <c r="Q245" i="18"/>
  <c r="R245" i="18"/>
  <c r="E246" i="18"/>
  <c r="F246" i="18"/>
  <c r="H246" i="18"/>
  <c r="I246" i="18"/>
  <c r="J246" i="18"/>
  <c r="K246" i="18"/>
  <c r="L246" i="18"/>
  <c r="M246" i="18"/>
  <c r="O246" i="18"/>
  <c r="P246" i="18"/>
  <c r="Q246" i="18"/>
  <c r="R246" i="18"/>
  <c r="E247" i="18"/>
  <c r="F247" i="18"/>
  <c r="H247" i="18"/>
  <c r="I247" i="18"/>
  <c r="J247" i="18"/>
  <c r="K247" i="18"/>
  <c r="L247" i="18"/>
  <c r="M247" i="18"/>
  <c r="O247" i="18"/>
  <c r="P247" i="18"/>
  <c r="Q247" i="18"/>
  <c r="R247" i="18"/>
  <c r="E248" i="18"/>
  <c r="F248" i="18"/>
  <c r="H248" i="18"/>
  <c r="I248" i="18"/>
  <c r="J248" i="18"/>
  <c r="K248" i="18"/>
  <c r="L248" i="18"/>
  <c r="M248" i="18"/>
  <c r="O248" i="18"/>
  <c r="P248" i="18"/>
  <c r="Q248" i="18"/>
  <c r="R248" i="18"/>
  <c r="E249" i="18"/>
  <c r="F249" i="18"/>
  <c r="H249" i="18"/>
  <c r="I249" i="18"/>
  <c r="J249" i="18"/>
  <c r="K249" i="18"/>
  <c r="L249" i="18"/>
  <c r="M249" i="18"/>
  <c r="O249" i="18"/>
  <c r="P249" i="18"/>
  <c r="Q249" i="18"/>
  <c r="R249" i="18"/>
  <c r="E250" i="18"/>
  <c r="F250" i="18"/>
  <c r="H250" i="18"/>
  <c r="I250" i="18"/>
  <c r="J250" i="18"/>
  <c r="K250" i="18"/>
  <c r="L250" i="18"/>
  <c r="M250" i="18"/>
  <c r="O250" i="18"/>
  <c r="P250" i="18"/>
  <c r="Q250" i="18"/>
  <c r="R250" i="18"/>
  <c r="E251" i="18"/>
  <c r="F251" i="18"/>
  <c r="H251" i="18"/>
  <c r="I251" i="18"/>
  <c r="J251" i="18"/>
  <c r="K251" i="18"/>
  <c r="L251" i="18"/>
  <c r="M251" i="18"/>
  <c r="O251" i="18"/>
  <c r="P251" i="18"/>
  <c r="Q251" i="18"/>
  <c r="R251" i="18"/>
  <c r="E252" i="18"/>
  <c r="F252" i="18"/>
  <c r="H252" i="18"/>
  <c r="I252" i="18"/>
  <c r="J252" i="18"/>
  <c r="K252" i="18"/>
  <c r="L252" i="18"/>
  <c r="M252" i="18"/>
  <c r="O252" i="18"/>
  <c r="P252" i="18"/>
  <c r="Q252" i="18"/>
  <c r="R252" i="18"/>
  <c r="E253" i="18"/>
  <c r="F253" i="18"/>
  <c r="H253" i="18"/>
  <c r="I253" i="18"/>
  <c r="J253" i="18"/>
  <c r="K253" i="18"/>
  <c r="L253" i="18"/>
  <c r="M253" i="18"/>
  <c r="O253" i="18"/>
  <c r="P253" i="18"/>
  <c r="Q253" i="18"/>
  <c r="R253" i="18"/>
  <c r="E254" i="18"/>
  <c r="F254" i="18"/>
  <c r="H254" i="18"/>
  <c r="I254" i="18"/>
  <c r="J254" i="18"/>
  <c r="K254" i="18"/>
  <c r="L254" i="18"/>
  <c r="M254" i="18"/>
  <c r="O254" i="18"/>
  <c r="P254" i="18"/>
  <c r="Q254" i="18"/>
  <c r="R254" i="18"/>
  <c r="E255" i="18"/>
  <c r="F255" i="18"/>
  <c r="H255" i="18"/>
  <c r="I255" i="18"/>
  <c r="J255" i="18"/>
  <c r="K255" i="18"/>
  <c r="L255" i="18"/>
  <c r="M255" i="18"/>
  <c r="O255" i="18"/>
  <c r="P255" i="18"/>
  <c r="Q255" i="18"/>
  <c r="R255" i="18"/>
  <c r="E256" i="18"/>
  <c r="F256" i="18"/>
  <c r="H256" i="18"/>
  <c r="I256" i="18"/>
  <c r="J256" i="18"/>
  <c r="K256" i="18"/>
  <c r="L256" i="18"/>
  <c r="M256" i="18"/>
  <c r="O256" i="18"/>
  <c r="P256" i="18"/>
  <c r="Q256" i="18"/>
  <c r="R256" i="18"/>
  <c r="E257" i="18"/>
  <c r="F257" i="18"/>
  <c r="H257" i="18"/>
  <c r="I257" i="18"/>
  <c r="J257" i="18"/>
  <c r="K257" i="18"/>
  <c r="L257" i="18"/>
  <c r="M257" i="18"/>
  <c r="O257" i="18"/>
  <c r="P257" i="18"/>
  <c r="Q257" i="18"/>
  <c r="R257" i="18"/>
  <c r="E258" i="18"/>
  <c r="F258" i="18"/>
  <c r="H258" i="18"/>
  <c r="I258" i="18"/>
  <c r="J258" i="18"/>
  <c r="K258" i="18"/>
  <c r="L258" i="18"/>
  <c r="M258" i="18"/>
  <c r="O258" i="18"/>
  <c r="P258" i="18"/>
  <c r="Q258" i="18"/>
  <c r="R258" i="18"/>
  <c r="E259" i="18"/>
  <c r="F259" i="18"/>
  <c r="H259" i="18"/>
  <c r="I259" i="18"/>
  <c r="J259" i="18"/>
  <c r="K259" i="18"/>
  <c r="L259" i="18"/>
  <c r="M259" i="18"/>
  <c r="O259" i="18"/>
  <c r="P259" i="18"/>
  <c r="Q259" i="18"/>
  <c r="R259" i="18"/>
  <c r="E260" i="18"/>
  <c r="F260" i="18"/>
  <c r="H260" i="18"/>
  <c r="I260" i="18"/>
  <c r="J260" i="18"/>
  <c r="K260" i="18"/>
  <c r="L260" i="18"/>
  <c r="M260" i="18"/>
  <c r="O260" i="18"/>
  <c r="P260" i="18"/>
  <c r="Q260" i="18"/>
  <c r="R260" i="18"/>
  <c r="E261" i="18"/>
  <c r="F261" i="18"/>
  <c r="H261" i="18"/>
  <c r="I261" i="18"/>
  <c r="J261" i="18"/>
  <c r="K261" i="18"/>
  <c r="L261" i="18"/>
  <c r="M261" i="18"/>
  <c r="O261" i="18"/>
  <c r="P261" i="18"/>
  <c r="Q261" i="18"/>
  <c r="R261" i="18"/>
  <c r="E262" i="18"/>
  <c r="F262" i="18"/>
  <c r="H262" i="18"/>
  <c r="I262" i="18"/>
  <c r="J262" i="18"/>
  <c r="K262" i="18"/>
  <c r="L262" i="18"/>
  <c r="M262" i="18"/>
  <c r="O262" i="18"/>
  <c r="P262" i="18"/>
  <c r="Q262" i="18"/>
  <c r="R262" i="18"/>
  <c r="E263" i="18"/>
  <c r="F263" i="18"/>
  <c r="H263" i="18"/>
  <c r="I263" i="18"/>
  <c r="J263" i="18"/>
  <c r="K263" i="18"/>
  <c r="L263" i="18"/>
  <c r="M263" i="18"/>
  <c r="O263" i="18"/>
  <c r="P263" i="18"/>
  <c r="Q263" i="18"/>
  <c r="R263" i="18"/>
  <c r="E264" i="18"/>
  <c r="F264" i="18"/>
  <c r="H264" i="18"/>
  <c r="I264" i="18"/>
  <c r="J264" i="18"/>
  <c r="K264" i="18"/>
  <c r="L264" i="18"/>
  <c r="M264" i="18"/>
  <c r="O264" i="18"/>
  <c r="P264" i="18"/>
  <c r="Q264" i="18"/>
  <c r="R264" i="18"/>
  <c r="E265" i="18"/>
  <c r="F265" i="18"/>
  <c r="H265" i="18"/>
  <c r="I265" i="18"/>
  <c r="J265" i="18"/>
  <c r="K265" i="18"/>
  <c r="L265" i="18"/>
  <c r="M265" i="18"/>
  <c r="O265" i="18"/>
  <c r="P265" i="18"/>
  <c r="Q265" i="18"/>
  <c r="R265" i="18"/>
  <c r="E266" i="18"/>
  <c r="F266" i="18"/>
  <c r="H266" i="18"/>
  <c r="I266" i="18"/>
  <c r="J266" i="18"/>
  <c r="K266" i="18"/>
  <c r="L266" i="18"/>
  <c r="M266" i="18"/>
  <c r="O266" i="18"/>
  <c r="P266" i="18"/>
  <c r="Q266" i="18"/>
  <c r="R266" i="18"/>
  <c r="E267" i="18"/>
  <c r="F267" i="18"/>
  <c r="H267" i="18"/>
  <c r="I267" i="18"/>
  <c r="J267" i="18"/>
  <c r="K267" i="18"/>
  <c r="L267" i="18"/>
  <c r="M267" i="18"/>
  <c r="O267" i="18"/>
  <c r="P267" i="18"/>
  <c r="Q267" i="18"/>
  <c r="R267" i="18"/>
  <c r="E268" i="18"/>
  <c r="F268" i="18"/>
  <c r="H268" i="18"/>
  <c r="I268" i="18"/>
  <c r="J268" i="18"/>
  <c r="K268" i="18"/>
  <c r="L268" i="18"/>
  <c r="M268" i="18"/>
  <c r="O268" i="18"/>
  <c r="P268" i="18"/>
  <c r="Q268" i="18"/>
  <c r="R268" i="18"/>
  <c r="E269" i="18"/>
  <c r="F269" i="18"/>
  <c r="H269" i="18"/>
  <c r="I269" i="18"/>
  <c r="J269" i="18"/>
  <c r="K269" i="18"/>
  <c r="L269" i="18"/>
  <c r="M269" i="18"/>
  <c r="O269" i="18"/>
  <c r="P269" i="18"/>
  <c r="Q269" i="18"/>
  <c r="R269" i="18"/>
  <c r="E270" i="18"/>
  <c r="F270" i="18"/>
  <c r="H270" i="18"/>
  <c r="I270" i="18"/>
  <c r="J270" i="18"/>
  <c r="K270" i="18"/>
  <c r="L270" i="18"/>
  <c r="M270" i="18"/>
  <c r="O270" i="18"/>
  <c r="P270" i="18"/>
  <c r="Q270" i="18"/>
  <c r="R270" i="18"/>
  <c r="E271" i="18"/>
  <c r="F271" i="18"/>
  <c r="H271" i="18"/>
  <c r="I271" i="18"/>
  <c r="J271" i="18"/>
  <c r="K271" i="18"/>
  <c r="L271" i="18"/>
  <c r="M271" i="18"/>
  <c r="O271" i="18"/>
  <c r="P271" i="18"/>
  <c r="Q271" i="18"/>
  <c r="R271" i="18"/>
  <c r="E272" i="18"/>
  <c r="F272" i="18"/>
  <c r="H272" i="18"/>
  <c r="I272" i="18"/>
  <c r="J272" i="18"/>
  <c r="K272" i="18"/>
  <c r="L272" i="18"/>
  <c r="M272" i="18"/>
  <c r="O272" i="18"/>
  <c r="P272" i="18"/>
  <c r="Q272" i="18"/>
  <c r="R272" i="18"/>
  <c r="E273" i="18"/>
  <c r="F273" i="18"/>
  <c r="H273" i="18"/>
  <c r="I273" i="18"/>
  <c r="J273" i="18"/>
  <c r="K273" i="18"/>
  <c r="L273" i="18"/>
  <c r="M273" i="18"/>
  <c r="O273" i="18"/>
  <c r="P273" i="18"/>
  <c r="Q273" i="18"/>
  <c r="R273" i="18"/>
  <c r="E274" i="18"/>
  <c r="F274" i="18"/>
  <c r="H274" i="18"/>
  <c r="I274" i="18"/>
  <c r="J274" i="18"/>
  <c r="K274" i="18"/>
  <c r="L274" i="18"/>
  <c r="M274" i="18"/>
  <c r="O274" i="18"/>
  <c r="P274" i="18"/>
  <c r="Q274" i="18"/>
  <c r="R274" i="18"/>
  <c r="E275" i="18"/>
  <c r="F275" i="18"/>
  <c r="H275" i="18"/>
  <c r="I275" i="18"/>
  <c r="J275" i="18"/>
  <c r="K275" i="18"/>
  <c r="L275" i="18"/>
  <c r="M275" i="18"/>
  <c r="O275" i="18"/>
  <c r="P275" i="18"/>
  <c r="Q275" i="18"/>
  <c r="R275" i="18"/>
  <c r="E276" i="18"/>
  <c r="F276" i="18"/>
  <c r="H276" i="18"/>
  <c r="I276" i="18"/>
  <c r="J276" i="18"/>
  <c r="K276" i="18"/>
  <c r="L276" i="18"/>
  <c r="M276" i="18"/>
  <c r="O276" i="18"/>
  <c r="P276" i="18"/>
  <c r="Q276" i="18"/>
  <c r="R276" i="18"/>
  <c r="E277" i="18"/>
  <c r="F277" i="18"/>
  <c r="H277" i="18"/>
  <c r="I277" i="18"/>
  <c r="J277" i="18"/>
  <c r="K277" i="18"/>
  <c r="L277" i="18"/>
  <c r="M277" i="18"/>
  <c r="O277" i="18"/>
  <c r="P277" i="18"/>
  <c r="Q277" i="18"/>
  <c r="R277" i="18"/>
  <c r="E278" i="18"/>
  <c r="F278" i="18"/>
  <c r="H278" i="18"/>
  <c r="I278" i="18"/>
  <c r="J278" i="18"/>
  <c r="K278" i="18"/>
  <c r="L278" i="18"/>
  <c r="M278" i="18"/>
  <c r="O278" i="18"/>
  <c r="P278" i="18"/>
  <c r="Q278" i="18"/>
  <c r="R278" i="18"/>
  <c r="E279" i="18"/>
  <c r="F279" i="18"/>
  <c r="H279" i="18"/>
  <c r="I279" i="18"/>
  <c r="J279" i="18"/>
  <c r="K279" i="18"/>
  <c r="L279" i="18"/>
  <c r="M279" i="18"/>
  <c r="O279" i="18"/>
  <c r="P279" i="18"/>
  <c r="Q279" i="18"/>
  <c r="R279" i="18"/>
  <c r="E280" i="18"/>
  <c r="F280" i="18"/>
  <c r="H280" i="18"/>
  <c r="I280" i="18"/>
  <c r="J280" i="18"/>
  <c r="K280" i="18"/>
  <c r="L280" i="18"/>
  <c r="M280" i="18"/>
  <c r="O280" i="18"/>
  <c r="P280" i="18"/>
  <c r="Q280" i="18"/>
  <c r="R280" i="18"/>
  <c r="E281" i="18"/>
  <c r="F281" i="18"/>
  <c r="H281" i="18"/>
  <c r="I281" i="18"/>
  <c r="J281" i="18"/>
  <c r="K281" i="18"/>
  <c r="L281" i="18"/>
  <c r="M281" i="18"/>
  <c r="O281" i="18"/>
  <c r="P281" i="18"/>
  <c r="Q281" i="18"/>
  <c r="R281" i="18"/>
  <c r="E282" i="18"/>
  <c r="F282" i="18"/>
  <c r="H282" i="18"/>
  <c r="I282" i="18"/>
  <c r="J282" i="18"/>
  <c r="K282" i="18"/>
  <c r="L282" i="18"/>
  <c r="M282" i="18"/>
  <c r="O282" i="18"/>
  <c r="P282" i="18"/>
  <c r="Q282" i="18"/>
  <c r="R282" i="18"/>
  <c r="E283" i="18"/>
  <c r="F283" i="18"/>
  <c r="H283" i="18"/>
  <c r="I283" i="18"/>
  <c r="J283" i="18"/>
  <c r="K283" i="18"/>
  <c r="L283" i="18"/>
  <c r="M283" i="18"/>
  <c r="O283" i="18"/>
  <c r="P283" i="18"/>
  <c r="Q283" i="18"/>
  <c r="R283" i="18"/>
  <c r="E284" i="18"/>
  <c r="F284" i="18"/>
  <c r="H284" i="18"/>
  <c r="I284" i="18"/>
  <c r="J284" i="18"/>
  <c r="K284" i="18"/>
  <c r="L284" i="18"/>
  <c r="M284" i="18"/>
  <c r="O284" i="18"/>
  <c r="P284" i="18"/>
  <c r="Q284" i="18"/>
  <c r="R284" i="18"/>
  <c r="E285" i="18"/>
  <c r="F285" i="18"/>
  <c r="H285" i="18"/>
  <c r="I285" i="18"/>
  <c r="J285" i="18"/>
  <c r="K285" i="18"/>
  <c r="L285" i="18"/>
  <c r="M285" i="18"/>
  <c r="O285" i="18"/>
  <c r="P285" i="18"/>
  <c r="Q285" i="18"/>
  <c r="R285" i="18"/>
  <c r="E286" i="18"/>
  <c r="F286" i="18"/>
  <c r="H286" i="18"/>
  <c r="I286" i="18"/>
  <c r="J286" i="18"/>
  <c r="K286" i="18"/>
  <c r="L286" i="18"/>
  <c r="M286" i="18"/>
  <c r="O286" i="18"/>
  <c r="P286" i="18"/>
  <c r="Q286" i="18"/>
  <c r="R286" i="18"/>
  <c r="E287" i="18"/>
  <c r="F287" i="18"/>
  <c r="H287" i="18"/>
  <c r="I287" i="18"/>
  <c r="J287" i="18"/>
  <c r="K287" i="18"/>
  <c r="L287" i="18"/>
  <c r="M287" i="18"/>
  <c r="O287" i="18"/>
  <c r="P287" i="18"/>
  <c r="Q287" i="18"/>
  <c r="R287" i="18"/>
  <c r="E288" i="18"/>
  <c r="F288" i="18"/>
  <c r="H288" i="18"/>
  <c r="I288" i="18"/>
  <c r="J288" i="18"/>
  <c r="K288" i="18"/>
  <c r="L288" i="18"/>
  <c r="M288" i="18"/>
  <c r="O288" i="18"/>
  <c r="P288" i="18"/>
  <c r="Q288" i="18"/>
  <c r="R288" i="18"/>
  <c r="E289" i="18"/>
  <c r="F289" i="18"/>
  <c r="H289" i="18"/>
  <c r="I289" i="18"/>
  <c r="J289" i="18"/>
  <c r="K289" i="18"/>
  <c r="L289" i="18"/>
  <c r="M289" i="18"/>
  <c r="O289" i="18"/>
  <c r="P289" i="18"/>
  <c r="Q289" i="18"/>
  <c r="R289" i="18"/>
  <c r="E290" i="18"/>
  <c r="F290" i="18"/>
  <c r="H290" i="18"/>
  <c r="I290" i="18"/>
  <c r="J290" i="18"/>
  <c r="K290" i="18"/>
  <c r="L290" i="18"/>
  <c r="M290" i="18"/>
  <c r="O290" i="18"/>
  <c r="P290" i="18"/>
  <c r="Q290" i="18"/>
  <c r="R290" i="18"/>
  <c r="E291" i="18"/>
  <c r="F291" i="18"/>
  <c r="H291" i="18"/>
  <c r="I291" i="18"/>
  <c r="J291" i="18"/>
  <c r="K291" i="18"/>
  <c r="L291" i="18"/>
  <c r="M291" i="18"/>
  <c r="O291" i="18"/>
  <c r="P291" i="18"/>
  <c r="Q291" i="18"/>
  <c r="R291" i="18"/>
  <c r="E292" i="18"/>
  <c r="F292" i="18"/>
  <c r="H292" i="18"/>
  <c r="I292" i="18"/>
  <c r="J292" i="18"/>
  <c r="K292" i="18"/>
  <c r="L292" i="18"/>
  <c r="M292" i="18"/>
  <c r="O292" i="18"/>
  <c r="P292" i="18"/>
  <c r="Q292" i="18"/>
  <c r="R292" i="18"/>
  <c r="E293" i="18"/>
  <c r="F293" i="18"/>
  <c r="H293" i="18"/>
  <c r="I293" i="18"/>
  <c r="J293" i="18"/>
  <c r="K293" i="18"/>
  <c r="L293" i="18"/>
  <c r="M293" i="18"/>
  <c r="O293" i="18"/>
  <c r="P293" i="18"/>
  <c r="Q293" i="18"/>
  <c r="R293" i="18"/>
  <c r="E294" i="18"/>
  <c r="F294" i="18"/>
  <c r="H294" i="18"/>
  <c r="I294" i="18"/>
  <c r="J294" i="18"/>
  <c r="K294" i="18"/>
  <c r="L294" i="18"/>
  <c r="M294" i="18"/>
  <c r="O294" i="18"/>
  <c r="P294" i="18"/>
  <c r="Q294" i="18"/>
  <c r="R294" i="18"/>
  <c r="E295" i="18"/>
  <c r="F295" i="18"/>
  <c r="H295" i="18"/>
  <c r="I295" i="18"/>
  <c r="J295" i="18"/>
  <c r="K295" i="18"/>
  <c r="L295" i="18"/>
  <c r="M295" i="18"/>
  <c r="O295" i="18"/>
  <c r="P295" i="18"/>
  <c r="Q295" i="18"/>
  <c r="R295" i="18"/>
  <c r="E296" i="18"/>
  <c r="F296" i="18"/>
  <c r="H296" i="18"/>
  <c r="I296" i="18"/>
  <c r="J296" i="18"/>
  <c r="K296" i="18"/>
  <c r="L296" i="18"/>
  <c r="M296" i="18"/>
  <c r="O296" i="18"/>
  <c r="P296" i="18"/>
  <c r="Q296" i="18"/>
  <c r="R296" i="18"/>
  <c r="E297" i="18"/>
  <c r="F297" i="18"/>
  <c r="H297" i="18"/>
  <c r="I297" i="18"/>
  <c r="J297" i="18"/>
  <c r="K297" i="18"/>
  <c r="L297" i="18"/>
  <c r="M297" i="18"/>
  <c r="O297" i="18"/>
  <c r="P297" i="18"/>
  <c r="Q297" i="18"/>
  <c r="R297" i="18"/>
  <c r="E298" i="18"/>
  <c r="F298" i="18"/>
  <c r="H298" i="18"/>
  <c r="I298" i="18"/>
  <c r="J298" i="18"/>
  <c r="K298" i="18"/>
  <c r="L298" i="18"/>
  <c r="M298" i="18"/>
  <c r="O298" i="18"/>
  <c r="P298" i="18"/>
  <c r="Q298" i="18"/>
  <c r="R298" i="18"/>
  <c r="E299" i="18"/>
  <c r="F299" i="18"/>
  <c r="H299" i="18"/>
  <c r="I299" i="18"/>
  <c r="J299" i="18"/>
  <c r="K299" i="18"/>
  <c r="L299" i="18"/>
  <c r="M299" i="18"/>
  <c r="O299" i="18"/>
  <c r="P299" i="18"/>
  <c r="Q299" i="18"/>
  <c r="R299" i="18"/>
  <c r="E300" i="18"/>
  <c r="F300" i="18"/>
  <c r="H300" i="18"/>
  <c r="I300" i="18"/>
  <c r="J300" i="18"/>
  <c r="K300" i="18"/>
  <c r="L300" i="18"/>
  <c r="M300" i="18"/>
  <c r="O300" i="18"/>
  <c r="P300" i="18"/>
  <c r="Q300" i="18"/>
  <c r="R300" i="18"/>
  <c r="E301" i="18"/>
  <c r="F301" i="18"/>
  <c r="H301" i="18"/>
  <c r="I301" i="18"/>
  <c r="J301" i="18"/>
  <c r="K301" i="18"/>
  <c r="L301" i="18"/>
  <c r="M301" i="18"/>
  <c r="O301" i="18"/>
  <c r="P301" i="18"/>
  <c r="Q301" i="18"/>
  <c r="R301" i="18"/>
  <c r="E302" i="18"/>
  <c r="F302" i="18"/>
  <c r="H302" i="18"/>
  <c r="I302" i="18"/>
  <c r="J302" i="18"/>
  <c r="K302" i="18"/>
  <c r="L302" i="18"/>
  <c r="M302" i="18"/>
  <c r="O302" i="18"/>
  <c r="P302" i="18"/>
  <c r="Q302" i="18"/>
  <c r="R302" i="18"/>
  <c r="E303" i="18"/>
  <c r="F303" i="18"/>
  <c r="H303" i="18"/>
  <c r="I303" i="18"/>
  <c r="J303" i="18"/>
  <c r="K303" i="18"/>
  <c r="L303" i="18"/>
  <c r="M303" i="18"/>
  <c r="O303" i="18"/>
  <c r="P303" i="18"/>
  <c r="Q303" i="18"/>
  <c r="R303" i="18"/>
  <c r="E304" i="18"/>
  <c r="F304" i="18"/>
  <c r="H304" i="18"/>
  <c r="I304" i="18"/>
  <c r="J304" i="18"/>
  <c r="K304" i="18"/>
  <c r="L304" i="18"/>
  <c r="M304" i="18"/>
  <c r="O304" i="18"/>
  <c r="P304" i="18"/>
  <c r="Q304" i="18"/>
  <c r="R304" i="18"/>
  <c r="E305" i="18"/>
  <c r="F305" i="18"/>
  <c r="H305" i="18"/>
  <c r="I305" i="18"/>
  <c r="J305" i="18"/>
  <c r="K305" i="18"/>
  <c r="L305" i="18"/>
  <c r="M305" i="18"/>
  <c r="O305" i="18"/>
  <c r="P305" i="18"/>
  <c r="Q305" i="18"/>
  <c r="R305" i="18"/>
  <c r="E306" i="18"/>
  <c r="F306" i="18"/>
  <c r="H306" i="18"/>
  <c r="I306" i="18"/>
  <c r="J306" i="18"/>
  <c r="K306" i="18"/>
  <c r="L306" i="18"/>
  <c r="M306" i="18"/>
  <c r="O306" i="18"/>
  <c r="P306" i="18"/>
  <c r="Q306" i="18"/>
  <c r="R306" i="18"/>
  <c r="E307" i="18"/>
  <c r="F307" i="18"/>
  <c r="H307" i="18"/>
  <c r="I307" i="18"/>
  <c r="J307" i="18"/>
  <c r="K307" i="18"/>
  <c r="L307" i="18"/>
  <c r="M307" i="18"/>
  <c r="O307" i="18"/>
  <c r="P307" i="18"/>
  <c r="Q307" i="18"/>
  <c r="R307" i="18"/>
  <c r="E308" i="18"/>
  <c r="F308" i="18"/>
  <c r="H308" i="18"/>
  <c r="I308" i="18"/>
  <c r="J308" i="18"/>
  <c r="K308" i="18"/>
  <c r="L308" i="18"/>
  <c r="M308" i="18"/>
  <c r="O308" i="18"/>
  <c r="P308" i="18"/>
  <c r="Q308" i="18"/>
  <c r="R308" i="18"/>
  <c r="E309" i="18"/>
  <c r="F309" i="18"/>
  <c r="H309" i="18"/>
  <c r="I309" i="18"/>
  <c r="J309" i="18"/>
  <c r="K309" i="18"/>
  <c r="L309" i="18"/>
  <c r="M309" i="18"/>
  <c r="O309" i="18"/>
  <c r="P309" i="18"/>
  <c r="Q309" i="18"/>
  <c r="R309" i="18"/>
  <c r="E310" i="18"/>
  <c r="F310" i="18"/>
  <c r="H310" i="18"/>
  <c r="I310" i="18"/>
  <c r="J310" i="18"/>
  <c r="K310" i="18"/>
  <c r="L310" i="18"/>
  <c r="M310" i="18"/>
  <c r="O310" i="18"/>
  <c r="P310" i="18"/>
  <c r="Q310" i="18"/>
  <c r="R310" i="18"/>
  <c r="E311" i="18"/>
  <c r="F311" i="18"/>
  <c r="H311" i="18"/>
  <c r="I311" i="18"/>
  <c r="J311" i="18"/>
  <c r="K311" i="18"/>
  <c r="L311" i="18"/>
  <c r="M311" i="18"/>
  <c r="O311" i="18"/>
  <c r="P311" i="18"/>
  <c r="Q311" i="18"/>
  <c r="R311" i="18"/>
  <c r="E312" i="18"/>
  <c r="F312" i="18"/>
  <c r="H312" i="18"/>
  <c r="I312" i="18"/>
  <c r="J312" i="18"/>
  <c r="K312" i="18"/>
  <c r="L312" i="18"/>
  <c r="M312" i="18"/>
  <c r="O312" i="18"/>
  <c r="P312" i="18"/>
  <c r="Q312" i="18"/>
  <c r="R312" i="18"/>
  <c r="E313" i="18"/>
  <c r="F313" i="18"/>
  <c r="H313" i="18"/>
  <c r="I313" i="18"/>
  <c r="J313" i="18"/>
  <c r="K313" i="18"/>
  <c r="L313" i="18"/>
  <c r="M313" i="18"/>
  <c r="O313" i="18"/>
  <c r="P313" i="18"/>
  <c r="Q313" i="18"/>
  <c r="R313" i="18"/>
  <c r="E314" i="18"/>
  <c r="F314" i="18"/>
  <c r="H314" i="18"/>
  <c r="I314" i="18"/>
  <c r="J314" i="18"/>
  <c r="K314" i="18"/>
  <c r="L314" i="18"/>
  <c r="M314" i="18"/>
  <c r="O314" i="18"/>
  <c r="P314" i="18"/>
  <c r="Q314" i="18"/>
  <c r="R314" i="18"/>
  <c r="E315" i="18"/>
  <c r="F315" i="18"/>
  <c r="H315" i="18"/>
  <c r="I315" i="18"/>
  <c r="J315" i="18"/>
  <c r="K315" i="18"/>
  <c r="L315" i="18"/>
  <c r="M315" i="18"/>
  <c r="O315" i="18"/>
  <c r="P315" i="18"/>
  <c r="Q315" i="18"/>
  <c r="R315" i="18"/>
  <c r="E316" i="18"/>
  <c r="F316" i="18"/>
  <c r="H316" i="18"/>
  <c r="I316" i="18"/>
  <c r="J316" i="18"/>
  <c r="K316" i="18"/>
  <c r="L316" i="18"/>
  <c r="M316" i="18"/>
  <c r="O316" i="18"/>
  <c r="P316" i="18"/>
  <c r="Q316" i="18"/>
  <c r="R316" i="18"/>
  <c r="E317" i="18"/>
  <c r="F317" i="18"/>
  <c r="H317" i="18"/>
  <c r="I317" i="18"/>
  <c r="J317" i="18"/>
  <c r="K317" i="18"/>
  <c r="L317" i="18"/>
  <c r="M317" i="18"/>
  <c r="O317" i="18"/>
  <c r="P317" i="18"/>
  <c r="Q317" i="18"/>
  <c r="R317" i="18"/>
  <c r="E318" i="18"/>
  <c r="F318" i="18"/>
  <c r="H318" i="18"/>
  <c r="I318" i="18"/>
  <c r="J318" i="18"/>
  <c r="K318" i="18"/>
  <c r="L318" i="18"/>
  <c r="M318" i="18"/>
  <c r="O318" i="18"/>
  <c r="P318" i="18"/>
  <c r="Q318" i="18"/>
  <c r="R318" i="18"/>
  <c r="E319" i="18"/>
  <c r="F319" i="18"/>
  <c r="H319" i="18"/>
  <c r="I319" i="18"/>
  <c r="J319" i="18"/>
  <c r="K319" i="18"/>
  <c r="L319" i="18"/>
  <c r="M319" i="18"/>
  <c r="O319" i="18"/>
  <c r="P319" i="18"/>
  <c r="Q319" i="18"/>
  <c r="R319" i="18"/>
  <c r="E320" i="18"/>
  <c r="F320" i="18"/>
  <c r="H320" i="18"/>
  <c r="I320" i="18"/>
  <c r="J320" i="18"/>
  <c r="K320" i="18"/>
  <c r="L320" i="18"/>
  <c r="M320" i="18"/>
  <c r="O320" i="18"/>
  <c r="P320" i="18"/>
  <c r="Q320" i="18"/>
  <c r="R320" i="18"/>
  <c r="E321" i="18"/>
  <c r="F321" i="18"/>
  <c r="H321" i="18"/>
  <c r="I321" i="18"/>
  <c r="J321" i="18"/>
  <c r="K321" i="18"/>
  <c r="L321" i="18"/>
  <c r="M321" i="18"/>
  <c r="O321" i="18"/>
  <c r="P321" i="18"/>
  <c r="Q321" i="18"/>
  <c r="R321" i="18"/>
  <c r="E322" i="18"/>
  <c r="F322" i="18"/>
  <c r="H322" i="18"/>
  <c r="I322" i="18"/>
  <c r="J322" i="18"/>
  <c r="K322" i="18"/>
  <c r="L322" i="18"/>
  <c r="M322" i="18"/>
  <c r="O322" i="18"/>
  <c r="P322" i="18"/>
  <c r="Q322" i="18"/>
  <c r="R322" i="18"/>
  <c r="E323" i="18"/>
  <c r="F323" i="18"/>
  <c r="H323" i="18"/>
  <c r="I323" i="18"/>
  <c r="J323" i="18"/>
  <c r="K323" i="18"/>
  <c r="L323" i="18"/>
  <c r="M323" i="18"/>
  <c r="O323" i="18"/>
  <c r="P323" i="18"/>
  <c r="Q323" i="18"/>
  <c r="R323" i="18"/>
  <c r="E324" i="18"/>
  <c r="F324" i="18"/>
  <c r="H324" i="18"/>
  <c r="I324" i="18"/>
  <c r="J324" i="18"/>
  <c r="K324" i="18"/>
  <c r="L324" i="18"/>
  <c r="M324" i="18"/>
  <c r="O324" i="18"/>
  <c r="P324" i="18"/>
  <c r="Q324" i="18"/>
  <c r="R324" i="18"/>
  <c r="E325" i="18"/>
  <c r="F325" i="18"/>
  <c r="H325" i="18"/>
  <c r="I325" i="18"/>
  <c r="J325" i="18"/>
  <c r="K325" i="18"/>
  <c r="L325" i="18"/>
  <c r="M325" i="18"/>
  <c r="O325" i="18"/>
  <c r="P325" i="18"/>
  <c r="Q325" i="18"/>
  <c r="R325" i="18"/>
  <c r="E326" i="18"/>
  <c r="F326" i="18"/>
  <c r="H326" i="18"/>
  <c r="I326" i="18"/>
  <c r="J326" i="18"/>
  <c r="K326" i="18"/>
  <c r="L326" i="18"/>
  <c r="M326" i="18"/>
  <c r="O326" i="18"/>
  <c r="P326" i="18"/>
  <c r="Q326" i="18"/>
  <c r="R326" i="18"/>
  <c r="E327" i="18"/>
  <c r="F327" i="18"/>
  <c r="H327" i="18"/>
  <c r="I327" i="18"/>
  <c r="J327" i="18"/>
  <c r="K327" i="18"/>
  <c r="L327" i="18"/>
  <c r="M327" i="18"/>
  <c r="O327" i="18"/>
  <c r="P327" i="18"/>
  <c r="Q327" i="18"/>
  <c r="R327" i="18"/>
  <c r="E328" i="18"/>
  <c r="F328" i="18"/>
  <c r="H328" i="18"/>
  <c r="I328" i="18"/>
  <c r="J328" i="18"/>
  <c r="K328" i="18"/>
  <c r="L328" i="18"/>
  <c r="M328" i="18"/>
  <c r="O328" i="18"/>
  <c r="P328" i="18"/>
  <c r="Q328" i="18"/>
  <c r="R328" i="18"/>
  <c r="E329" i="18"/>
  <c r="F329" i="18"/>
  <c r="H329" i="18"/>
  <c r="I329" i="18"/>
  <c r="J329" i="18"/>
  <c r="K329" i="18"/>
  <c r="L329" i="18"/>
  <c r="M329" i="18"/>
  <c r="O329" i="18"/>
  <c r="P329" i="18"/>
  <c r="Q329" i="18"/>
  <c r="R329" i="18"/>
  <c r="E330" i="18"/>
  <c r="F330" i="18"/>
  <c r="H330" i="18"/>
  <c r="I330" i="18"/>
  <c r="J330" i="18"/>
  <c r="K330" i="18"/>
  <c r="L330" i="18"/>
  <c r="M330" i="18"/>
  <c r="O330" i="18"/>
  <c r="P330" i="18"/>
  <c r="Q330" i="18"/>
  <c r="R330" i="18"/>
  <c r="E331" i="18"/>
  <c r="F331" i="18"/>
  <c r="H331" i="18"/>
  <c r="I331" i="18"/>
  <c r="J331" i="18"/>
  <c r="K331" i="18"/>
  <c r="L331" i="18"/>
  <c r="M331" i="18"/>
  <c r="O331" i="18"/>
  <c r="P331" i="18"/>
  <c r="Q331" i="18"/>
  <c r="R331" i="18"/>
  <c r="E332" i="18"/>
  <c r="F332" i="18"/>
  <c r="H332" i="18"/>
  <c r="I332" i="18"/>
  <c r="J332" i="18"/>
  <c r="K332" i="18"/>
  <c r="L332" i="18"/>
  <c r="M332" i="18"/>
  <c r="O332" i="18"/>
  <c r="P332" i="18"/>
  <c r="Q332" i="18"/>
  <c r="R332" i="18"/>
  <c r="E333" i="18"/>
  <c r="F333" i="18"/>
  <c r="H333" i="18"/>
  <c r="I333" i="18"/>
  <c r="J333" i="18"/>
  <c r="K333" i="18"/>
  <c r="L333" i="18"/>
  <c r="M333" i="18"/>
  <c r="O333" i="18"/>
  <c r="P333" i="18"/>
  <c r="Q333" i="18"/>
  <c r="R333" i="18"/>
  <c r="E334" i="18"/>
  <c r="F334" i="18"/>
  <c r="H334" i="18"/>
  <c r="I334" i="18"/>
  <c r="J334" i="18"/>
  <c r="K334" i="18"/>
  <c r="L334" i="18"/>
  <c r="M334" i="18"/>
  <c r="O334" i="18"/>
  <c r="P334" i="18"/>
  <c r="Q334" i="18"/>
  <c r="R334" i="18"/>
  <c r="E335" i="18"/>
  <c r="F335" i="18"/>
  <c r="H335" i="18"/>
  <c r="I335" i="18"/>
  <c r="J335" i="18"/>
  <c r="K335" i="18"/>
  <c r="L335" i="18"/>
  <c r="M335" i="18"/>
  <c r="O335" i="18"/>
  <c r="P335" i="18"/>
  <c r="Q335" i="18"/>
  <c r="R335" i="18"/>
  <c r="E336" i="18"/>
  <c r="F336" i="18"/>
  <c r="H336" i="18"/>
  <c r="I336" i="18"/>
  <c r="J336" i="18"/>
  <c r="K336" i="18"/>
  <c r="L336" i="18"/>
  <c r="M336" i="18"/>
  <c r="O336" i="18"/>
  <c r="P336" i="18"/>
  <c r="Q336" i="18"/>
  <c r="R336" i="18"/>
  <c r="E337" i="18"/>
  <c r="F337" i="18"/>
  <c r="H337" i="18"/>
  <c r="I337" i="18"/>
  <c r="J337" i="18"/>
  <c r="K337" i="18"/>
  <c r="L337" i="18"/>
  <c r="M337" i="18"/>
  <c r="O337" i="18"/>
  <c r="P337" i="18"/>
  <c r="Q337" i="18"/>
  <c r="R337" i="18"/>
  <c r="E338" i="18"/>
  <c r="F338" i="18"/>
  <c r="H338" i="18"/>
  <c r="I338" i="18"/>
  <c r="J338" i="18"/>
  <c r="K338" i="18"/>
  <c r="L338" i="18"/>
  <c r="M338" i="18"/>
  <c r="O338" i="18"/>
  <c r="P338" i="18"/>
  <c r="Q338" i="18"/>
  <c r="R338" i="18"/>
  <c r="E339" i="18"/>
  <c r="F339" i="18"/>
  <c r="H339" i="18"/>
  <c r="I339" i="18"/>
  <c r="J339" i="18"/>
  <c r="K339" i="18"/>
  <c r="L339" i="18"/>
  <c r="M339" i="18"/>
  <c r="O339" i="18"/>
  <c r="P339" i="18"/>
  <c r="Q339" i="18"/>
  <c r="R339" i="18"/>
  <c r="E340" i="18"/>
  <c r="F340" i="18"/>
  <c r="H340" i="18"/>
  <c r="I340" i="18"/>
  <c r="J340" i="18"/>
  <c r="K340" i="18"/>
  <c r="L340" i="18"/>
  <c r="M340" i="18"/>
  <c r="O340" i="18"/>
  <c r="P340" i="18"/>
  <c r="Q340" i="18"/>
  <c r="R340" i="18"/>
  <c r="E341" i="18"/>
  <c r="F341" i="18"/>
  <c r="H341" i="18"/>
  <c r="I341" i="18"/>
  <c r="J341" i="18"/>
  <c r="K341" i="18"/>
  <c r="L341" i="18"/>
  <c r="M341" i="18"/>
  <c r="O341" i="18"/>
  <c r="P341" i="18"/>
  <c r="Q341" i="18"/>
  <c r="R341" i="18"/>
  <c r="E342" i="18"/>
  <c r="F342" i="18"/>
  <c r="H342" i="18"/>
  <c r="I342" i="18"/>
  <c r="J342" i="18"/>
  <c r="K342" i="18"/>
  <c r="L342" i="18"/>
  <c r="M342" i="18"/>
  <c r="O342" i="18"/>
  <c r="P342" i="18"/>
  <c r="Q342" i="18"/>
  <c r="R342" i="18"/>
  <c r="E343" i="18"/>
  <c r="F343" i="18"/>
  <c r="H343" i="18"/>
  <c r="I343" i="18"/>
  <c r="J343" i="18"/>
  <c r="K343" i="18"/>
  <c r="L343" i="18"/>
  <c r="M343" i="18"/>
  <c r="O343" i="18"/>
  <c r="P343" i="18"/>
  <c r="Q343" i="18"/>
  <c r="R343" i="18"/>
  <c r="E344" i="18"/>
  <c r="F344" i="18"/>
  <c r="H344" i="18"/>
  <c r="I344" i="18"/>
  <c r="J344" i="18"/>
  <c r="K344" i="18"/>
  <c r="L344" i="18"/>
  <c r="M344" i="18"/>
  <c r="O344" i="18"/>
  <c r="P344" i="18"/>
  <c r="Q344" i="18"/>
  <c r="R344" i="18"/>
  <c r="E345" i="18"/>
  <c r="F345" i="18"/>
  <c r="H345" i="18"/>
  <c r="I345" i="18"/>
  <c r="J345" i="18"/>
  <c r="K345" i="18"/>
  <c r="L345" i="18"/>
  <c r="M345" i="18"/>
  <c r="O345" i="18"/>
  <c r="P345" i="18"/>
  <c r="Q345" i="18"/>
  <c r="R345" i="18"/>
  <c r="E346" i="18"/>
  <c r="F346" i="18"/>
  <c r="H346" i="18"/>
  <c r="I346" i="18"/>
  <c r="J346" i="18"/>
  <c r="K346" i="18"/>
  <c r="L346" i="18"/>
  <c r="M346" i="18"/>
  <c r="O346" i="18"/>
  <c r="P346" i="18"/>
  <c r="Q346" i="18"/>
  <c r="R346" i="18"/>
  <c r="J240" i="11"/>
  <c r="F240" i="11"/>
  <c r="I236" i="12"/>
  <c r="G236" i="12"/>
  <c r="I243" i="12"/>
  <c r="G243" i="12"/>
  <c r="G241" i="12"/>
  <c r="I241" i="12"/>
  <c r="I240" i="12"/>
  <c r="G240" i="12"/>
  <c r="I239" i="12"/>
  <c r="G239" i="12"/>
  <c r="G237" i="12"/>
  <c r="I237" i="12"/>
  <c r="I244" i="12"/>
  <c r="G244" i="12"/>
  <c r="I235" i="12"/>
  <c r="G235" i="12"/>
  <c r="K235" i="11"/>
  <c r="J236" i="11"/>
  <c r="F236" i="11"/>
  <c r="G235" i="11"/>
  <c r="K240" i="11"/>
  <c r="G240" i="11"/>
  <c r="G238" i="11"/>
  <c r="K238" i="11"/>
  <c r="J239" i="11"/>
  <c r="F239" i="11"/>
  <c r="J241" i="11"/>
  <c r="F241" i="11"/>
  <c r="I239" i="11"/>
  <c r="H13" i="9"/>
  <c r="H15" i="9"/>
  <c r="H16" i="9"/>
  <c r="F13" i="9"/>
  <c r="E15" i="9"/>
  <c r="F15" i="9"/>
  <c r="E16" i="9"/>
  <c r="F16" i="9"/>
  <c r="E17" i="9"/>
  <c r="F17" i="9"/>
  <c r="K239" i="11"/>
  <c r="G239" i="11"/>
  <c r="K236" i="11"/>
  <c r="J237" i="11"/>
  <c r="F237" i="11"/>
  <c r="G236" i="11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26" i="7"/>
  <c r="K241" i="11"/>
  <c r="J242" i="11"/>
  <c r="F242" i="11"/>
  <c r="G241" i="11"/>
  <c r="K237" i="11"/>
  <c r="G237" i="11"/>
  <c r="J244" i="20"/>
  <c r="K244" i="20"/>
  <c r="L244" i="20"/>
  <c r="J245" i="20"/>
  <c r="K245" i="20"/>
  <c r="L245" i="20"/>
  <c r="J246" i="20"/>
  <c r="K246" i="20"/>
  <c r="L246" i="20"/>
  <c r="J247" i="20"/>
  <c r="K247" i="20"/>
  <c r="L247" i="20"/>
  <c r="J248" i="20"/>
  <c r="K248" i="20"/>
  <c r="L248" i="20"/>
  <c r="J249" i="20"/>
  <c r="K249" i="20"/>
  <c r="L249" i="20"/>
  <c r="J250" i="20"/>
  <c r="K250" i="20"/>
  <c r="L250" i="20"/>
  <c r="J251" i="20"/>
  <c r="K251" i="20"/>
  <c r="L251" i="20"/>
  <c r="J252" i="20"/>
  <c r="K252" i="20"/>
  <c r="L252" i="20"/>
  <c r="J253" i="20"/>
  <c r="K253" i="20"/>
  <c r="L253" i="20"/>
  <c r="J254" i="20"/>
  <c r="K254" i="20"/>
  <c r="L254" i="20"/>
  <c r="J255" i="20"/>
  <c r="K255" i="20"/>
  <c r="L255" i="20"/>
  <c r="J256" i="20"/>
  <c r="K256" i="20"/>
  <c r="L256" i="20"/>
  <c r="J257" i="20"/>
  <c r="K257" i="20"/>
  <c r="L257" i="20"/>
  <c r="J258" i="20"/>
  <c r="K258" i="20"/>
  <c r="L258" i="20"/>
  <c r="M225" i="20"/>
  <c r="O225" i="20"/>
  <c r="M226" i="20"/>
  <c r="O226" i="20"/>
  <c r="M227" i="20"/>
  <c r="O227" i="20"/>
  <c r="M228" i="20"/>
  <c r="O228" i="20"/>
  <c r="M229" i="20"/>
  <c r="O229" i="20"/>
  <c r="M230" i="20"/>
  <c r="O230" i="20"/>
  <c r="M231" i="20"/>
  <c r="O231" i="20"/>
  <c r="M232" i="20"/>
  <c r="O232" i="20"/>
  <c r="M233" i="20"/>
  <c r="O233" i="20"/>
  <c r="M234" i="20"/>
  <c r="O234" i="20"/>
  <c r="M235" i="20"/>
  <c r="O235" i="20"/>
  <c r="M236" i="20"/>
  <c r="O236" i="20"/>
  <c r="M237" i="20"/>
  <c r="O237" i="20"/>
  <c r="M238" i="20"/>
  <c r="O238" i="20"/>
  <c r="M239" i="20"/>
  <c r="O239" i="20"/>
  <c r="M240" i="20"/>
  <c r="O240" i="20"/>
  <c r="M241" i="20"/>
  <c r="O241" i="20"/>
  <c r="M242" i="20"/>
  <c r="O242" i="20"/>
  <c r="M243" i="20"/>
  <c r="O243" i="20"/>
  <c r="E244" i="20"/>
  <c r="F244" i="20"/>
  <c r="H244" i="20"/>
  <c r="I244" i="20"/>
  <c r="M244" i="20"/>
  <c r="O244" i="20"/>
  <c r="P244" i="20"/>
  <c r="Q244" i="20"/>
  <c r="R244" i="20"/>
  <c r="E245" i="20"/>
  <c r="F245" i="20"/>
  <c r="H245" i="20"/>
  <c r="I245" i="20"/>
  <c r="M245" i="20"/>
  <c r="O245" i="20"/>
  <c r="P245" i="20"/>
  <c r="Q245" i="20"/>
  <c r="R245" i="20"/>
  <c r="E246" i="20"/>
  <c r="F246" i="20"/>
  <c r="H246" i="20"/>
  <c r="I246" i="20"/>
  <c r="M246" i="20"/>
  <c r="O246" i="20"/>
  <c r="P246" i="20"/>
  <c r="Q246" i="20"/>
  <c r="R246" i="20"/>
  <c r="E247" i="20"/>
  <c r="F247" i="20"/>
  <c r="H247" i="20"/>
  <c r="I247" i="20"/>
  <c r="M247" i="20"/>
  <c r="O247" i="20"/>
  <c r="P247" i="20"/>
  <c r="Q247" i="20"/>
  <c r="R247" i="20"/>
  <c r="E248" i="20"/>
  <c r="F248" i="20"/>
  <c r="H248" i="20"/>
  <c r="I248" i="20"/>
  <c r="M248" i="20"/>
  <c r="O248" i="20"/>
  <c r="P248" i="20"/>
  <c r="Q248" i="20"/>
  <c r="R248" i="20"/>
  <c r="E249" i="20"/>
  <c r="F249" i="20"/>
  <c r="H249" i="20"/>
  <c r="I249" i="20"/>
  <c r="M249" i="20"/>
  <c r="O249" i="20"/>
  <c r="P249" i="20"/>
  <c r="Q249" i="20"/>
  <c r="R249" i="20"/>
  <c r="E250" i="20"/>
  <c r="F250" i="20"/>
  <c r="H250" i="20"/>
  <c r="I250" i="20"/>
  <c r="M250" i="20"/>
  <c r="O250" i="20"/>
  <c r="P250" i="20"/>
  <c r="Q250" i="20"/>
  <c r="R250" i="20"/>
  <c r="E251" i="20"/>
  <c r="F251" i="20"/>
  <c r="H251" i="20"/>
  <c r="I251" i="20"/>
  <c r="M251" i="20"/>
  <c r="O251" i="20"/>
  <c r="P251" i="20"/>
  <c r="Q251" i="20"/>
  <c r="R251" i="20"/>
  <c r="E252" i="20"/>
  <c r="F252" i="20"/>
  <c r="H252" i="20"/>
  <c r="I252" i="20"/>
  <c r="M252" i="20"/>
  <c r="O252" i="20"/>
  <c r="P252" i="20"/>
  <c r="Q252" i="20"/>
  <c r="R252" i="20"/>
  <c r="E253" i="20"/>
  <c r="F253" i="20"/>
  <c r="H253" i="20"/>
  <c r="I253" i="20"/>
  <c r="M253" i="20"/>
  <c r="O253" i="20"/>
  <c r="P253" i="20"/>
  <c r="Q253" i="20"/>
  <c r="R253" i="20"/>
  <c r="E254" i="20"/>
  <c r="F254" i="20"/>
  <c r="H254" i="20"/>
  <c r="I254" i="20"/>
  <c r="M254" i="20"/>
  <c r="O254" i="20"/>
  <c r="P254" i="20"/>
  <c r="Q254" i="20"/>
  <c r="R254" i="20"/>
  <c r="E255" i="20"/>
  <c r="F255" i="20"/>
  <c r="H255" i="20"/>
  <c r="I255" i="20"/>
  <c r="M255" i="20"/>
  <c r="O255" i="20"/>
  <c r="P255" i="20"/>
  <c r="Q255" i="20"/>
  <c r="R255" i="20"/>
  <c r="E256" i="20"/>
  <c r="F256" i="20"/>
  <c r="H256" i="20"/>
  <c r="I256" i="20"/>
  <c r="M256" i="20"/>
  <c r="O256" i="20"/>
  <c r="P256" i="20"/>
  <c r="Q256" i="20"/>
  <c r="R256" i="20"/>
  <c r="E257" i="20"/>
  <c r="F257" i="20"/>
  <c r="H257" i="20"/>
  <c r="I257" i="20"/>
  <c r="M257" i="20"/>
  <c r="O257" i="20"/>
  <c r="P257" i="20"/>
  <c r="Q257" i="20"/>
  <c r="R257" i="20"/>
  <c r="E258" i="20"/>
  <c r="F258" i="20"/>
  <c r="H258" i="20"/>
  <c r="I258" i="20"/>
  <c r="M258" i="20"/>
  <c r="O258" i="20"/>
  <c r="P258" i="20"/>
  <c r="Q258" i="20"/>
  <c r="R258" i="20"/>
  <c r="E259" i="20"/>
  <c r="F259" i="20"/>
  <c r="H259" i="20"/>
  <c r="I259" i="20"/>
  <c r="J259" i="20"/>
  <c r="K259" i="20"/>
  <c r="L259" i="20"/>
  <c r="M259" i="20"/>
  <c r="O259" i="20"/>
  <c r="P259" i="20"/>
  <c r="Q259" i="20"/>
  <c r="R259" i="20"/>
  <c r="E260" i="20"/>
  <c r="F260" i="20"/>
  <c r="H260" i="20"/>
  <c r="I260" i="20"/>
  <c r="J260" i="20"/>
  <c r="K260" i="20"/>
  <c r="L260" i="20"/>
  <c r="M260" i="20"/>
  <c r="O260" i="20"/>
  <c r="P260" i="20"/>
  <c r="Q260" i="20"/>
  <c r="R260" i="20"/>
  <c r="E261" i="20"/>
  <c r="F261" i="20"/>
  <c r="H261" i="20"/>
  <c r="I261" i="20"/>
  <c r="J261" i="20"/>
  <c r="K261" i="20"/>
  <c r="L261" i="20"/>
  <c r="M261" i="20"/>
  <c r="O261" i="20"/>
  <c r="P261" i="20"/>
  <c r="Q261" i="20"/>
  <c r="R261" i="20"/>
  <c r="E262" i="20"/>
  <c r="F262" i="20"/>
  <c r="H262" i="20"/>
  <c r="I262" i="20"/>
  <c r="J262" i="20"/>
  <c r="K262" i="20"/>
  <c r="L262" i="20"/>
  <c r="M262" i="20"/>
  <c r="O262" i="20"/>
  <c r="P262" i="20"/>
  <c r="Q262" i="20"/>
  <c r="R262" i="20"/>
  <c r="E263" i="20"/>
  <c r="F263" i="20"/>
  <c r="H263" i="20"/>
  <c r="I263" i="20"/>
  <c r="J263" i="20"/>
  <c r="K263" i="20"/>
  <c r="L263" i="20"/>
  <c r="M263" i="20"/>
  <c r="O263" i="20"/>
  <c r="P263" i="20"/>
  <c r="Q263" i="20"/>
  <c r="R263" i="20"/>
  <c r="E264" i="20"/>
  <c r="F264" i="20"/>
  <c r="H264" i="20"/>
  <c r="I264" i="20"/>
  <c r="J264" i="20"/>
  <c r="K264" i="20"/>
  <c r="L264" i="20"/>
  <c r="M264" i="20"/>
  <c r="O264" i="20"/>
  <c r="P264" i="20"/>
  <c r="Q264" i="20"/>
  <c r="R264" i="20"/>
  <c r="E265" i="20"/>
  <c r="F265" i="20"/>
  <c r="H265" i="20"/>
  <c r="I265" i="20"/>
  <c r="J265" i="20"/>
  <c r="K265" i="20"/>
  <c r="L265" i="20"/>
  <c r="M265" i="20"/>
  <c r="O265" i="20"/>
  <c r="P265" i="20"/>
  <c r="Q265" i="20"/>
  <c r="R265" i="20"/>
  <c r="E266" i="20"/>
  <c r="F266" i="20"/>
  <c r="H266" i="20"/>
  <c r="I266" i="20"/>
  <c r="J266" i="20"/>
  <c r="K266" i="20"/>
  <c r="L266" i="20"/>
  <c r="M266" i="20"/>
  <c r="O266" i="20"/>
  <c r="P266" i="20"/>
  <c r="Q266" i="20"/>
  <c r="R266" i="20"/>
  <c r="E267" i="20"/>
  <c r="F267" i="20"/>
  <c r="H267" i="20"/>
  <c r="I267" i="20"/>
  <c r="J267" i="20"/>
  <c r="K267" i="20"/>
  <c r="L267" i="20"/>
  <c r="M267" i="20"/>
  <c r="O267" i="20"/>
  <c r="P267" i="20"/>
  <c r="Q267" i="20"/>
  <c r="R267" i="20"/>
  <c r="E268" i="20"/>
  <c r="F268" i="20"/>
  <c r="H268" i="20"/>
  <c r="I268" i="20"/>
  <c r="J268" i="20"/>
  <c r="K268" i="20"/>
  <c r="L268" i="20"/>
  <c r="M268" i="20"/>
  <c r="O268" i="20"/>
  <c r="P268" i="20"/>
  <c r="Q268" i="20"/>
  <c r="R268" i="20"/>
  <c r="E269" i="20"/>
  <c r="F269" i="20"/>
  <c r="H269" i="20"/>
  <c r="I269" i="20"/>
  <c r="J269" i="20"/>
  <c r="K269" i="20"/>
  <c r="L269" i="20"/>
  <c r="M269" i="20"/>
  <c r="O269" i="20"/>
  <c r="P269" i="20"/>
  <c r="Q269" i="20"/>
  <c r="R269" i="20"/>
  <c r="E270" i="20"/>
  <c r="F270" i="20"/>
  <c r="H270" i="20"/>
  <c r="I270" i="20"/>
  <c r="J270" i="20"/>
  <c r="K270" i="20"/>
  <c r="L270" i="20"/>
  <c r="M270" i="20"/>
  <c r="O270" i="20"/>
  <c r="P270" i="20"/>
  <c r="Q270" i="20"/>
  <c r="R270" i="20"/>
  <c r="E271" i="20"/>
  <c r="F271" i="20"/>
  <c r="H271" i="20"/>
  <c r="I271" i="20"/>
  <c r="J271" i="20"/>
  <c r="K271" i="20"/>
  <c r="L271" i="20"/>
  <c r="M271" i="20"/>
  <c r="O271" i="20"/>
  <c r="P271" i="20"/>
  <c r="Q271" i="20"/>
  <c r="R271" i="20"/>
  <c r="E272" i="20"/>
  <c r="F272" i="20"/>
  <c r="H272" i="20"/>
  <c r="I272" i="20"/>
  <c r="J272" i="20"/>
  <c r="K272" i="20"/>
  <c r="L272" i="20"/>
  <c r="M272" i="20"/>
  <c r="O272" i="20"/>
  <c r="P272" i="20"/>
  <c r="Q272" i="20"/>
  <c r="R272" i="20"/>
  <c r="E273" i="20"/>
  <c r="F273" i="20"/>
  <c r="H273" i="20"/>
  <c r="I273" i="20"/>
  <c r="J273" i="20"/>
  <c r="K273" i="20"/>
  <c r="L273" i="20"/>
  <c r="M273" i="20"/>
  <c r="O273" i="20"/>
  <c r="P273" i="20"/>
  <c r="Q273" i="20"/>
  <c r="R273" i="20"/>
  <c r="E274" i="20"/>
  <c r="F274" i="20"/>
  <c r="H274" i="20"/>
  <c r="I274" i="20"/>
  <c r="J274" i="20"/>
  <c r="K274" i="20"/>
  <c r="L274" i="20"/>
  <c r="M274" i="20"/>
  <c r="O274" i="20"/>
  <c r="P274" i="20"/>
  <c r="Q274" i="20"/>
  <c r="R274" i="20"/>
  <c r="E275" i="20"/>
  <c r="F275" i="20"/>
  <c r="H275" i="20"/>
  <c r="I275" i="20"/>
  <c r="J275" i="20"/>
  <c r="K275" i="20"/>
  <c r="L275" i="20"/>
  <c r="M275" i="20"/>
  <c r="O275" i="20"/>
  <c r="P275" i="20"/>
  <c r="Q275" i="20"/>
  <c r="R275" i="20"/>
  <c r="E276" i="20"/>
  <c r="F276" i="20"/>
  <c r="H276" i="20"/>
  <c r="I276" i="20"/>
  <c r="J276" i="20"/>
  <c r="K276" i="20"/>
  <c r="L276" i="20"/>
  <c r="M276" i="20"/>
  <c r="O276" i="20"/>
  <c r="P276" i="20"/>
  <c r="Q276" i="20"/>
  <c r="R276" i="20"/>
  <c r="E277" i="20"/>
  <c r="F277" i="20"/>
  <c r="H277" i="20"/>
  <c r="I277" i="20"/>
  <c r="J277" i="20"/>
  <c r="K277" i="20"/>
  <c r="L277" i="20"/>
  <c r="M277" i="20"/>
  <c r="O277" i="20"/>
  <c r="P277" i="20"/>
  <c r="Q277" i="20"/>
  <c r="R277" i="20"/>
  <c r="E278" i="20"/>
  <c r="F278" i="20"/>
  <c r="H278" i="20"/>
  <c r="I278" i="20"/>
  <c r="J278" i="20"/>
  <c r="K278" i="20"/>
  <c r="L278" i="20"/>
  <c r="M278" i="20"/>
  <c r="O278" i="20"/>
  <c r="P278" i="20"/>
  <c r="Q278" i="20"/>
  <c r="R278" i="20"/>
  <c r="E279" i="20"/>
  <c r="F279" i="20"/>
  <c r="H279" i="20"/>
  <c r="I279" i="20"/>
  <c r="J279" i="20"/>
  <c r="K279" i="20"/>
  <c r="L279" i="20"/>
  <c r="M279" i="20"/>
  <c r="O279" i="20"/>
  <c r="P279" i="20"/>
  <c r="Q279" i="20"/>
  <c r="R279" i="20"/>
  <c r="E280" i="20"/>
  <c r="F280" i="20"/>
  <c r="H280" i="20"/>
  <c r="I280" i="20"/>
  <c r="J280" i="20"/>
  <c r="K280" i="20"/>
  <c r="L280" i="20"/>
  <c r="M280" i="20"/>
  <c r="O280" i="20"/>
  <c r="P280" i="20"/>
  <c r="Q280" i="20"/>
  <c r="R280" i="20"/>
  <c r="E281" i="20"/>
  <c r="F281" i="20"/>
  <c r="H281" i="20"/>
  <c r="I281" i="20"/>
  <c r="J281" i="20"/>
  <c r="K281" i="20"/>
  <c r="L281" i="20"/>
  <c r="M281" i="20"/>
  <c r="O281" i="20"/>
  <c r="P281" i="20"/>
  <c r="Q281" i="20"/>
  <c r="R281" i="20"/>
  <c r="E282" i="20"/>
  <c r="F282" i="20"/>
  <c r="H282" i="20"/>
  <c r="I282" i="20"/>
  <c r="J282" i="20"/>
  <c r="K282" i="20"/>
  <c r="L282" i="20"/>
  <c r="M282" i="20"/>
  <c r="O282" i="20"/>
  <c r="P282" i="20"/>
  <c r="Q282" i="20"/>
  <c r="R282" i="20"/>
  <c r="E283" i="20"/>
  <c r="F283" i="20"/>
  <c r="H283" i="20"/>
  <c r="I283" i="20"/>
  <c r="J283" i="20"/>
  <c r="K283" i="20"/>
  <c r="L283" i="20"/>
  <c r="M283" i="20"/>
  <c r="O283" i="20"/>
  <c r="P283" i="20"/>
  <c r="Q283" i="20"/>
  <c r="R283" i="20"/>
  <c r="E284" i="20"/>
  <c r="F284" i="20"/>
  <c r="H284" i="20"/>
  <c r="I284" i="20"/>
  <c r="J284" i="20"/>
  <c r="K284" i="20"/>
  <c r="L284" i="20"/>
  <c r="M284" i="20"/>
  <c r="O284" i="20"/>
  <c r="P284" i="20"/>
  <c r="Q284" i="20"/>
  <c r="R284" i="20"/>
  <c r="E285" i="20"/>
  <c r="F285" i="20"/>
  <c r="H285" i="20"/>
  <c r="I285" i="20"/>
  <c r="J285" i="20"/>
  <c r="K285" i="20"/>
  <c r="L285" i="20"/>
  <c r="M285" i="20"/>
  <c r="O285" i="20"/>
  <c r="P285" i="20"/>
  <c r="Q285" i="20"/>
  <c r="R285" i="20"/>
  <c r="E286" i="20"/>
  <c r="F286" i="20"/>
  <c r="H286" i="20"/>
  <c r="I286" i="20"/>
  <c r="J286" i="20"/>
  <c r="K286" i="20"/>
  <c r="L286" i="20"/>
  <c r="M286" i="20"/>
  <c r="O286" i="20"/>
  <c r="P286" i="20"/>
  <c r="Q286" i="20"/>
  <c r="R286" i="20"/>
  <c r="E287" i="20"/>
  <c r="F287" i="20"/>
  <c r="H287" i="20"/>
  <c r="I287" i="20"/>
  <c r="J287" i="20"/>
  <c r="K287" i="20"/>
  <c r="L287" i="20"/>
  <c r="M287" i="20"/>
  <c r="O287" i="20"/>
  <c r="P287" i="20"/>
  <c r="Q287" i="20"/>
  <c r="R287" i="20"/>
  <c r="E288" i="20"/>
  <c r="F288" i="20"/>
  <c r="H288" i="20"/>
  <c r="I288" i="20"/>
  <c r="J288" i="20"/>
  <c r="K288" i="20"/>
  <c r="L288" i="20"/>
  <c r="M288" i="20"/>
  <c r="O288" i="20"/>
  <c r="P288" i="20"/>
  <c r="Q288" i="20"/>
  <c r="R288" i="20"/>
  <c r="E289" i="20"/>
  <c r="F289" i="20"/>
  <c r="H289" i="20"/>
  <c r="I289" i="20"/>
  <c r="J289" i="20"/>
  <c r="K289" i="20"/>
  <c r="L289" i="20"/>
  <c r="M289" i="20"/>
  <c r="O289" i="20"/>
  <c r="P289" i="20"/>
  <c r="Q289" i="20"/>
  <c r="R289" i="20"/>
  <c r="E290" i="20"/>
  <c r="F290" i="20"/>
  <c r="H290" i="20"/>
  <c r="I290" i="20"/>
  <c r="J290" i="20"/>
  <c r="K290" i="20"/>
  <c r="L290" i="20"/>
  <c r="M290" i="20"/>
  <c r="O290" i="20"/>
  <c r="P290" i="20"/>
  <c r="Q290" i="20"/>
  <c r="R290" i="20"/>
  <c r="E291" i="20"/>
  <c r="F291" i="20"/>
  <c r="H291" i="20"/>
  <c r="I291" i="20"/>
  <c r="J291" i="20"/>
  <c r="K291" i="20"/>
  <c r="L291" i="20"/>
  <c r="M291" i="20"/>
  <c r="O291" i="20"/>
  <c r="P291" i="20"/>
  <c r="Q291" i="20"/>
  <c r="R291" i="20"/>
  <c r="E292" i="20"/>
  <c r="F292" i="20"/>
  <c r="H292" i="20"/>
  <c r="I292" i="20"/>
  <c r="J292" i="20"/>
  <c r="K292" i="20"/>
  <c r="L292" i="20"/>
  <c r="M292" i="20"/>
  <c r="O292" i="20"/>
  <c r="P292" i="20"/>
  <c r="Q292" i="20"/>
  <c r="R292" i="20"/>
  <c r="E293" i="20"/>
  <c r="F293" i="20"/>
  <c r="H293" i="20"/>
  <c r="I293" i="20"/>
  <c r="J293" i="20"/>
  <c r="K293" i="20"/>
  <c r="L293" i="20"/>
  <c r="M293" i="20"/>
  <c r="O293" i="20"/>
  <c r="P293" i="20"/>
  <c r="Q293" i="20"/>
  <c r="R293" i="20"/>
  <c r="E294" i="20"/>
  <c r="F294" i="20"/>
  <c r="H294" i="20"/>
  <c r="I294" i="20"/>
  <c r="J294" i="20"/>
  <c r="K294" i="20"/>
  <c r="L294" i="20"/>
  <c r="M294" i="20"/>
  <c r="O294" i="20"/>
  <c r="P294" i="20"/>
  <c r="Q294" i="20"/>
  <c r="R294" i="20"/>
  <c r="E295" i="20"/>
  <c r="F295" i="20"/>
  <c r="H295" i="20"/>
  <c r="I295" i="20"/>
  <c r="J295" i="20"/>
  <c r="K295" i="20"/>
  <c r="L295" i="20"/>
  <c r="M295" i="20"/>
  <c r="O295" i="20"/>
  <c r="P295" i="20"/>
  <c r="Q295" i="20"/>
  <c r="R295" i="20"/>
  <c r="E296" i="20"/>
  <c r="F296" i="20"/>
  <c r="H296" i="20"/>
  <c r="I296" i="20"/>
  <c r="J296" i="20"/>
  <c r="K296" i="20"/>
  <c r="L296" i="20"/>
  <c r="M296" i="20"/>
  <c r="O296" i="20"/>
  <c r="P296" i="20"/>
  <c r="Q296" i="20"/>
  <c r="R296" i="20"/>
  <c r="E297" i="20"/>
  <c r="F297" i="20"/>
  <c r="H297" i="20"/>
  <c r="I297" i="20"/>
  <c r="J297" i="20"/>
  <c r="K297" i="20"/>
  <c r="L297" i="20"/>
  <c r="M297" i="20"/>
  <c r="O297" i="20"/>
  <c r="P297" i="20"/>
  <c r="Q297" i="20"/>
  <c r="R297" i="20"/>
  <c r="E298" i="20"/>
  <c r="F298" i="20"/>
  <c r="H298" i="20"/>
  <c r="I298" i="20"/>
  <c r="J298" i="20"/>
  <c r="K298" i="20"/>
  <c r="L298" i="20"/>
  <c r="M298" i="20"/>
  <c r="O298" i="20"/>
  <c r="P298" i="20"/>
  <c r="Q298" i="20"/>
  <c r="R298" i="20"/>
  <c r="E299" i="20"/>
  <c r="F299" i="20"/>
  <c r="H299" i="20"/>
  <c r="I299" i="20"/>
  <c r="J299" i="20"/>
  <c r="K299" i="20"/>
  <c r="L299" i="20"/>
  <c r="M299" i="20"/>
  <c r="O299" i="20"/>
  <c r="P299" i="20"/>
  <c r="Q299" i="20"/>
  <c r="R299" i="20"/>
  <c r="E300" i="20"/>
  <c r="F300" i="20"/>
  <c r="H300" i="20"/>
  <c r="I300" i="20"/>
  <c r="J300" i="20"/>
  <c r="K300" i="20"/>
  <c r="L300" i="20"/>
  <c r="M300" i="20"/>
  <c r="O300" i="20"/>
  <c r="P300" i="20"/>
  <c r="Q300" i="20"/>
  <c r="R300" i="20"/>
  <c r="E301" i="20"/>
  <c r="F301" i="20"/>
  <c r="H301" i="20"/>
  <c r="I301" i="20"/>
  <c r="J301" i="20"/>
  <c r="K301" i="20"/>
  <c r="L301" i="20"/>
  <c r="M301" i="20"/>
  <c r="O301" i="20"/>
  <c r="P301" i="20"/>
  <c r="Q301" i="20"/>
  <c r="R301" i="20"/>
  <c r="E302" i="20"/>
  <c r="F302" i="20"/>
  <c r="H302" i="20"/>
  <c r="I302" i="20"/>
  <c r="J302" i="20"/>
  <c r="K302" i="20"/>
  <c r="L302" i="20"/>
  <c r="M302" i="20"/>
  <c r="O302" i="20"/>
  <c r="P302" i="20"/>
  <c r="Q302" i="20"/>
  <c r="R302" i="20"/>
  <c r="E303" i="20"/>
  <c r="F303" i="20"/>
  <c r="H303" i="20"/>
  <c r="I303" i="20"/>
  <c r="J303" i="20"/>
  <c r="K303" i="20"/>
  <c r="L303" i="20"/>
  <c r="M303" i="20"/>
  <c r="O303" i="20"/>
  <c r="P303" i="20"/>
  <c r="Q303" i="20"/>
  <c r="R303" i="20"/>
  <c r="E304" i="20"/>
  <c r="F304" i="20"/>
  <c r="H304" i="20"/>
  <c r="I304" i="20"/>
  <c r="J304" i="20"/>
  <c r="K304" i="20"/>
  <c r="L304" i="20"/>
  <c r="M304" i="20"/>
  <c r="O304" i="20"/>
  <c r="P304" i="20"/>
  <c r="Q304" i="20"/>
  <c r="R304" i="20"/>
  <c r="E305" i="20"/>
  <c r="F305" i="20"/>
  <c r="H305" i="20"/>
  <c r="I305" i="20"/>
  <c r="J305" i="20"/>
  <c r="K305" i="20"/>
  <c r="L305" i="20"/>
  <c r="M305" i="20"/>
  <c r="O305" i="20"/>
  <c r="P305" i="20"/>
  <c r="Q305" i="20"/>
  <c r="R305" i="20"/>
  <c r="E306" i="20"/>
  <c r="F306" i="20"/>
  <c r="H306" i="20"/>
  <c r="I306" i="20"/>
  <c r="J306" i="20"/>
  <c r="K306" i="20"/>
  <c r="L306" i="20"/>
  <c r="M306" i="20"/>
  <c r="O306" i="20"/>
  <c r="P306" i="20"/>
  <c r="Q306" i="20"/>
  <c r="R306" i="20"/>
  <c r="E307" i="20"/>
  <c r="F307" i="20"/>
  <c r="H307" i="20"/>
  <c r="I307" i="20"/>
  <c r="J307" i="20"/>
  <c r="K307" i="20"/>
  <c r="L307" i="20"/>
  <c r="M307" i="20"/>
  <c r="O307" i="20"/>
  <c r="P307" i="20"/>
  <c r="Q307" i="20"/>
  <c r="R307" i="20"/>
  <c r="E308" i="20"/>
  <c r="F308" i="20"/>
  <c r="H308" i="20"/>
  <c r="I308" i="20"/>
  <c r="J308" i="20"/>
  <c r="K308" i="20"/>
  <c r="L308" i="20"/>
  <c r="M308" i="20"/>
  <c r="O308" i="20"/>
  <c r="P308" i="20"/>
  <c r="Q308" i="20"/>
  <c r="R308" i="20"/>
  <c r="E309" i="20"/>
  <c r="F309" i="20"/>
  <c r="H309" i="20"/>
  <c r="I309" i="20"/>
  <c r="J309" i="20"/>
  <c r="K309" i="20"/>
  <c r="L309" i="20"/>
  <c r="M309" i="20"/>
  <c r="O309" i="20"/>
  <c r="P309" i="20"/>
  <c r="Q309" i="20"/>
  <c r="R309" i="20"/>
  <c r="E310" i="20"/>
  <c r="F310" i="20"/>
  <c r="H310" i="20"/>
  <c r="I310" i="20"/>
  <c r="J310" i="20"/>
  <c r="K310" i="20"/>
  <c r="L310" i="20"/>
  <c r="M310" i="20"/>
  <c r="O310" i="20"/>
  <c r="P310" i="20"/>
  <c r="Q310" i="20"/>
  <c r="R310" i="20"/>
  <c r="E311" i="20"/>
  <c r="F311" i="20"/>
  <c r="H311" i="20"/>
  <c r="I311" i="20"/>
  <c r="J311" i="20"/>
  <c r="K311" i="20"/>
  <c r="L311" i="20"/>
  <c r="M311" i="20"/>
  <c r="O311" i="20"/>
  <c r="P311" i="20"/>
  <c r="Q311" i="20"/>
  <c r="R311" i="20"/>
  <c r="E312" i="20"/>
  <c r="F312" i="20"/>
  <c r="H312" i="20"/>
  <c r="I312" i="20"/>
  <c r="J312" i="20"/>
  <c r="K312" i="20"/>
  <c r="L312" i="20"/>
  <c r="M312" i="20"/>
  <c r="O312" i="20"/>
  <c r="P312" i="20"/>
  <c r="Q312" i="20"/>
  <c r="R312" i="20"/>
  <c r="E313" i="20"/>
  <c r="F313" i="20"/>
  <c r="H313" i="20"/>
  <c r="I313" i="20"/>
  <c r="J313" i="20"/>
  <c r="K313" i="20"/>
  <c r="L313" i="20"/>
  <c r="M313" i="20"/>
  <c r="O313" i="20"/>
  <c r="P313" i="20"/>
  <c r="Q313" i="20"/>
  <c r="R313" i="20"/>
  <c r="E314" i="20"/>
  <c r="F314" i="20"/>
  <c r="H314" i="20"/>
  <c r="I314" i="20"/>
  <c r="J314" i="20"/>
  <c r="K314" i="20"/>
  <c r="L314" i="20"/>
  <c r="M314" i="20"/>
  <c r="O314" i="20"/>
  <c r="P314" i="20"/>
  <c r="Q314" i="20"/>
  <c r="R314" i="20"/>
  <c r="E315" i="20"/>
  <c r="F315" i="20"/>
  <c r="H315" i="20"/>
  <c r="I315" i="20"/>
  <c r="J315" i="20"/>
  <c r="K315" i="20"/>
  <c r="L315" i="20"/>
  <c r="M315" i="20"/>
  <c r="O315" i="20"/>
  <c r="P315" i="20"/>
  <c r="Q315" i="20"/>
  <c r="R315" i="20"/>
  <c r="E316" i="20"/>
  <c r="F316" i="20"/>
  <c r="H316" i="20"/>
  <c r="I316" i="20"/>
  <c r="J316" i="20"/>
  <c r="K316" i="20"/>
  <c r="L316" i="20"/>
  <c r="M316" i="20"/>
  <c r="O316" i="20"/>
  <c r="P316" i="20"/>
  <c r="Q316" i="20"/>
  <c r="R316" i="20"/>
  <c r="E317" i="20"/>
  <c r="F317" i="20"/>
  <c r="H317" i="20"/>
  <c r="I317" i="20"/>
  <c r="J317" i="20"/>
  <c r="K317" i="20"/>
  <c r="L317" i="20"/>
  <c r="M317" i="20"/>
  <c r="O317" i="20"/>
  <c r="P317" i="20"/>
  <c r="Q317" i="20"/>
  <c r="R317" i="20"/>
  <c r="E318" i="20"/>
  <c r="F318" i="20"/>
  <c r="H318" i="20"/>
  <c r="I318" i="20"/>
  <c r="J318" i="20"/>
  <c r="K318" i="20"/>
  <c r="L318" i="20"/>
  <c r="M318" i="20"/>
  <c r="O318" i="20"/>
  <c r="P318" i="20"/>
  <c r="Q318" i="20"/>
  <c r="R318" i="20"/>
  <c r="E319" i="20"/>
  <c r="F319" i="20"/>
  <c r="H319" i="20"/>
  <c r="I319" i="20"/>
  <c r="J319" i="20"/>
  <c r="K319" i="20"/>
  <c r="L319" i="20"/>
  <c r="M319" i="20"/>
  <c r="O319" i="20"/>
  <c r="P319" i="20"/>
  <c r="Q319" i="20"/>
  <c r="R319" i="20"/>
  <c r="E320" i="20"/>
  <c r="F320" i="20"/>
  <c r="H320" i="20"/>
  <c r="I320" i="20"/>
  <c r="J320" i="20"/>
  <c r="K320" i="20"/>
  <c r="L320" i="20"/>
  <c r="M320" i="20"/>
  <c r="O320" i="20"/>
  <c r="P320" i="20"/>
  <c r="Q320" i="20"/>
  <c r="R320" i="20"/>
  <c r="E321" i="20"/>
  <c r="F321" i="20"/>
  <c r="H321" i="20"/>
  <c r="I321" i="20"/>
  <c r="J321" i="20"/>
  <c r="K321" i="20"/>
  <c r="L321" i="20"/>
  <c r="M321" i="20"/>
  <c r="O321" i="20"/>
  <c r="P321" i="20"/>
  <c r="Q321" i="20"/>
  <c r="R321" i="20"/>
  <c r="E322" i="20"/>
  <c r="F322" i="20"/>
  <c r="H322" i="20"/>
  <c r="I322" i="20"/>
  <c r="J322" i="20"/>
  <c r="K322" i="20"/>
  <c r="L322" i="20"/>
  <c r="M322" i="20"/>
  <c r="O322" i="20"/>
  <c r="P322" i="20"/>
  <c r="Q322" i="20"/>
  <c r="R322" i="20"/>
  <c r="E323" i="20"/>
  <c r="F323" i="20"/>
  <c r="H323" i="20"/>
  <c r="I323" i="20"/>
  <c r="J323" i="20"/>
  <c r="K323" i="20"/>
  <c r="L323" i="20"/>
  <c r="M323" i="20"/>
  <c r="O323" i="20"/>
  <c r="P323" i="20"/>
  <c r="Q323" i="20"/>
  <c r="R323" i="20"/>
  <c r="E324" i="20"/>
  <c r="F324" i="20"/>
  <c r="H324" i="20"/>
  <c r="I324" i="20"/>
  <c r="J324" i="20"/>
  <c r="K324" i="20"/>
  <c r="L324" i="20"/>
  <c r="M324" i="20"/>
  <c r="O324" i="20"/>
  <c r="P324" i="20"/>
  <c r="Q324" i="20"/>
  <c r="R324" i="20"/>
  <c r="E325" i="20"/>
  <c r="F325" i="20"/>
  <c r="H325" i="20"/>
  <c r="I325" i="20"/>
  <c r="J325" i="20"/>
  <c r="K325" i="20"/>
  <c r="L325" i="20"/>
  <c r="M325" i="20"/>
  <c r="O325" i="20"/>
  <c r="P325" i="20"/>
  <c r="Q325" i="20"/>
  <c r="R325" i="20"/>
  <c r="E326" i="20"/>
  <c r="F326" i="20"/>
  <c r="H326" i="20"/>
  <c r="I326" i="20"/>
  <c r="J326" i="20"/>
  <c r="K326" i="20"/>
  <c r="L326" i="20"/>
  <c r="M326" i="20"/>
  <c r="O326" i="20"/>
  <c r="P326" i="20"/>
  <c r="Q326" i="20"/>
  <c r="R326" i="20"/>
  <c r="E327" i="20"/>
  <c r="F327" i="20"/>
  <c r="H327" i="20"/>
  <c r="I327" i="20"/>
  <c r="J327" i="20"/>
  <c r="K327" i="20"/>
  <c r="L327" i="20"/>
  <c r="M327" i="20"/>
  <c r="O327" i="20"/>
  <c r="P327" i="20"/>
  <c r="Q327" i="20"/>
  <c r="R327" i="20"/>
  <c r="E328" i="20"/>
  <c r="F328" i="20"/>
  <c r="H328" i="20"/>
  <c r="I328" i="20"/>
  <c r="J328" i="20"/>
  <c r="K328" i="20"/>
  <c r="L328" i="20"/>
  <c r="M328" i="20"/>
  <c r="O328" i="20"/>
  <c r="P328" i="20"/>
  <c r="Q328" i="20"/>
  <c r="R328" i="20"/>
  <c r="E329" i="20"/>
  <c r="F329" i="20"/>
  <c r="H329" i="20"/>
  <c r="I329" i="20"/>
  <c r="J329" i="20"/>
  <c r="K329" i="20"/>
  <c r="L329" i="20"/>
  <c r="M329" i="20"/>
  <c r="O329" i="20"/>
  <c r="P329" i="20"/>
  <c r="Q329" i="20"/>
  <c r="R329" i="20"/>
  <c r="E330" i="20"/>
  <c r="F330" i="20"/>
  <c r="H330" i="20"/>
  <c r="I330" i="20"/>
  <c r="J330" i="20"/>
  <c r="K330" i="20"/>
  <c r="L330" i="20"/>
  <c r="M330" i="20"/>
  <c r="O330" i="20"/>
  <c r="P330" i="20"/>
  <c r="Q330" i="20"/>
  <c r="R330" i="20"/>
  <c r="E331" i="20"/>
  <c r="F331" i="20"/>
  <c r="H331" i="20"/>
  <c r="I331" i="20"/>
  <c r="J331" i="20"/>
  <c r="K331" i="20"/>
  <c r="L331" i="20"/>
  <c r="M331" i="20"/>
  <c r="O331" i="20"/>
  <c r="P331" i="20"/>
  <c r="Q331" i="20"/>
  <c r="R331" i="20"/>
  <c r="E332" i="20"/>
  <c r="F332" i="20"/>
  <c r="H332" i="20"/>
  <c r="I332" i="20"/>
  <c r="J332" i="20"/>
  <c r="K332" i="20"/>
  <c r="L332" i="20"/>
  <c r="M332" i="20"/>
  <c r="O332" i="20"/>
  <c r="P332" i="20"/>
  <c r="Q332" i="20"/>
  <c r="R332" i="20"/>
  <c r="E333" i="20"/>
  <c r="F333" i="20"/>
  <c r="H333" i="20"/>
  <c r="I333" i="20"/>
  <c r="J333" i="20"/>
  <c r="K333" i="20"/>
  <c r="L333" i="20"/>
  <c r="M333" i="20"/>
  <c r="O333" i="20"/>
  <c r="P333" i="20"/>
  <c r="Q333" i="20"/>
  <c r="R333" i="20"/>
  <c r="E334" i="20"/>
  <c r="F334" i="20"/>
  <c r="H334" i="20"/>
  <c r="I334" i="20"/>
  <c r="J334" i="20"/>
  <c r="K334" i="20"/>
  <c r="L334" i="20"/>
  <c r="M334" i="20"/>
  <c r="O334" i="20"/>
  <c r="P334" i="20"/>
  <c r="Q334" i="20"/>
  <c r="R334" i="20"/>
  <c r="E335" i="20"/>
  <c r="F335" i="20"/>
  <c r="H335" i="20"/>
  <c r="I335" i="20"/>
  <c r="J335" i="20"/>
  <c r="K335" i="20"/>
  <c r="L335" i="20"/>
  <c r="M335" i="20"/>
  <c r="O335" i="20"/>
  <c r="P335" i="20"/>
  <c r="Q335" i="20"/>
  <c r="R335" i="20"/>
  <c r="E336" i="20"/>
  <c r="F336" i="20"/>
  <c r="H336" i="20"/>
  <c r="I336" i="20"/>
  <c r="J336" i="20"/>
  <c r="K336" i="20"/>
  <c r="L336" i="20"/>
  <c r="M336" i="20"/>
  <c r="O336" i="20"/>
  <c r="P336" i="20"/>
  <c r="Q336" i="20"/>
  <c r="R336" i="20"/>
  <c r="E337" i="20"/>
  <c r="F337" i="20"/>
  <c r="H337" i="20"/>
  <c r="I337" i="20"/>
  <c r="J337" i="20"/>
  <c r="K337" i="20"/>
  <c r="L337" i="20"/>
  <c r="M337" i="20"/>
  <c r="O337" i="20"/>
  <c r="P337" i="20"/>
  <c r="Q337" i="20"/>
  <c r="R337" i="20"/>
  <c r="E338" i="20"/>
  <c r="F338" i="20"/>
  <c r="H338" i="20"/>
  <c r="I338" i="20"/>
  <c r="J338" i="20"/>
  <c r="K338" i="20"/>
  <c r="L338" i="20"/>
  <c r="M338" i="20"/>
  <c r="O338" i="20"/>
  <c r="P338" i="20"/>
  <c r="Q338" i="20"/>
  <c r="R338" i="20"/>
  <c r="E339" i="20"/>
  <c r="F339" i="20"/>
  <c r="H339" i="20"/>
  <c r="I339" i="20"/>
  <c r="J339" i="20"/>
  <c r="K339" i="20"/>
  <c r="L339" i="20"/>
  <c r="M339" i="20"/>
  <c r="O339" i="20"/>
  <c r="P339" i="20"/>
  <c r="Q339" i="20"/>
  <c r="R339" i="20"/>
  <c r="E340" i="20"/>
  <c r="F340" i="20"/>
  <c r="H340" i="20"/>
  <c r="I340" i="20"/>
  <c r="J340" i="20"/>
  <c r="K340" i="20"/>
  <c r="L340" i="20"/>
  <c r="M340" i="20"/>
  <c r="O340" i="20"/>
  <c r="P340" i="20"/>
  <c r="Q340" i="20"/>
  <c r="R340" i="20"/>
  <c r="E341" i="20"/>
  <c r="F341" i="20"/>
  <c r="H341" i="20"/>
  <c r="I341" i="20"/>
  <c r="J341" i="20"/>
  <c r="K341" i="20"/>
  <c r="L341" i="20"/>
  <c r="M341" i="20"/>
  <c r="O341" i="20"/>
  <c r="P341" i="20"/>
  <c r="Q341" i="20"/>
  <c r="R341" i="20"/>
  <c r="E342" i="20"/>
  <c r="F342" i="20"/>
  <c r="H342" i="20"/>
  <c r="I342" i="20"/>
  <c r="J342" i="20"/>
  <c r="K342" i="20"/>
  <c r="L342" i="20"/>
  <c r="M342" i="20"/>
  <c r="O342" i="20"/>
  <c r="P342" i="20"/>
  <c r="Q342" i="20"/>
  <c r="R342" i="20"/>
  <c r="E343" i="20"/>
  <c r="F343" i="20"/>
  <c r="H343" i="20"/>
  <c r="I343" i="20"/>
  <c r="J343" i="20"/>
  <c r="K343" i="20"/>
  <c r="L343" i="20"/>
  <c r="M343" i="20"/>
  <c r="O343" i="20"/>
  <c r="P343" i="20"/>
  <c r="Q343" i="20"/>
  <c r="R343" i="20"/>
  <c r="E344" i="20"/>
  <c r="F344" i="20"/>
  <c r="H344" i="20"/>
  <c r="I344" i="20"/>
  <c r="J344" i="20"/>
  <c r="K344" i="20"/>
  <c r="L344" i="20"/>
  <c r="M344" i="20"/>
  <c r="O344" i="20"/>
  <c r="P344" i="20"/>
  <c r="Q344" i="20"/>
  <c r="R344" i="20"/>
  <c r="E345" i="20"/>
  <c r="F345" i="20"/>
  <c r="H345" i="20"/>
  <c r="I345" i="20"/>
  <c r="J345" i="20"/>
  <c r="K345" i="20"/>
  <c r="L345" i="20"/>
  <c r="M345" i="20"/>
  <c r="O345" i="20"/>
  <c r="P345" i="20"/>
  <c r="Q345" i="20"/>
  <c r="R345" i="20"/>
  <c r="E346" i="20"/>
  <c r="F346" i="20"/>
  <c r="H346" i="20"/>
  <c r="I346" i="20"/>
  <c r="J346" i="20"/>
  <c r="K346" i="20"/>
  <c r="L346" i="20"/>
  <c r="M346" i="20"/>
  <c r="O346" i="20"/>
  <c r="P346" i="20"/>
  <c r="Q346" i="20"/>
  <c r="R346" i="20"/>
  <c r="E347" i="20"/>
  <c r="F347" i="20"/>
  <c r="H347" i="20"/>
  <c r="I347" i="20"/>
  <c r="J347" i="20"/>
  <c r="K347" i="20"/>
  <c r="L347" i="20"/>
  <c r="M347" i="20"/>
  <c r="O347" i="20"/>
  <c r="P347" i="20"/>
  <c r="Q347" i="20"/>
  <c r="R347" i="20"/>
  <c r="E348" i="20"/>
  <c r="F348" i="20"/>
  <c r="H348" i="20"/>
  <c r="I348" i="20"/>
  <c r="J348" i="20"/>
  <c r="K348" i="20"/>
  <c r="L348" i="20"/>
  <c r="M348" i="20"/>
  <c r="O348" i="20"/>
  <c r="P348" i="20"/>
  <c r="Q348" i="20"/>
  <c r="R348" i="20"/>
  <c r="E349" i="20"/>
  <c r="F349" i="20"/>
  <c r="H349" i="20"/>
  <c r="I349" i="20"/>
  <c r="J349" i="20"/>
  <c r="K349" i="20"/>
  <c r="L349" i="20"/>
  <c r="M349" i="20"/>
  <c r="O349" i="20"/>
  <c r="P349" i="20"/>
  <c r="Q349" i="20"/>
  <c r="R349" i="20"/>
  <c r="E350" i="20"/>
  <c r="F350" i="20"/>
  <c r="H350" i="20"/>
  <c r="I350" i="20"/>
  <c r="J350" i="20"/>
  <c r="K350" i="20"/>
  <c r="L350" i="20"/>
  <c r="M350" i="20"/>
  <c r="O350" i="20"/>
  <c r="P350" i="20"/>
  <c r="Q350" i="20"/>
  <c r="R350" i="20"/>
  <c r="E351" i="20"/>
  <c r="F351" i="20"/>
  <c r="H351" i="20"/>
  <c r="I351" i="20"/>
  <c r="J351" i="20"/>
  <c r="K351" i="20"/>
  <c r="L351" i="20"/>
  <c r="M351" i="20"/>
  <c r="O351" i="20"/>
  <c r="P351" i="20"/>
  <c r="Q351" i="20"/>
  <c r="R351" i="20"/>
  <c r="E352" i="20"/>
  <c r="F352" i="20"/>
  <c r="H352" i="20"/>
  <c r="I352" i="20"/>
  <c r="J352" i="20"/>
  <c r="K352" i="20"/>
  <c r="L352" i="20"/>
  <c r="M352" i="20"/>
  <c r="O352" i="20"/>
  <c r="P352" i="20"/>
  <c r="Q352" i="20"/>
  <c r="R352" i="20"/>
  <c r="E353" i="20"/>
  <c r="F353" i="20"/>
  <c r="H353" i="20"/>
  <c r="I353" i="20"/>
  <c r="J353" i="20"/>
  <c r="K353" i="20"/>
  <c r="L353" i="20"/>
  <c r="M353" i="20"/>
  <c r="O353" i="20"/>
  <c r="P353" i="20"/>
  <c r="Q353" i="20"/>
  <c r="R353" i="20"/>
  <c r="E354" i="20"/>
  <c r="F354" i="20"/>
  <c r="H354" i="20"/>
  <c r="I354" i="20"/>
  <c r="J354" i="20"/>
  <c r="K354" i="20"/>
  <c r="L354" i="20"/>
  <c r="M354" i="20"/>
  <c r="O354" i="20"/>
  <c r="P354" i="20"/>
  <c r="Q354" i="20"/>
  <c r="R354" i="20"/>
  <c r="E355" i="20"/>
  <c r="F355" i="20"/>
  <c r="H355" i="20"/>
  <c r="I355" i="20"/>
  <c r="J355" i="20"/>
  <c r="K355" i="20"/>
  <c r="L355" i="20"/>
  <c r="M355" i="20"/>
  <c r="O355" i="20"/>
  <c r="P355" i="20"/>
  <c r="Q355" i="20"/>
  <c r="R355" i="20"/>
  <c r="E356" i="20"/>
  <c r="F356" i="20"/>
  <c r="H356" i="20"/>
  <c r="I356" i="20"/>
  <c r="J356" i="20"/>
  <c r="K356" i="20"/>
  <c r="L356" i="20"/>
  <c r="M356" i="20"/>
  <c r="O356" i="20"/>
  <c r="P356" i="20"/>
  <c r="Q356" i="20"/>
  <c r="R356" i="20"/>
  <c r="E357" i="20"/>
  <c r="F357" i="20"/>
  <c r="H357" i="20"/>
  <c r="I357" i="20"/>
  <c r="J357" i="20"/>
  <c r="K357" i="20"/>
  <c r="L357" i="20"/>
  <c r="M357" i="20"/>
  <c r="O357" i="20"/>
  <c r="P357" i="20"/>
  <c r="Q357" i="20"/>
  <c r="R357" i="20"/>
  <c r="E358" i="20"/>
  <c r="F358" i="20"/>
  <c r="H358" i="20"/>
  <c r="I358" i="20"/>
  <c r="J358" i="20"/>
  <c r="K358" i="20"/>
  <c r="L358" i="20"/>
  <c r="M358" i="20"/>
  <c r="O358" i="20"/>
  <c r="P358" i="20"/>
  <c r="Q358" i="20"/>
  <c r="R358" i="20"/>
  <c r="E359" i="20"/>
  <c r="F359" i="20"/>
  <c r="H359" i="20"/>
  <c r="I359" i="20"/>
  <c r="J359" i="20"/>
  <c r="K359" i="20"/>
  <c r="L359" i="20"/>
  <c r="M359" i="20"/>
  <c r="O359" i="20"/>
  <c r="P359" i="20"/>
  <c r="Q359" i="20"/>
  <c r="R359" i="20"/>
  <c r="E360" i="20"/>
  <c r="F360" i="20"/>
  <c r="H360" i="20"/>
  <c r="I360" i="20"/>
  <c r="J360" i="20"/>
  <c r="K360" i="20"/>
  <c r="L360" i="20"/>
  <c r="M360" i="20"/>
  <c r="O360" i="20"/>
  <c r="P360" i="20"/>
  <c r="Q360" i="20"/>
  <c r="R360" i="20"/>
  <c r="E361" i="20"/>
  <c r="F361" i="20"/>
  <c r="H361" i="20"/>
  <c r="I361" i="20"/>
  <c r="J361" i="20"/>
  <c r="K361" i="20"/>
  <c r="L361" i="20"/>
  <c r="M361" i="20"/>
  <c r="O361" i="20"/>
  <c r="P361" i="20"/>
  <c r="Q361" i="20"/>
  <c r="R361" i="20"/>
  <c r="E362" i="20"/>
  <c r="F362" i="20"/>
  <c r="H362" i="20"/>
  <c r="I362" i="20"/>
  <c r="J362" i="20"/>
  <c r="K362" i="20"/>
  <c r="L362" i="20"/>
  <c r="M362" i="20"/>
  <c r="O362" i="20"/>
  <c r="P362" i="20"/>
  <c r="Q362" i="20"/>
  <c r="R362" i="20"/>
  <c r="E363" i="20"/>
  <c r="F363" i="20"/>
  <c r="H363" i="20"/>
  <c r="I363" i="20"/>
  <c r="J363" i="20"/>
  <c r="K363" i="20"/>
  <c r="L363" i="20"/>
  <c r="M363" i="20"/>
  <c r="O363" i="20"/>
  <c r="P363" i="20"/>
  <c r="Q363" i="20"/>
  <c r="R363" i="20"/>
  <c r="E364" i="20"/>
  <c r="F364" i="20"/>
  <c r="H364" i="20"/>
  <c r="I364" i="20"/>
  <c r="J364" i="20"/>
  <c r="K364" i="20"/>
  <c r="L364" i="20"/>
  <c r="M364" i="20"/>
  <c r="O364" i="20"/>
  <c r="P364" i="20"/>
  <c r="Q364" i="20"/>
  <c r="R364" i="20"/>
  <c r="E365" i="20"/>
  <c r="F365" i="20"/>
  <c r="H365" i="20"/>
  <c r="I365" i="20"/>
  <c r="J365" i="20"/>
  <c r="K365" i="20"/>
  <c r="L365" i="20"/>
  <c r="M365" i="20"/>
  <c r="O365" i="20"/>
  <c r="P365" i="20"/>
  <c r="Q365" i="20"/>
  <c r="R365" i="20"/>
  <c r="E366" i="20"/>
  <c r="F366" i="20"/>
  <c r="H366" i="20"/>
  <c r="I366" i="20"/>
  <c r="J366" i="20"/>
  <c r="K366" i="20"/>
  <c r="L366" i="20"/>
  <c r="M366" i="20"/>
  <c r="O366" i="20"/>
  <c r="P366" i="20"/>
  <c r="Q366" i="20"/>
  <c r="R366" i="20"/>
  <c r="E367" i="20"/>
  <c r="F367" i="20"/>
  <c r="H367" i="20"/>
  <c r="I367" i="20"/>
  <c r="J367" i="20"/>
  <c r="K367" i="20"/>
  <c r="L367" i="20"/>
  <c r="M367" i="20"/>
  <c r="O367" i="20"/>
  <c r="P367" i="20"/>
  <c r="Q367" i="20"/>
  <c r="R367" i="20"/>
  <c r="E368" i="20"/>
  <c r="F368" i="20"/>
  <c r="H368" i="20"/>
  <c r="I368" i="20"/>
  <c r="J368" i="20"/>
  <c r="K368" i="20"/>
  <c r="L368" i="20"/>
  <c r="M368" i="20"/>
  <c r="O368" i="20"/>
  <c r="P368" i="20"/>
  <c r="Q368" i="20"/>
  <c r="R368" i="20"/>
  <c r="E369" i="20"/>
  <c r="F369" i="20"/>
  <c r="H369" i="20"/>
  <c r="I369" i="20"/>
  <c r="J369" i="20"/>
  <c r="K369" i="20"/>
  <c r="L369" i="20"/>
  <c r="M369" i="20"/>
  <c r="O369" i="20"/>
  <c r="P369" i="20"/>
  <c r="Q369" i="20"/>
  <c r="R369" i="20"/>
  <c r="E370" i="20"/>
  <c r="F370" i="20"/>
  <c r="H370" i="20"/>
  <c r="I370" i="20"/>
  <c r="J370" i="20"/>
  <c r="K370" i="20"/>
  <c r="L370" i="20"/>
  <c r="M370" i="20"/>
  <c r="O370" i="20"/>
  <c r="P370" i="20"/>
  <c r="Q370" i="20"/>
  <c r="R370" i="20"/>
  <c r="E371" i="20"/>
  <c r="F371" i="20"/>
  <c r="H371" i="20"/>
  <c r="I371" i="20"/>
  <c r="J371" i="20"/>
  <c r="K371" i="20"/>
  <c r="L371" i="20"/>
  <c r="M371" i="20"/>
  <c r="O371" i="20"/>
  <c r="P371" i="20"/>
  <c r="Q371" i="20"/>
  <c r="R371" i="20"/>
  <c r="E372" i="20"/>
  <c r="F372" i="20"/>
  <c r="H372" i="20"/>
  <c r="I372" i="20"/>
  <c r="J372" i="20"/>
  <c r="K372" i="20"/>
  <c r="L372" i="20"/>
  <c r="M372" i="20"/>
  <c r="O372" i="20"/>
  <c r="P372" i="20"/>
  <c r="Q372" i="20"/>
  <c r="R372" i="20"/>
  <c r="E373" i="20"/>
  <c r="F373" i="20"/>
  <c r="H373" i="20"/>
  <c r="I373" i="20"/>
  <c r="J373" i="20"/>
  <c r="K373" i="20"/>
  <c r="L373" i="20"/>
  <c r="M373" i="20"/>
  <c r="O373" i="20"/>
  <c r="P373" i="20"/>
  <c r="Q373" i="20"/>
  <c r="R373" i="20"/>
  <c r="E374" i="20"/>
  <c r="F374" i="20"/>
  <c r="H374" i="20"/>
  <c r="I374" i="20"/>
  <c r="J374" i="20"/>
  <c r="K374" i="20"/>
  <c r="L374" i="20"/>
  <c r="M374" i="20"/>
  <c r="O374" i="20"/>
  <c r="P374" i="20"/>
  <c r="Q374" i="20"/>
  <c r="R374" i="20"/>
  <c r="E375" i="20"/>
  <c r="F375" i="20"/>
  <c r="H375" i="20"/>
  <c r="I375" i="20"/>
  <c r="J375" i="20"/>
  <c r="K375" i="20"/>
  <c r="L375" i="20"/>
  <c r="M375" i="20"/>
  <c r="O375" i="20"/>
  <c r="P375" i="20"/>
  <c r="Q375" i="20"/>
  <c r="R375" i="20"/>
  <c r="E376" i="20"/>
  <c r="F376" i="20"/>
  <c r="H376" i="20"/>
  <c r="I376" i="20"/>
  <c r="J376" i="20"/>
  <c r="K376" i="20"/>
  <c r="L376" i="20"/>
  <c r="M376" i="20"/>
  <c r="O376" i="20"/>
  <c r="P376" i="20"/>
  <c r="Q376" i="20"/>
  <c r="R376" i="20"/>
  <c r="E377" i="20"/>
  <c r="F377" i="20"/>
  <c r="H377" i="20"/>
  <c r="I377" i="20"/>
  <c r="J377" i="20"/>
  <c r="K377" i="20"/>
  <c r="L377" i="20"/>
  <c r="M377" i="20"/>
  <c r="O377" i="20"/>
  <c r="P377" i="20"/>
  <c r="Q377" i="20"/>
  <c r="R377" i="20"/>
  <c r="E378" i="20"/>
  <c r="F378" i="20"/>
  <c r="H378" i="20"/>
  <c r="I378" i="20"/>
  <c r="J378" i="20"/>
  <c r="K378" i="20"/>
  <c r="L378" i="20"/>
  <c r="M378" i="20"/>
  <c r="O378" i="20"/>
  <c r="P378" i="20"/>
  <c r="Q378" i="20"/>
  <c r="R378" i="20"/>
  <c r="E379" i="20"/>
  <c r="F379" i="20"/>
  <c r="H379" i="20"/>
  <c r="I379" i="20"/>
  <c r="J379" i="20"/>
  <c r="K379" i="20"/>
  <c r="L379" i="20"/>
  <c r="M379" i="20"/>
  <c r="O379" i="20"/>
  <c r="P379" i="20"/>
  <c r="Q379" i="20"/>
  <c r="R379" i="20"/>
  <c r="E380" i="20"/>
  <c r="F380" i="20"/>
  <c r="H380" i="20"/>
  <c r="I380" i="20"/>
  <c r="J380" i="20"/>
  <c r="K380" i="20"/>
  <c r="L380" i="20"/>
  <c r="M380" i="20"/>
  <c r="O380" i="20"/>
  <c r="P380" i="20"/>
  <c r="Q380" i="20"/>
  <c r="R380" i="20"/>
  <c r="E381" i="20"/>
  <c r="F381" i="20"/>
  <c r="H381" i="20"/>
  <c r="I381" i="20"/>
  <c r="J381" i="20"/>
  <c r="K381" i="20"/>
  <c r="L381" i="20"/>
  <c r="M381" i="20"/>
  <c r="O381" i="20"/>
  <c r="P381" i="20"/>
  <c r="Q381" i="20"/>
  <c r="R381" i="20"/>
  <c r="E382" i="20"/>
  <c r="F382" i="20"/>
  <c r="H382" i="20"/>
  <c r="I382" i="20"/>
  <c r="J382" i="20"/>
  <c r="K382" i="20"/>
  <c r="L382" i="20"/>
  <c r="M382" i="20"/>
  <c r="O382" i="20"/>
  <c r="P382" i="20"/>
  <c r="Q382" i="20"/>
  <c r="R382" i="20"/>
  <c r="E383" i="20"/>
  <c r="F383" i="20"/>
  <c r="H383" i="20"/>
  <c r="I383" i="20"/>
  <c r="J383" i="20"/>
  <c r="K383" i="20"/>
  <c r="L383" i="20"/>
  <c r="M383" i="20"/>
  <c r="O383" i="20"/>
  <c r="P383" i="20"/>
  <c r="Q383" i="20"/>
  <c r="R383" i="20"/>
  <c r="E384" i="20"/>
  <c r="F384" i="20"/>
  <c r="H384" i="20"/>
  <c r="I384" i="20"/>
  <c r="J384" i="20"/>
  <c r="K384" i="20"/>
  <c r="L384" i="20"/>
  <c r="M384" i="20"/>
  <c r="O384" i="20"/>
  <c r="P384" i="20"/>
  <c r="Q384" i="20"/>
  <c r="R384" i="20"/>
  <c r="E385" i="20"/>
  <c r="F385" i="20"/>
  <c r="H385" i="20"/>
  <c r="I385" i="20"/>
  <c r="J385" i="20"/>
  <c r="K385" i="20"/>
  <c r="L385" i="20"/>
  <c r="M385" i="20"/>
  <c r="O385" i="20"/>
  <c r="P385" i="20"/>
  <c r="Q385" i="20"/>
  <c r="R385" i="20"/>
  <c r="E386" i="20"/>
  <c r="F386" i="20"/>
  <c r="H386" i="20"/>
  <c r="I386" i="20"/>
  <c r="J386" i="20"/>
  <c r="K386" i="20"/>
  <c r="L386" i="20"/>
  <c r="M386" i="20"/>
  <c r="O386" i="20"/>
  <c r="P386" i="20"/>
  <c r="Q386" i="20"/>
  <c r="R386" i="20"/>
  <c r="E387" i="20"/>
  <c r="F387" i="20"/>
  <c r="H387" i="20"/>
  <c r="I387" i="20"/>
  <c r="J387" i="20"/>
  <c r="K387" i="20"/>
  <c r="L387" i="20"/>
  <c r="M387" i="20"/>
  <c r="O387" i="20"/>
  <c r="P387" i="20"/>
  <c r="Q387" i="20"/>
  <c r="R387" i="20"/>
  <c r="E388" i="20"/>
  <c r="F388" i="20"/>
  <c r="H388" i="20"/>
  <c r="I388" i="20"/>
  <c r="J388" i="20"/>
  <c r="K388" i="20"/>
  <c r="L388" i="20"/>
  <c r="M388" i="20"/>
  <c r="O388" i="20"/>
  <c r="P388" i="20"/>
  <c r="Q388" i="20"/>
  <c r="R388" i="20"/>
  <c r="E389" i="20"/>
  <c r="F389" i="20"/>
  <c r="H389" i="20"/>
  <c r="I389" i="20"/>
  <c r="J389" i="20"/>
  <c r="K389" i="20"/>
  <c r="L389" i="20"/>
  <c r="M389" i="20"/>
  <c r="O389" i="20"/>
  <c r="P389" i="20"/>
  <c r="Q389" i="20"/>
  <c r="R389" i="20"/>
  <c r="E390" i="20"/>
  <c r="F390" i="20"/>
  <c r="H390" i="20"/>
  <c r="I390" i="20"/>
  <c r="J390" i="20"/>
  <c r="K390" i="20"/>
  <c r="L390" i="20"/>
  <c r="M390" i="20"/>
  <c r="O390" i="20"/>
  <c r="P390" i="20"/>
  <c r="Q390" i="20"/>
  <c r="R390" i="20"/>
  <c r="E391" i="20"/>
  <c r="F391" i="20"/>
  <c r="H391" i="20"/>
  <c r="I391" i="20"/>
  <c r="J391" i="20"/>
  <c r="K391" i="20"/>
  <c r="L391" i="20"/>
  <c r="M391" i="20"/>
  <c r="O391" i="20"/>
  <c r="P391" i="20"/>
  <c r="Q391" i="20"/>
  <c r="R391" i="20"/>
  <c r="E392" i="20"/>
  <c r="F392" i="20"/>
  <c r="H392" i="20"/>
  <c r="I392" i="20"/>
  <c r="J392" i="20"/>
  <c r="K392" i="20"/>
  <c r="L392" i="20"/>
  <c r="M392" i="20"/>
  <c r="O392" i="20"/>
  <c r="P392" i="20"/>
  <c r="Q392" i="20"/>
  <c r="R392" i="20"/>
  <c r="E393" i="20"/>
  <c r="F393" i="20"/>
  <c r="H393" i="20"/>
  <c r="I393" i="20"/>
  <c r="J393" i="20"/>
  <c r="K393" i="20"/>
  <c r="L393" i="20"/>
  <c r="M393" i="20"/>
  <c r="O393" i="20"/>
  <c r="P393" i="20"/>
  <c r="Q393" i="20"/>
  <c r="R393" i="20"/>
  <c r="E394" i="20"/>
  <c r="F394" i="20"/>
  <c r="H394" i="20"/>
  <c r="I394" i="20"/>
  <c r="J394" i="20"/>
  <c r="K394" i="20"/>
  <c r="L394" i="20"/>
  <c r="M394" i="20"/>
  <c r="O394" i="20"/>
  <c r="P394" i="20"/>
  <c r="Q394" i="20"/>
  <c r="R394" i="20"/>
  <c r="E395" i="20"/>
  <c r="F395" i="20"/>
  <c r="H395" i="20"/>
  <c r="I395" i="20"/>
  <c r="J395" i="20"/>
  <c r="K395" i="20"/>
  <c r="L395" i="20"/>
  <c r="M395" i="20"/>
  <c r="O395" i="20"/>
  <c r="P395" i="20"/>
  <c r="Q395" i="20"/>
  <c r="R395" i="20"/>
  <c r="E396" i="20"/>
  <c r="F396" i="20"/>
  <c r="H396" i="20"/>
  <c r="I396" i="20"/>
  <c r="J396" i="20"/>
  <c r="K396" i="20"/>
  <c r="L396" i="20"/>
  <c r="M396" i="20"/>
  <c r="O396" i="20"/>
  <c r="P396" i="20"/>
  <c r="Q396" i="20"/>
  <c r="R396" i="20"/>
  <c r="E397" i="20"/>
  <c r="F397" i="20"/>
  <c r="H397" i="20"/>
  <c r="I397" i="20"/>
  <c r="J397" i="20"/>
  <c r="K397" i="20"/>
  <c r="L397" i="20"/>
  <c r="M397" i="20"/>
  <c r="O397" i="20"/>
  <c r="P397" i="20"/>
  <c r="Q397" i="20"/>
  <c r="R397" i="20"/>
  <c r="E398" i="20"/>
  <c r="F398" i="20"/>
  <c r="H398" i="20"/>
  <c r="I398" i="20"/>
  <c r="J398" i="20"/>
  <c r="K398" i="20"/>
  <c r="L398" i="20"/>
  <c r="M398" i="20"/>
  <c r="O398" i="20"/>
  <c r="P398" i="20"/>
  <c r="Q398" i="20"/>
  <c r="R398" i="20"/>
  <c r="E399" i="20"/>
  <c r="F399" i="20"/>
  <c r="H399" i="20"/>
  <c r="I399" i="20"/>
  <c r="J399" i="20"/>
  <c r="K399" i="20"/>
  <c r="L399" i="20"/>
  <c r="M399" i="20"/>
  <c r="O399" i="20"/>
  <c r="P399" i="20"/>
  <c r="Q399" i="20"/>
  <c r="R399" i="20"/>
  <c r="E400" i="20"/>
  <c r="F400" i="20"/>
  <c r="H400" i="20"/>
  <c r="I400" i="20"/>
  <c r="J400" i="20"/>
  <c r="K400" i="20"/>
  <c r="L400" i="20"/>
  <c r="M400" i="20"/>
  <c r="O400" i="20"/>
  <c r="P400" i="20"/>
  <c r="Q400" i="20"/>
  <c r="R400" i="20"/>
  <c r="E401" i="20"/>
  <c r="F401" i="20"/>
  <c r="H401" i="20"/>
  <c r="I401" i="20"/>
  <c r="J401" i="20"/>
  <c r="K401" i="20"/>
  <c r="L401" i="20"/>
  <c r="M401" i="20"/>
  <c r="O401" i="20"/>
  <c r="P401" i="20"/>
  <c r="Q401" i="20"/>
  <c r="R401" i="20"/>
  <c r="E402" i="20"/>
  <c r="F402" i="20"/>
  <c r="H402" i="20"/>
  <c r="I402" i="20"/>
  <c r="J402" i="20"/>
  <c r="K402" i="20"/>
  <c r="L402" i="20"/>
  <c r="M402" i="20"/>
  <c r="O402" i="20"/>
  <c r="P402" i="20"/>
  <c r="Q402" i="20"/>
  <c r="R402" i="20"/>
  <c r="E403" i="20"/>
  <c r="F403" i="20"/>
  <c r="H403" i="20"/>
  <c r="I403" i="20"/>
  <c r="J403" i="20"/>
  <c r="K403" i="20"/>
  <c r="L403" i="20"/>
  <c r="M403" i="20"/>
  <c r="O403" i="20"/>
  <c r="P403" i="20"/>
  <c r="Q403" i="20"/>
  <c r="R403" i="20"/>
  <c r="E404" i="20"/>
  <c r="F404" i="20"/>
  <c r="H404" i="20"/>
  <c r="I404" i="20"/>
  <c r="J404" i="20"/>
  <c r="K404" i="20"/>
  <c r="L404" i="20"/>
  <c r="M404" i="20"/>
  <c r="O404" i="20"/>
  <c r="P404" i="20"/>
  <c r="Q404" i="20"/>
  <c r="R404" i="20"/>
  <c r="E405" i="20"/>
  <c r="F405" i="20"/>
  <c r="H405" i="20"/>
  <c r="I405" i="20"/>
  <c r="J405" i="20"/>
  <c r="K405" i="20"/>
  <c r="L405" i="20"/>
  <c r="M405" i="20"/>
  <c r="O405" i="20"/>
  <c r="P405" i="20"/>
  <c r="Q405" i="20"/>
  <c r="R405" i="20"/>
  <c r="E406" i="20"/>
  <c r="F406" i="20"/>
  <c r="H406" i="20"/>
  <c r="I406" i="20"/>
  <c r="J406" i="20"/>
  <c r="K406" i="20"/>
  <c r="L406" i="20"/>
  <c r="M406" i="20"/>
  <c r="O406" i="20"/>
  <c r="P406" i="20"/>
  <c r="Q406" i="20"/>
  <c r="R406" i="20"/>
  <c r="E407" i="20"/>
  <c r="F407" i="20"/>
  <c r="H407" i="20"/>
  <c r="I407" i="20"/>
  <c r="J407" i="20"/>
  <c r="K407" i="20"/>
  <c r="L407" i="20"/>
  <c r="M407" i="20"/>
  <c r="O407" i="20"/>
  <c r="P407" i="20"/>
  <c r="Q407" i="20"/>
  <c r="R407" i="20"/>
  <c r="E408" i="20"/>
  <c r="F408" i="20"/>
  <c r="H408" i="20"/>
  <c r="I408" i="20"/>
  <c r="J408" i="20"/>
  <c r="K408" i="20"/>
  <c r="L408" i="20"/>
  <c r="M408" i="20"/>
  <c r="O408" i="20"/>
  <c r="P408" i="20"/>
  <c r="Q408" i="20"/>
  <c r="R408" i="20"/>
  <c r="E409" i="20"/>
  <c r="F409" i="20"/>
  <c r="H409" i="20"/>
  <c r="I409" i="20"/>
  <c r="J409" i="20"/>
  <c r="K409" i="20"/>
  <c r="L409" i="20"/>
  <c r="M409" i="20"/>
  <c r="O409" i="20"/>
  <c r="P409" i="20"/>
  <c r="Q409" i="20"/>
  <c r="R409" i="20"/>
  <c r="E410" i="20"/>
  <c r="F410" i="20"/>
  <c r="H410" i="20"/>
  <c r="I410" i="20"/>
  <c r="J410" i="20"/>
  <c r="K410" i="20"/>
  <c r="L410" i="20"/>
  <c r="M410" i="20"/>
  <c r="O410" i="20"/>
  <c r="P410" i="20"/>
  <c r="Q410" i="20"/>
  <c r="R410" i="20"/>
  <c r="E411" i="20"/>
  <c r="F411" i="20"/>
  <c r="H411" i="20"/>
  <c r="I411" i="20"/>
  <c r="J411" i="20"/>
  <c r="K411" i="20"/>
  <c r="L411" i="20"/>
  <c r="M411" i="20"/>
  <c r="O411" i="20"/>
  <c r="P411" i="20"/>
  <c r="Q411" i="20"/>
  <c r="R411" i="20"/>
  <c r="E412" i="20"/>
  <c r="F412" i="20"/>
  <c r="H412" i="20"/>
  <c r="I412" i="20"/>
  <c r="J412" i="20"/>
  <c r="K412" i="20"/>
  <c r="L412" i="20"/>
  <c r="M412" i="20"/>
  <c r="O412" i="20"/>
  <c r="P412" i="20"/>
  <c r="Q412" i="20"/>
  <c r="R412" i="20"/>
  <c r="E413" i="20"/>
  <c r="F413" i="20"/>
  <c r="H413" i="20"/>
  <c r="I413" i="20"/>
  <c r="J413" i="20"/>
  <c r="K413" i="20"/>
  <c r="L413" i="20"/>
  <c r="M413" i="20"/>
  <c r="O413" i="20"/>
  <c r="P413" i="20"/>
  <c r="Q413" i="20"/>
  <c r="R413" i="20"/>
  <c r="E414" i="20"/>
  <c r="F414" i="20"/>
  <c r="H414" i="20"/>
  <c r="I414" i="20"/>
  <c r="J414" i="20"/>
  <c r="K414" i="20"/>
  <c r="L414" i="20"/>
  <c r="M414" i="20"/>
  <c r="O414" i="20"/>
  <c r="P414" i="20"/>
  <c r="Q414" i="20"/>
  <c r="R414" i="20"/>
  <c r="E415" i="20"/>
  <c r="F415" i="20"/>
  <c r="H415" i="20"/>
  <c r="I415" i="20"/>
  <c r="J415" i="20"/>
  <c r="K415" i="20"/>
  <c r="L415" i="20"/>
  <c r="M415" i="20"/>
  <c r="O415" i="20"/>
  <c r="P415" i="20"/>
  <c r="Q415" i="20"/>
  <c r="R415" i="20"/>
  <c r="E416" i="20"/>
  <c r="F416" i="20"/>
  <c r="H416" i="20"/>
  <c r="I416" i="20"/>
  <c r="J416" i="20"/>
  <c r="K416" i="20"/>
  <c r="L416" i="20"/>
  <c r="M416" i="20"/>
  <c r="O416" i="20"/>
  <c r="P416" i="20"/>
  <c r="Q416" i="20"/>
  <c r="R416" i="20"/>
  <c r="E417" i="20"/>
  <c r="F417" i="20"/>
  <c r="H417" i="20"/>
  <c r="I417" i="20"/>
  <c r="J417" i="20"/>
  <c r="K417" i="20"/>
  <c r="L417" i="20"/>
  <c r="M417" i="20"/>
  <c r="O417" i="20"/>
  <c r="P417" i="20"/>
  <c r="Q417" i="20"/>
  <c r="R417" i="20"/>
  <c r="E418" i="20"/>
  <c r="F418" i="20"/>
  <c r="H418" i="20"/>
  <c r="I418" i="20"/>
  <c r="J418" i="20"/>
  <c r="K418" i="20"/>
  <c r="L418" i="20"/>
  <c r="M418" i="20"/>
  <c r="O418" i="20"/>
  <c r="P418" i="20"/>
  <c r="Q418" i="20"/>
  <c r="R418" i="20"/>
  <c r="E419" i="20"/>
  <c r="F419" i="20"/>
  <c r="H419" i="20"/>
  <c r="I419" i="20"/>
  <c r="J419" i="20"/>
  <c r="K419" i="20"/>
  <c r="L419" i="20"/>
  <c r="M419" i="20"/>
  <c r="O419" i="20"/>
  <c r="P419" i="20"/>
  <c r="Q419" i="20"/>
  <c r="R419" i="20"/>
  <c r="E420" i="20"/>
  <c r="F420" i="20"/>
  <c r="H420" i="20"/>
  <c r="I420" i="20"/>
  <c r="J420" i="20"/>
  <c r="K420" i="20"/>
  <c r="L420" i="20"/>
  <c r="M420" i="20"/>
  <c r="O420" i="20"/>
  <c r="P420" i="20"/>
  <c r="Q420" i="20"/>
  <c r="R420" i="20"/>
  <c r="E421" i="20"/>
  <c r="F421" i="20"/>
  <c r="H421" i="20"/>
  <c r="I421" i="20"/>
  <c r="J421" i="20"/>
  <c r="K421" i="20"/>
  <c r="L421" i="20"/>
  <c r="M421" i="20"/>
  <c r="O421" i="20"/>
  <c r="P421" i="20"/>
  <c r="Q421" i="20"/>
  <c r="R421" i="20"/>
  <c r="E422" i="20"/>
  <c r="F422" i="20"/>
  <c r="H422" i="20"/>
  <c r="I422" i="20"/>
  <c r="J422" i="20"/>
  <c r="K422" i="20"/>
  <c r="L422" i="20"/>
  <c r="M422" i="20"/>
  <c r="O422" i="20"/>
  <c r="P422" i="20"/>
  <c r="Q422" i="20"/>
  <c r="R422" i="20"/>
  <c r="E423" i="20"/>
  <c r="F423" i="20"/>
  <c r="H423" i="20"/>
  <c r="I423" i="20"/>
  <c r="J423" i="20"/>
  <c r="K423" i="20"/>
  <c r="L423" i="20"/>
  <c r="M423" i="20"/>
  <c r="O423" i="20"/>
  <c r="P423" i="20"/>
  <c r="Q423" i="20"/>
  <c r="R423" i="20"/>
  <c r="E424" i="20"/>
  <c r="F424" i="20"/>
  <c r="H424" i="20"/>
  <c r="I424" i="20"/>
  <c r="J424" i="20"/>
  <c r="K424" i="20"/>
  <c r="L424" i="20"/>
  <c r="M424" i="20"/>
  <c r="O424" i="20"/>
  <c r="P424" i="20"/>
  <c r="Q424" i="20"/>
  <c r="R424" i="20"/>
  <c r="E425" i="20"/>
  <c r="F425" i="20"/>
  <c r="H425" i="20"/>
  <c r="I425" i="20"/>
  <c r="J425" i="20"/>
  <c r="K425" i="20"/>
  <c r="L425" i="20"/>
  <c r="M425" i="20"/>
  <c r="O425" i="20"/>
  <c r="P425" i="20"/>
  <c r="Q425" i="20"/>
  <c r="R425" i="20"/>
  <c r="E426" i="20"/>
  <c r="F426" i="20"/>
  <c r="H426" i="20"/>
  <c r="I426" i="20"/>
  <c r="J426" i="20"/>
  <c r="K426" i="20"/>
  <c r="L426" i="20"/>
  <c r="M426" i="20"/>
  <c r="O426" i="20"/>
  <c r="P426" i="20"/>
  <c r="Q426" i="20"/>
  <c r="R426" i="20"/>
  <c r="E427" i="20"/>
  <c r="F427" i="20"/>
  <c r="H427" i="20"/>
  <c r="I427" i="20"/>
  <c r="J427" i="20"/>
  <c r="K427" i="20"/>
  <c r="L427" i="20"/>
  <c r="M427" i="20"/>
  <c r="O427" i="20"/>
  <c r="P427" i="20"/>
  <c r="Q427" i="20"/>
  <c r="R427" i="20"/>
  <c r="E428" i="20"/>
  <c r="F428" i="20"/>
  <c r="H428" i="20"/>
  <c r="I428" i="20"/>
  <c r="J428" i="20"/>
  <c r="K428" i="20"/>
  <c r="L428" i="20"/>
  <c r="M428" i="20"/>
  <c r="O428" i="20"/>
  <c r="P428" i="20"/>
  <c r="Q428" i="20"/>
  <c r="R428" i="20"/>
  <c r="E429" i="20"/>
  <c r="F429" i="20"/>
  <c r="H429" i="20"/>
  <c r="I429" i="20"/>
  <c r="J429" i="20"/>
  <c r="K429" i="20"/>
  <c r="L429" i="20"/>
  <c r="M429" i="20"/>
  <c r="O429" i="20"/>
  <c r="P429" i="20"/>
  <c r="Q429" i="20"/>
  <c r="R429" i="20"/>
  <c r="E430" i="20"/>
  <c r="F430" i="20"/>
  <c r="H430" i="20"/>
  <c r="I430" i="20"/>
  <c r="J430" i="20"/>
  <c r="K430" i="20"/>
  <c r="L430" i="20"/>
  <c r="M430" i="20"/>
  <c r="O430" i="20"/>
  <c r="P430" i="20"/>
  <c r="Q430" i="20"/>
  <c r="R430" i="20"/>
  <c r="E431" i="20"/>
  <c r="F431" i="20"/>
  <c r="H431" i="20"/>
  <c r="I431" i="20"/>
  <c r="J431" i="20"/>
  <c r="K431" i="20"/>
  <c r="L431" i="20"/>
  <c r="M431" i="20"/>
  <c r="O431" i="20"/>
  <c r="P431" i="20"/>
  <c r="Q431" i="20"/>
  <c r="R431" i="20"/>
  <c r="E432" i="20"/>
  <c r="F432" i="20"/>
  <c r="H432" i="20"/>
  <c r="I432" i="20"/>
  <c r="J432" i="20"/>
  <c r="K432" i="20"/>
  <c r="L432" i="20"/>
  <c r="M432" i="20"/>
  <c r="O432" i="20"/>
  <c r="P432" i="20"/>
  <c r="Q432" i="20"/>
  <c r="R432" i="20"/>
  <c r="E433" i="20"/>
  <c r="F433" i="20"/>
  <c r="H433" i="20"/>
  <c r="I433" i="20"/>
  <c r="J433" i="20"/>
  <c r="K433" i="20"/>
  <c r="L433" i="20"/>
  <c r="M433" i="20"/>
  <c r="O433" i="20"/>
  <c r="P433" i="20"/>
  <c r="Q433" i="20"/>
  <c r="R433" i="20"/>
  <c r="E434" i="20"/>
  <c r="F434" i="20"/>
  <c r="H434" i="20"/>
  <c r="I434" i="20"/>
  <c r="J434" i="20"/>
  <c r="K434" i="20"/>
  <c r="L434" i="20"/>
  <c r="M434" i="20"/>
  <c r="O434" i="20"/>
  <c r="P434" i="20"/>
  <c r="Q434" i="20"/>
  <c r="R434" i="20"/>
  <c r="E435" i="20"/>
  <c r="F435" i="20"/>
  <c r="H435" i="20"/>
  <c r="I435" i="20"/>
  <c r="J435" i="20"/>
  <c r="K435" i="20"/>
  <c r="L435" i="20"/>
  <c r="M435" i="20"/>
  <c r="O435" i="20"/>
  <c r="P435" i="20"/>
  <c r="Q435" i="20"/>
  <c r="R435" i="20"/>
  <c r="E436" i="20"/>
  <c r="F436" i="20"/>
  <c r="H436" i="20"/>
  <c r="I436" i="20"/>
  <c r="J436" i="20"/>
  <c r="K436" i="20"/>
  <c r="L436" i="20"/>
  <c r="M436" i="20"/>
  <c r="O436" i="20"/>
  <c r="P436" i="20"/>
  <c r="Q436" i="20"/>
  <c r="R436" i="20"/>
  <c r="E437" i="20"/>
  <c r="F437" i="20"/>
  <c r="H437" i="20"/>
  <c r="I437" i="20"/>
  <c r="J437" i="20"/>
  <c r="K437" i="20"/>
  <c r="L437" i="20"/>
  <c r="M437" i="20"/>
  <c r="O437" i="20"/>
  <c r="P437" i="20"/>
  <c r="Q437" i="20"/>
  <c r="R437" i="20"/>
  <c r="E438" i="20"/>
  <c r="F438" i="20"/>
  <c r="H438" i="20"/>
  <c r="I438" i="20"/>
  <c r="J438" i="20"/>
  <c r="K438" i="20"/>
  <c r="L438" i="20"/>
  <c r="M438" i="20"/>
  <c r="O438" i="20"/>
  <c r="P438" i="20"/>
  <c r="Q438" i="20"/>
  <c r="R438" i="20"/>
  <c r="E439" i="20"/>
  <c r="F439" i="20"/>
  <c r="H439" i="20"/>
  <c r="I439" i="20"/>
  <c r="J439" i="20"/>
  <c r="K439" i="20"/>
  <c r="L439" i="20"/>
  <c r="M439" i="20"/>
  <c r="O439" i="20"/>
  <c r="P439" i="20"/>
  <c r="Q439" i="20"/>
  <c r="R439" i="20"/>
  <c r="E440" i="20"/>
  <c r="F440" i="20"/>
  <c r="H440" i="20"/>
  <c r="I440" i="20"/>
  <c r="J440" i="20"/>
  <c r="K440" i="20"/>
  <c r="L440" i="20"/>
  <c r="M440" i="20"/>
  <c r="O440" i="20"/>
  <c r="P440" i="20"/>
  <c r="Q440" i="20"/>
  <c r="R440" i="20"/>
  <c r="E441" i="20"/>
  <c r="F441" i="20"/>
  <c r="H441" i="20"/>
  <c r="I441" i="20"/>
  <c r="J441" i="20"/>
  <c r="K441" i="20"/>
  <c r="L441" i="20"/>
  <c r="M441" i="20"/>
  <c r="O441" i="20"/>
  <c r="P441" i="20"/>
  <c r="Q441" i="20"/>
  <c r="R441" i="20"/>
  <c r="E442" i="20"/>
  <c r="F442" i="20"/>
  <c r="H442" i="20"/>
  <c r="I442" i="20"/>
  <c r="J442" i="20"/>
  <c r="K442" i="20"/>
  <c r="L442" i="20"/>
  <c r="M442" i="20"/>
  <c r="O442" i="20"/>
  <c r="P442" i="20"/>
  <c r="Q442" i="20"/>
  <c r="R442" i="20"/>
  <c r="E443" i="20"/>
  <c r="F443" i="20"/>
  <c r="H443" i="20"/>
  <c r="I443" i="20"/>
  <c r="J443" i="20"/>
  <c r="K443" i="20"/>
  <c r="L443" i="20"/>
  <c r="M443" i="20"/>
  <c r="O443" i="20"/>
  <c r="P443" i="20"/>
  <c r="Q443" i="20"/>
  <c r="R443" i="20"/>
  <c r="E444" i="20"/>
  <c r="F444" i="20"/>
  <c r="H444" i="20"/>
  <c r="I444" i="20"/>
  <c r="J444" i="20"/>
  <c r="K444" i="20"/>
  <c r="L444" i="20"/>
  <c r="M444" i="20"/>
  <c r="O444" i="20"/>
  <c r="P444" i="20"/>
  <c r="Q444" i="20"/>
  <c r="R444" i="20"/>
  <c r="E445" i="20"/>
  <c r="F445" i="20"/>
  <c r="H445" i="20"/>
  <c r="I445" i="20"/>
  <c r="J445" i="20"/>
  <c r="K445" i="20"/>
  <c r="L445" i="20"/>
  <c r="M445" i="20"/>
  <c r="O445" i="20"/>
  <c r="P445" i="20"/>
  <c r="Q445" i="20"/>
  <c r="R445" i="20"/>
  <c r="E446" i="20"/>
  <c r="F446" i="20"/>
  <c r="H446" i="20"/>
  <c r="I446" i="20"/>
  <c r="J446" i="20"/>
  <c r="K446" i="20"/>
  <c r="L446" i="20"/>
  <c r="M446" i="20"/>
  <c r="O446" i="20"/>
  <c r="P446" i="20"/>
  <c r="Q446" i="20"/>
  <c r="R446" i="20"/>
  <c r="E447" i="20"/>
  <c r="F447" i="20"/>
  <c r="H447" i="20"/>
  <c r="I447" i="20"/>
  <c r="J447" i="20"/>
  <c r="K447" i="20"/>
  <c r="L447" i="20"/>
  <c r="M447" i="20"/>
  <c r="O447" i="20"/>
  <c r="P447" i="20"/>
  <c r="Q447" i="20"/>
  <c r="R447" i="20"/>
  <c r="E448" i="20"/>
  <c r="F448" i="20"/>
  <c r="H448" i="20"/>
  <c r="I448" i="20"/>
  <c r="J448" i="20"/>
  <c r="K448" i="20"/>
  <c r="L448" i="20"/>
  <c r="M448" i="20"/>
  <c r="O448" i="20"/>
  <c r="P448" i="20"/>
  <c r="Q448" i="20"/>
  <c r="R448" i="20"/>
  <c r="E449" i="20"/>
  <c r="F449" i="20"/>
  <c r="H449" i="20"/>
  <c r="I449" i="20"/>
  <c r="J449" i="20"/>
  <c r="K449" i="20"/>
  <c r="L449" i="20"/>
  <c r="M449" i="20"/>
  <c r="O449" i="20"/>
  <c r="P449" i="20"/>
  <c r="Q449" i="20"/>
  <c r="R449" i="20"/>
  <c r="E450" i="20"/>
  <c r="F450" i="20"/>
  <c r="H450" i="20"/>
  <c r="I450" i="20"/>
  <c r="J450" i="20"/>
  <c r="K450" i="20"/>
  <c r="L450" i="20"/>
  <c r="M450" i="20"/>
  <c r="O450" i="20"/>
  <c r="P450" i="20"/>
  <c r="Q450" i="20"/>
  <c r="R450" i="20"/>
  <c r="E451" i="20"/>
  <c r="F451" i="20"/>
  <c r="H451" i="20"/>
  <c r="I451" i="20"/>
  <c r="J451" i="20"/>
  <c r="K451" i="20"/>
  <c r="L451" i="20"/>
  <c r="M451" i="20"/>
  <c r="O451" i="20"/>
  <c r="P451" i="20"/>
  <c r="Q451" i="20"/>
  <c r="R451" i="20"/>
  <c r="E452" i="20"/>
  <c r="F452" i="20"/>
  <c r="H452" i="20"/>
  <c r="I452" i="20"/>
  <c r="J452" i="20"/>
  <c r="K452" i="20"/>
  <c r="L452" i="20"/>
  <c r="M452" i="20"/>
  <c r="O452" i="20"/>
  <c r="P452" i="20"/>
  <c r="Q452" i="20"/>
  <c r="R452" i="20"/>
  <c r="E453" i="20"/>
  <c r="F453" i="20"/>
  <c r="H453" i="20"/>
  <c r="I453" i="20"/>
  <c r="J453" i="20"/>
  <c r="K453" i="20"/>
  <c r="L453" i="20"/>
  <c r="M453" i="20"/>
  <c r="O453" i="20"/>
  <c r="P453" i="20"/>
  <c r="Q453" i="20"/>
  <c r="R453" i="20"/>
  <c r="E454" i="20"/>
  <c r="F454" i="20"/>
  <c r="H454" i="20"/>
  <c r="I454" i="20"/>
  <c r="J454" i="20"/>
  <c r="K454" i="20"/>
  <c r="L454" i="20"/>
  <c r="M454" i="20"/>
  <c r="O454" i="20"/>
  <c r="P454" i="20"/>
  <c r="Q454" i="20"/>
  <c r="R454" i="20"/>
  <c r="E455" i="20"/>
  <c r="F455" i="20"/>
  <c r="H455" i="20"/>
  <c r="I455" i="20"/>
  <c r="J455" i="20"/>
  <c r="K455" i="20"/>
  <c r="L455" i="20"/>
  <c r="M455" i="20"/>
  <c r="O455" i="20"/>
  <c r="P455" i="20"/>
  <c r="Q455" i="20"/>
  <c r="R455" i="20"/>
  <c r="E456" i="20"/>
  <c r="F456" i="20"/>
  <c r="H456" i="20"/>
  <c r="I456" i="20"/>
  <c r="J456" i="20"/>
  <c r="K456" i="20"/>
  <c r="L456" i="20"/>
  <c r="M456" i="20"/>
  <c r="O456" i="20"/>
  <c r="P456" i="20"/>
  <c r="Q456" i="20"/>
  <c r="R456" i="20"/>
  <c r="E457" i="20"/>
  <c r="F457" i="20"/>
  <c r="H457" i="20"/>
  <c r="I457" i="20"/>
  <c r="J457" i="20"/>
  <c r="K457" i="20"/>
  <c r="L457" i="20"/>
  <c r="M457" i="20"/>
  <c r="O457" i="20"/>
  <c r="P457" i="20"/>
  <c r="Q457" i="20"/>
  <c r="R457" i="20"/>
  <c r="E458" i="20"/>
  <c r="F458" i="20"/>
  <c r="H458" i="20"/>
  <c r="I458" i="20"/>
  <c r="J458" i="20"/>
  <c r="K458" i="20"/>
  <c r="L458" i="20"/>
  <c r="M458" i="20"/>
  <c r="O458" i="20"/>
  <c r="P458" i="20"/>
  <c r="Q458" i="20"/>
  <c r="R458" i="20"/>
  <c r="E459" i="20"/>
  <c r="F459" i="20"/>
  <c r="H459" i="20"/>
  <c r="I459" i="20"/>
  <c r="J459" i="20"/>
  <c r="K459" i="20"/>
  <c r="L459" i="20"/>
  <c r="M459" i="20"/>
  <c r="O459" i="20"/>
  <c r="P459" i="20"/>
  <c r="Q459" i="20"/>
  <c r="R459" i="20"/>
  <c r="E460" i="20"/>
  <c r="F460" i="20"/>
  <c r="H460" i="20"/>
  <c r="I460" i="20"/>
  <c r="J460" i="20"/>
  <c r="K460" i="20"/>
  <c r="L460" i="20"/>
  <c r="M460" i="20"/>
  <c r="O460" i="20"/>
  <c r="P460" i="20"/>
  <c r="Q460" i="20"/>
  <c r="R460" i="20"/>
  <c r="E461" i="20"/>
  <c r="F461" i="20"/>
  <c r="H461" i="20"/>
  <c r="I461" i="20"/>
  <c r="J461" i="20"/>
  <c r="K461" i="20"/>
  <c r="L461" i="20"/>
  <c r="M461" i="20"/>
  <c r="O461" i="20"/>
  <c r="P461" i="20"/>
  <c r="Q461" i="20"/>
  <c r="R461" i="20"/>
  <c r="E462" i="20"/>
  <c r="F462" i="20"/>
  <c r="H462" i="20"/>
  <c r="I462" i="20"/>
  <c r="J462" i="20"/>
  <c r="K462" i="20"/>
  <c r="L462" i="20"/>
  <c r="M462" i="20"/>
  <c r="O462" i="20"/>
  <c r="P462" i="20"/>
  <c r="Q462" i="20"/>
  <c r="R462" i="20"/>
  <c r="E463" i="20"/>
  <c r="F463" i="20"/>
  <c r="H463" i="20"/>
  <c r="I463" i="20"/>
  <c r="J463" i="20"/>
  <c r="K463" i="20"/>
  <c r="L463" i="20"/>
  <c r="M463" i="20"/>
  <c r="O463" i="20"/>
  <c r="P463" i="20"/>
  <c r="Q463" i="20"/>
  <c r="R463" i="20"/>
  <c r="E464" i="20"/>
  <c r="F464" i="20"/>
  <c r="H464" i="20"/>
  <c r="I464" i="20"/>
  <c r="J464" i="20"/>
  <c r="K464" i="20"/>
  <c r="L464" i="20"/>
  <c r="M464" i="20"/>
  <c r="O464" i="20"/>
  <c r="P464" i="20"/>
  <c r="Q464" i="20"/>
  <c r="R464" i="20"/>
  <c r="E465" i="20"/>
  <c r="F465" i="20"/>
  <c r="H465" i="20"/>
  <c r="I465" i="20"/>
  <c r="J465" i="20"/>
  <c r="K465" i="20"/>
  <c r="L465" i="20"/>
  <c r="M465" i="20"/>
  <c r="O465" i="20"/>
  <c r="P465" i="20"/>
  <c r="Q465" i="20"/>
  <c r="R465" i="20"/>
  <c r="E466" i="20"/>
  <c r="F466" i="20"/>
  <c r="H466" i="20"/>
  <c r="I466" i="20"/>
  <c r="J466" i="20"/>
  <c r="K466" i="20"/>
  <c r="L466" i="20"/>
  <c r="M466" i="20"/>
  <c r="O466" i="20"/>
  <c r="P466" i="20"/>
  <c r="Q466" i="20"/>
  <c r="R466" i="20"/>
  <c r="E467" i="20"/>
  <c r="F467" i="20"/>
  <c r="H467" i="20"/>
  <c r="I467" i="20"/>
  <c r="J467" i="20"/>
  <c r="K467" i="20"/>
  <c r="L467" i="20"/>
  <c r="M467" i="20"/>
  <c r="O467" i="20"/>
  <c r="P467" i="20"/>
  <c r="Q467" i="20"/>
  <c r="R467" i="20"/>
  <c r="E468" i="20"/>
  <c r="F468" i="20"/>
  <c r="H468" i="20"/>
  <c r="I468" i="20"/>
  <c r="J468" i="20"/>
  <c r="K468" i="20"/>
  <c r="L468" i="20"/>
  <c r="M468" i="20"/>
  <c r="O468" i="20"/>
  <c r="P468" i="20"/>
  <c r="Q468" i="20"/>
  <c r="R468" i="20"/>
  <c r="E469" i="20"/>
  <c r="F469" i="20"/>
  <c r="H469" i="20"/>
  <c r="I469" i="20"/>
  <c r="J469" i="20"/>
  <c r="K469" i="20"/>
  <c r="L469" i="20"/>
  <c r="M469" i="20"/>
  <c r="O469" i="20"/>
  <c r="P469" i="20"/>
  <c r="Q469" i="20"/>
  <c r="R469" i="20"/>
  <c r="E470" i="20"/>
  <c r="F470" i="20"/>
  <c r="H470" i="20"/>
  <c r="I470" i="20"/>
  <c r="J470" i="20"/>
  <c r="K470" i="20"/>
  <c r="L470" i="20"/>
  <c r="M470" i="20"/>
  <c r="O470" i="20"/>
  <c r="P470" i="20"/>
  <c r="Q470" i="20"/>
  <c r="R470" i="20"/>
  <c r="E471" i="20"/>
  <c r="F471" i="20"/>
  <c r="H471" i="20"/>
  <c r="I471" i="20"/>
  <c r="J471" i="20"/>
  <c r="K471" i="20"/>
  <c r="L471" i="20"/>
  <c r="M471" i="20"/>
  <c r="O471" i="20"/>
  <c r="P471" i="20"/>
  <c r="Q471" i="20"/>
  <c r="R471" i="20"/>
  <c r="E472" i="20"/>
  <c r="F472" i="20"/>
  <c r="H472" i="20"/>
  <c r="I472" i="20"/>
  <c r="J472" i="20"/>
  <c r="K472" i="20"/>
  <c r="L472" i="20"/>
  <c r="M472" i="20"/>
  <c r="O472" i="20"/>
  <c r="P472" i="20"/>
  <c r="Q472" i="20"/>
  <c r="R472" i="20"/>
  <c r="E473" i="20"/>
  <c r="F473" i="20"/>
  <c r="H473" i="20"/>
  <c r="I473" i="20"/>
  <c r="J473" i="20"/>
  <c r="K473" i="20"/>
  <c r="L473" i="20"/>
  <c r="M473" i="20"/>
  <c r="O473" i="20"/>
  <c r="P473" i="20"/>
  <c r="Q473" i="20"/>
  <c r="R473" i="20"/>
  <c r="E474" i="20"/>
  <c r="F474" i="20"/>
  <c r="H474" i="20"/>
  <c r="I474" i="20"/>
  <c r="J474" i="20"/>
  <c r="K474" i="20"/>
  <c r="L474" i="20"/>
  <c r="M474" i="20"/>
  <c r="O474" i="20"/>
  <c r="P474" i="20"/>
  <c r="Q474" i="20"/>
  <c r="R474" i="20"/>
  <c r="E475" i="20"/>
  <c r="F475" i="20"/>
  <c r="H475" i="20"/>
  <c r="I475" i="20"/>
  <c r="J475" i="20"/>
  <c r="K475" i="20"/>
  <c r="L475" i="20"/>
  <c r="M475" i="20"/>
  <c r="O475" i="20"/>
  <c r="P475" i="20"/>
  <c r="Q475" i="20"/>
  <c r="R475" i="20"/>
  <c r="E476" i="20"/>
  <c r="F476" i="20"/>
  <c r="H476" i="20"/>
  <c r="I476" i="20"/>
  <c r="J476" i="20"/>
  <c r="K476" i="20"/>
  <c r="L476" i="20"/>
  <c r="M476" i="20"/>
  <c r="O476" i="20"/>
  <c r="P476" i="20"/>
  <c r="Q476" i="20"/>
  <c r="R476" i="20"/>
  <c r="E477" i="20"/>
  <c r="F477" i="20"/>
  <c r="H477" i="20"/>
  <c r="I477" i="20"/>
  <c r="J477" i="20"/>
  <c r="K477" i="20"/>
  <c r="L477" i="20"/>
  <c r="M477" i="20"/>
  <c r="O477" i="20"/>
  <c r="P477" i="20"/>
  <c r="Q477" i="20"/>
  <c r="R477" i="20"/>
  <c r="E478" i="20"/>
  <c r="F478" i="20"/>
  <c r="H478" i="20"/>
  <c r="I478" i="20"/>
  <c r="J478" i="20"/>
  <c r="K478" i="20"/>
  <c r="L478" i="20"/>
  <c r="M478" i="20"/>
  <c r="O478" i="20"/>
  <c r="P478" i="20"/>
  <c r="Q478" i="20"/>
  <c r="R478" i="20"/>
  <c r="E479" i="20"/>
  <c r="F479" i="20"/>
  <c r="H479" i="20"/>
  <c r="I479" i="20"/>
  <c r="J479" i="20"/>
  <c r="K479" i="20"/>
  <c r="L479" i="20"/>
  <c r="M479" i="20"/>
  <c r="O479" i="20"/>
  <c r="P479" i="20"/>
  <c r="Q479" i="20"/>
  <c r="R479" i="20"/>
  <c r="E480" i="20"/>
  <c r="F480" i="20"/>
  <c r="H480" i="20"/>
  <c r="I480" i="20"/>
  <c r="J480" i="20"/>
  <c r="K480" i="20"/>
  <c r="L480" i="20"/>
  <c r="M480" i="20"/>
  <c r="O480" i="20"/>
  <c r="P480" i="20"/>
  <c r="Q480" i="20"/>
  <c r="R480" i="20"/>
  <c r="E481" i="20"/>
  <c r="F481" i="20"/>
  <c r="H481" i="20"/>
  <c r="I481" i="20"/>
  <c r="J481" i="20"/>
  <c r="K481" i="20"/>
  <c r="L481" i="20"/>
  <c r="M481" i="20"/>
  <c r="O481" i="20"/>
  <c r="P481" i="20"/>
  <c r="Q481" i="20"/>
  <c r="R481" i="20"/>
  <c r="E482" i="20"/>
  <c r="F482" i="20"/>
  <c r="H482" i="20"/>
  <c r="I482" i="20"/>
  <c r="J482" i="20"/>
  <c r="K482" i="20"/>
  <c r="L482" i="20"/>
  <c r="M482" i="20"/>
  <c r="O482" i="20"/>
  <c r="P482" i="20"/>
  <c r="Q482" i="20"/>
  <c r="R482" i="20"/>
  <c r="E483" i="20"/>
  <c r="F483" i="20"/>
  <c r="H483" i="20"/>
  <c r="I483" i="20"/>
  <c r="J483" i="20"/>
  <c r="K483" i="20"/>
  <c r="L483" i="20"/>
  <c r="M483" i="20"/>
  <c r="O483" i="20"/>
  <c r="P483" i="20"/>
  <c r="Q483" i="20"/>
  <c r="R483" i="20"/>
  <c r="E484" i="20"/>
  <c r="F484" i="20"/>
  <c r="H484" i="20"/>
  <c r="I484" i="20"/>
  <c r="J484" i="20"/>
  <c r="K484" i="20"/>
  <c r="L484" i="20"/>
  <c r="M484" i="20"/>
  <c r="O484" i="20"/>
  <c r="P484" i="20"/>
  <c r="Q484" i="20"/>
  <c r="R484" i="20"/>
  <c r="E485" i="20"/>
  <c r="F485" i="20"/>
  <c r="H485" i="20"/>
  <c r="I485" i="20"/>
  <c r="J485" i="20"/>
  <c r="K485" i="20"/>
  <c r="L485" i="20"/>
  <c r="M485" i="20"/>
  <c r="O485" i="20"/>
  <c r="P485" i="20"/>
  <c r="Q485" i="20"/>
  <c r="R485" i="20"/>
  <c r="E486" i="20"/>
  <c r="F486" i="20"/>
  <c r="H486" i="20"/>
  <c r="I486" i="20"/>
  <c r="J486" i="20"/>
  <c r="K486" i="20"/>
  <c r="L486" i="20"/>
  <c r="M486" i="20"/>
  <c r="O486" i="20"/>
  <c r="P486" i="20"/>
  <c r="Q486" i="20"/>
  <c r="R486" i="20"/>
  <c r="E487" i="20"/>
  <c r="F487" i="20"/>
  <c r="H487" i="20"/>
  <c r="I487" i="20"/>
  <c r="J487" i="20"/>
  <c r="K487" i="20"/>
  <c r="L487" i="20"/>
  <c r="M487" i="20"/>
  <c r="O487" i="20"/>
  <c r="P487" i="20"/>
  <c r="Q487" i="20"/>
  <c r="R487" i="20"/>
  <c r="E488" i="20"/>
  <c r="F488" i="20"/>
  <c r="H488" i="20"/>
  <c r="I488" i="20"/>
  <c r="J488" i="20"/>
  <c r="K488" i="20"/>
  <c r="L488" i="20"/>
  <c r="M488" i="20"/>
  <c r="O488" i="20"/>
  <c r="P488" i="20"/>
  <c r="Q488" i="20"/>
  <c r="R488" i="20"/>
  <c r="E489" i="20"/>
  <c r="F489" i="20"/>
  <c r="H489" i="20"/>
  <c r="I489" i="20"/>
  <c r="J489" i="20"/>
  <c r="K489" i="20"/>
  <c r="L489" i="20"/>
  <c r="M489" i="20"/>
  <c r="O489" i="20"/>
  <c r="P489" i="20"/>
  <c r="Q489" i="20"/>
  <c r="R489" i="20"/>
  <c r="E490" i="20"/>
  <c r="F490" i="20"/>
  <c r="H490" i="20"/>
  <c r="I490" i="20"/>
  <c r="J490" i="20"/>
  <c r="K490" i="20"/>
  <c r="L490" i="20"/>
  <c r="M490" i="20"/>
  <c r="O490" i="20"/>
  <c r="P490" i="20"/>
  <c r="Q490" i="20"/>
  <c r="R490" i="20"/>
  <c r="E491" i="20"/>
  <c r="F491" i="20"/>
  <c r="H491" i="20"/>
  <c r="I491" i="20"/>
  <c r="J491" i="20"/>
  <c r="K491" i="20"/>
  <c r="L491" i="20"/>
  <c r="M491" i="20"/>
  <c r="O491" i="20"/>
  <c r="P491" i="20"/>
  <c r="Q491" i="20"/>
  <c r="R491" i="20"/>
  <c r="E492" i="20"/>
  <c r="F492" i="20"/>
  <c r="H492" i="20"/>
  <c r="I492" i="20"/>
  <c r="J492" i="20"/>
  <c r="K492" i="20"/>
  <c r="L492" i="20"/>
  <c r="M492" i="20"/>
  <c r="O492" i="20"/>
  <c r="P492" i="20"/>
  <c r="Q492" i="20"/>
  <c r="R492" i="20"/>
  <c r="E493" i="20"/>
  <c r="F493" i="20"/>
  <c r="H493" i="20"/>
  <c r="I493" i="20"/>
  <c r="J493" i="20"/>
  <c r="K493" i="20"/>
  <c r="L493" i="20"/>
  <c r="M493" i="20"/>
  <c r="O493" i="20"/>
  <c r="P493" i="20"/>
  <c r="Q493" i="20"/>
  <c r="R493" i="20"/>
  <c r="E494" i="20"/>
  <c r="F494" i="20"/>
  <c r="H494" i="20"/>
  <c r="I494" i="20"/>
  <c r="J494" i="20"/>
  <c r="K494" i="20"/>
  <c r="L494" i="20"/>
  <c r="M494" i="20"/>
  <c r="O494" i="20"/>
  <c r="P494" i="20"/>
  <c r="Q494" i="20"/>
  <c r="R494" i="20"/>
  <c r="E495" i="20"/>
  <c r="F495" i="20"/>
  <c r="H495" i="20"/>
  <c r="I495" i="20"/>
  <c r="J495" i="20"/>
  <c r="K495" i="20"/>
  <c r="L495" i="20"/>
  <c r="M495" i="20"/>
  <c r="O495" i="20"/>
  <c r="P495" i="20"/>
  <c r="Q495" i="20"/>
  <c r="R495" i="20"/>
  <c r="E496" i="20"/>
  <c r="F496" i="20"/>
  <c r="H496" i="20"/>
  <c r="I496" i="20"/>
  <c r="J496" i="20"/>
  <c r="K496" i="20"/>
  <c r="L496" i="20"/>
  <c r="M496" i="20"/>
  <c r="O496" i="20"/>
  <c r="P496" i="20"/>
  <c r="Q496" i="20"/>
  <c r="R496" i="20"/>
  <c r="E497" i="20"/>
  <c r="F497" i="20"/>
  <c r="H497" i="20"/>
  <c r="I497" i="20"/>
  <c r="J497" i="20"/>
  <c r="K497" i="20"/>
  <c r="L497" i="20"/>
  <c r="M497" i="20"/>
  <c r="O497" i="20"/>
  <c r="P497" i="20"/>
  <c r="Q497" i="20"/>
  <c r="R497" i="20"/>
  <c r="E498" i="20"/>
  <c r="F498" i="20"/>
  <c r="H498" i="20"/>
  <c r="I498" i="20"/>
  <c r="J498" i="20"/>
  <c r="K498" i="20"/>
  <c r="L498" i="20"/>
  <c r="M498" i="20"/>
  <c r="O498" i="20"/>
  <c r="P498" i="20"/>
  <c r="Q498" i="20"/>
  <c r="R498" i="20"/>
  <c r="E499" i="20"/>
  <c r="F499" i="20"/>
  <c r="H499" i="20"/>
  <c r="I499" i="20"/>
  <c r="J499" i="20"/>
  <c r="K499" i="20"/>
  <c r="L499" i="20"/>
  <c r="M499" i="20"/>
  <c r="O499" i="20"/>
  <c r="P499" i="20"/>
  <c r="Q499" i="20"/>
  <c r="R499" i="20"/>
  <c r="E500" i="20"/>
  <c r="F500" i="20"/>
  <c r="H500" i="20"/>
  <c r="I500" i="20"/>
  <c r="J500" i="20"/>
  <c r="K500" i="20"/>
  <c r="L500" i="20"/>
  <c r="M500" i="20"/>
  <c r="O500" i="20"/>
  <c r="P500" i="20"/>
  <c r="Q500" i="20"/>
  <c r="R500" i="20"/>
  <c r="E501" i="20"/>
  <c r="F501" i="20"/>
  <c r="H501" i="20"/>
  <c r="I501" i="20"/>
  <c r="J501" i="20"/>
  <c r="K501" i="20"/>
  <c r="L501" i="20"/>
  <c r="M501" i="20"/>
  <c r="O501" i="20"/>
  <c r="P501" i="20"/>
  <c r="Q501" i="20"/>
  <c r="R501" i="20"/>
  <c r="E502" i="20"/>
  <c r="F502" i="20"/>
  <c r="H502" i="20"/>
  <c r="I502" i="20"/>
  <c r="J502" i="20"/>
  <c r="K502" i="20"/>
  <c r="L502" i="20"/>
  <c r="M502" i="20"/>
  <c r="O502" i="20"/>
  <c r="P502" i="20"/>
  <c r="Q502" i="20"/>
  <c r="R502" i="20"/>
  <c r="E503" i="20"/>
  <c r="F503" i="20"/>
  <c r="H503" i="20"/>
  <c r="I503" i="20"/>
  <c r="J503" i="20"/>
  <c r="K503" i="20"/>
  <c r="L503" i="20"/>
  <c r="M503" i="20"/>
  <c r="O503" i="20"/>
  <c r="P503" i="20"/>
  <c r="Q503" i="20"/>
  <c r="R503" i="20"/>
  <c r="E504" i="20"/>
  <c r="F504" i="20"/>
  <c r="H504" i="20"/>
  <c r="I504" i="20"/>
  <c r="J504" i="20"/>
  <c r="K504" i="20"/>
  <c r="L504" i="20"/>
  <c r="M504" i="20"/>
  <c r="O504" i="20"/>
  <c r="P504" i="20"/>
  <c r="Q504" i="20"/>
  <c r="R504" i="20"/>
  <c r="E505" i="20"/>
  <c r="F505" i="20"/>
  <c r="H505" i="20"/>
  <c r="I505" i="20"/>
  <c r="J505" i="20"/>
  <c r="K505" i="20"/>
  <c r="L505" i="20"/>
  <c r="M505" i="20"/>
  <c r="O505" i="20"/>
  <c r="P505" i="20"/>
  <c r="Q505" i="20"/>
  <c r="R505" i="20"/>
  <c r="E506" i="20"/>
  <c r="F506" i="20"/>
  <c r="H506" i="20"/>
  <c r="I506" i="20"/>
  <c r="J506" i="20"/>
  <c r="K506" i="20"/>
  <c r="L506" i="20"/>
  <c r="M506" i="20"/>
  <c r="O506" i="20"/>
  <c r="P506" i="20"/>
  <c r="Q506" i="20"/>
  <c r="R506" i="20"/>
  <c r="E507" i="20"/>
  <c r="F507" i="20"/>
  <c r="H507" i="20"/>
  <c r="I507" i="20"/>
  <c r="J507" i="20"/>
  <c r="K507" i="20"/>
  <c r="L507" i="20"/>
  <c r="M507" i="20"/>
  <c r="O507" i="20"/>
  <c r="P507" i="20"/>
  <c r="Q507" i="20"/>
  <c r="R507" i="20"/>
  <c r="E508" i="20"/>
  <c r="F508" i="20"/>
  <c r="H508" i="20"/>
  <c r="I508" i="20"/>
  <c r="J508" i="20"/>
  <c r="K508" i="20"/>
  <c r="L508" i="20"/>
  <c r="M508" i="20"/>
  <c r="O508" i="20"/>
  <c r="P508" i="20"/>
  <c r="Q508" i="20"/>
  <c r="R508" i="20"/>
  <c r="E509" i="20"/>
  <c r="F509" i="20"/>
  <c r="H509" i="20"/>
  <c r="I509" i="20"/>
  <c r="J509" i="20"/>
  <c r="K509" i="20"/>
  <c r="L509" i="20"/>
  <c r="M509" i="20"/>
  <c r="O509" i="20"/>
  <c r="P509" i="20"/>
  <c r="Q509" i="20"/>
  <c r="R509" i="20"/>
  <c r="E510" i="20"/>
  <c r="F510" i="20"/>
  <c r="H510" i="20"/>
  <c r="I510" i="20"/>
  <c r="J510" i="20"/>
  <c r="K510" i="20"/>
  <c r="L510" i="20"/>
  <c r="M510" i="20"/>
  <c r="O510" i="20"/>
  <c r="P510" i="20"/>
  <c r="Q510" i="20"/>
  <c r="R510" i="20"/>
  <c r="E511" i="20"/>
  <c r="F511" i="20"/>
  <c r="H511" i="20"/>
  <c r="I511" i="20"/>
  <c r="J511" i="20"/>
  <c r="K511" i="20"/>
  <c r="L511" i="20"/>
  <c r="M511" i="20"/>
  <c r="O511" i="20"/>
  <c r="P511" i="20"/>
  <c r="Q511" i="20"/>
  <c r="R511" i="20"/>
  <c r="E512" i="20"/>
  <c r="F512" i="20"/>
  <c r="H512" i="20"/>
  <c r="I512" i="20"/>
  <c r="J512" i="20"/>
  <c r="K512" i="20"/>
  <c r="L512" i="20"/>
  <c r="M512" i="20"/>
  <c r="O512" i="20"/>
  <c r="P512" i="20"/>
  <c r="Q512" i="20"/>
  <c r="R512" i="20"/>
  <c r="E513" i="20"/>
  <c r="F513" i="20"/>
  <c r="H513" i="20"/>
  <c r="I513" i="20"/>
  <c r="J513" i="20"/>
  <c r="K513" i="20"/>
  <c r="L513" i="20"/>
  <c r="M513" i="20"/>
  <c r="O513" i="20"/>
  <c r="P513" i="20"/>
  <c r="Q513" i="20"/>
  <c r="R513" i="20"/>
  <c r="E514" i="20"/>
  <c r="F514" i="20"/>
  <c r="H514" i="20"/>
  <c r="I514" i="20"/>
  <c r="J514" i="20"/>
  <c r="K514" i="20"/>
  <c r="L514" i="20"/>
  <c r="M514" i="20"/>
  <c r="O514" i="20"/>
  <c r="P514" i="20"/>
  <c r="Q514" i="20"/>
  <c r="R514" i="20"/>
  <c r="E515" i="20"/>
  <c r="F515" i="20"/>
  <c r="H515" i="20"/>
  <c r="I515" i="20"/>
  <c r="J515" i="20"/>
  <c r="K515" i="20"/>
  <c r="L515" i="20"/>
  <c r="M515" i="20"/>
  <c r="O515" i="20"/>
  <c r="P515" i="20"/>
  <c r="Q515" i="20"/>
  <c r="R515" i="20"/>
  <c r="E516" i="20"/>
  <c r="F516" i="20"/>
  <c r="H516" i="20"/>
  <c r="I516" i="20"/>
  <c r="J516" i="20"/>
  <c r="K516" i="20"/>
  <c r="L516" i="20"/>
  <c r="M516" i="20"/>
  <c r="O516" i="20"/>
  <c r="P516" i="20"/>
  <c r="Q516" i="20"/>
  <c r="R516" i="20"/>
  <c r="E517" i="20"/>
  <c r="F517" i="20"/>
  <c r="H517" i="20"/>
  <c r="I517" i="20"/>
  <c r="J517" i="20"/>
  <c r="K517" i="20"/>
  <c r="L517" i="20"/>
  <c r="M517" i="20"/>
  <c r="O517" i="20"/>
  <c r="P517" i="20"/>
  <c r="Q517" i="20"/>
  <c r="R517" i="20"/>
  <c r="E518" i="20"/>
  <c r="F518" i="20"/>
  <c r="H518" i="20"/>
  <c r="I518" i="20"/>
  <c r="J518" i="20"/>
  <c r="K518" i="20"/>
  <c r="L518" i="20"/>
  <c r="M518" i="20"/>
  <c r="O518" i="20"/>
  <c r="P518" i="20"/>
  <c r="Q518" i="20"/>
  <c r="R518" i="20"/>
  <c r="E519" i="20"/>
  <c r="F519" i="20"/>
  <c r="H519" i="20"/>
  <c r="I519" i="20"/>
  <c r="J519" i="20"/>
  <c r="K519" i="20"/>
  <c r="L519" i="20"/>
  <c r="M519" i="20"/>
  <c r="O519" i="20"/>
  <c r="P519" i="20"/>
  <c r="Q519" i="20"/>
  <c r="R519" i="20"/>
  <c r="E520" i="20"/>
  <c r="F520" i="20"/>
  <c r="H520" i="20"/>
  <c r="I520" i="20"/>
  <c r="J520" i="20"/>
  <c r="K520" i="20"/>
  <c r="L520" i="20"/>
  <c r="M520" i="20"/>
  <c r="O520" i="20"/>
  <c r="P520" i="20"/>
  <c r="Q520" i="20"/>
  <c r="R520" i="20"/>
  <c r="E521" i="20"/>
  <c r="F521" i="20"/>
  <c r="H521" i="20"/>
  <c r="I521" i="20"/>
  <c r="J521" i="20"/>
  <c r="K521" i="20"/>
  <c r="L521" i="20"/>
  <c r="M521" i="20"/>
  <c r="O521" i="20"/>
  <c r="P521" i="20"/>
  <c r="Q521" i="20"/>
  <c r="R521" i="20"/>
  <c r="E522" i="20"/>
  <c r="F522" i="20"/>
  <c r="H522" i="20"/>
  <c r="I522" i="20"/>
  <c r="J522" i="20"/>
  <c r="K522" i="20"/>
  <c r="L522" i="20"/>
  <c r="M522" i="20"/>
  <c r="O522" i="20"/>
  <c r="P522" i="20"/>
  <c r="Q522" i="20"/>
  <c r="R522" i="20"/>
  <c r="E523" i="20"/>
  <c r="F523" i="20"/>
  <c r="H523" i="20"/>
  <c r="I523" i="20"/>
  <c r="J523" i="20"/>
  <c r="K523" i="20"/>
  <c r="L523" i="20"/>
  <c r="M523" i="20"/>
  <c r="O523" i="20"/>
  <c r="P523" i="20"/>
  <c r="Q523" i="20"/>
  <c r="R523" i="20"/>
  <c r="E524" i="20"/>
  <c r="F524" i="20"/>
  <c r="H524" i="20"/>
  <c r="I524" i="20"/>
  <c r="J524" i="20"/>
  <c r="K524" i="20"/>
  <c r="L524" i="20"/>
  <c r="M524" i="20"/>
  <c r="O524" i="20"/>
  <c r="P524" i="20"/>
  <c r="Q524" i="20"/>
  <c r="R524" i="20"/>
  <c r="E525" i="20"/>
  <c r="F525" i="20"/>
  <c r="H525" i="20"/>
  <c r="I525" i="20"/>
  <c r="J525" i="20"/>
  <c r="K525" i="20"/>
  <c r="L525" i="20"/>
  <c r="M525" i="20"/>
  <c r="O525" i="20"/>
  <c r="P525" i="20"/>
  <c r="Q525" i="20"/>
  <c r="R525" i="20"/>
  <c r="E526" i="20"/>
  <c r="F526" i="20"/>
  <c r="H526" i="20"/>
  <c r="I526" i="20"/>
  <c r="J526" i="20"/>
  <c r="K526" i="20"/>
  <c r="L526" i="20"/>
  <c r="M526" i="20"/>
  <c r="O526" i="20"/>
  <c r="P526" i="20"/>
  <c r="Q526" i="20"/>
  <c r="R526" i="20"/>
  <c r="E527" i="20"/>
  <c r="F527" i="20"/>
  <c r="H527" i="20"/>
  <c r="I527" i="20"/>
  <c r="J527" i="20"/>
  <c r="K527" i="20"/>
  <c r="L527" i="20"/>
  <c r="M527" i="20"/>
  <c r="O527" i="20"/>
  <c r="P527" i="20"/>
  <c r="Q527" i="20"/>
  <c r="R527" i="20"/>
  <c r="E528" i="20"/>
  <c r="F528" i="20"/>
  <c r="H528" i="20"/>
  <c r="I528" i="20"/>
  <c r="J528" i="20"/>
  <c r="K528" i="20"/>
  <c r="L528" i="20"/>
  <c r="M528" i="20"/>
  <c r="O528" i="20"/>
  <c r="P528" i="20"/>
  <c r="Q528" i="20"/>
  <c r="R528" i="20"/>
  <c r="E529" i="20"/>
  <c r="F529" i="20"/>
  <c r="H529" i="20"/>
  <c r="I529" i="20"/>
  <c r="J529" i="20"/>
  <c r="K529" i="20"/>
  <c r="L529" i="20"/>
  <c r="M529" i="20"/>
  <c r="O529" i="20"/>
  <c r="P529" i="20"/>
  <c r="Q529" i="20"/>
  <c r="R529" i="20"/>
  <c r="E530" i="20"/>
  <c r="F530" i="20"/>
  <c r="H530" i="20"/>
  <c r="I530" i="20"/>
  <c r="J530" i="20"/>
  <c r="K530" i="20"/>
  <c r="L530" i="20"/>
  <c r="M530" i="20"/>
  <c r="O530" i="20"/>
  <c r="P530" i="20"/>
  <c r="Q530" i="20"/>
  <c r="R530" i="20"/>
  <c r="E531" i="20"/>
  <c r="F531" i="20"/>
  <c r="H531" i="20"/>
  <c r="I531" i="20"/>
  <c r="J531" i="20"/>
  <c r="K531" i="20"/>
  <c r="L531" i="20"/>
  <c r="M531" i="20"/>
  <c r="O531" i="20"/>
  <c r="P531" i="20"/>
  <c r="Q531" i="20"/>
  <c r="R531" i="20"/>
  <c r="E532" i="20"/>
  <c r="F532" i="20"/>
  <c r="H532" i="20"/>
  <c r="I532" i="20"/>
  <c r="J532" i="20"/>
  <c r="K532" i="20"/>
  <c r="L532" i="20"/>
  <c r="M532" i="20"/>
  <c r="O532" i="20"/>
  <c r="P532" i="20"/>
  <c r="Q532" i="20"/>
  <c r="R532" i="20"/>
  <c r="E533" i="20"/>
  <c r="F533" i="20"/>
  <c r="H533" i="20"/>
  <c r="I533" i="20"/>
  <c r="J533" i="20"/>
  <c r="K533" i="20"/>
  <c r="L533" i="20"/>
  <c r="M533" i="20"/>
  <c r="O533" i="20"/>
  <c r="P533" i="20"/>
  <c r="Q533" i="20"/>
  <c r="R533" i="20"/>
  <c r="E534" i="20"/>
  <c r="F534" i="20"/>
  <c r="H534" i="20"/>
  <c r="I534" i="20"/>
  <c r="J534" i="20"/>
  <c r="K534" i="20"/>
  <c r="L534" i="20"/>
  <c r="M534" i="20"/>
  <c r="O534" i="20"/>
  <c r="P534" i="20"/>
  <c r="Q534" i="20"/>
  <c r="R534" i="20"/>
  <c r="E535" i="20"/>
  <c r="F535" i="20"/>
  <c r="H535" i="20"/>
  <c r="I535" i="20"/>
  <c r="J535" i="20"/>
  <c r="K535" i="20"/>
  <c r="L535" i="20"/>
  <c r="M535" i="20"/>
  <c r="O535" i="20"/>
  <c r="P535" i="20"/>
  <c r="Q535" i="20"/>
  <c r="R535" i="20"/>
  <c r="E536" i="20"/>
  <c r="F536" i="20"/>
  <c r="H536" i="20"/>
  <c r="I536" i="20"/>
  <c r="J536" i="20"/>
  <c r="K536" i="20"/>
  <c r="L536" i="20"/>
  <c r="M536" i="20"/>
  <c r="O536" i="20"/>
  <c r="P536" i="20"/>
  <c r="Q536" i="20"/>
  <c r="R536" i="20"/>
  <c r="E537" i="20"/>
  <c r="F537" i="20"/>
  <c r="H537" i="20"/>
  <c r="I537" i="20"/>
  <c r="J537" i="20"/>
  <c r="K537" i="20"/>
  <c r="L537" i="20"/>
  <c r="M537" i="20"/>
  <c r="O537" i="20"/>
  <c r="P537" i="20"/>
  <c r="Q537" i="20"/>
  <c r="R537" i="20"/>
  <c r="E538" i="20"/>
  <c r="F538" i="20"/>
  <c r="H538" i="20"/>
  <c r="I538" i="20"/>
  <c r="J538" i="20"/>
  <c r="K538" i="20"/>
  <c r="L538" i="20"/>
  <c r="M538" i="20"/>
  <c r="O538" i="20"/>
  <c r="P538" i="20"/>
  <c r="Q538" i="20"/>
  <c r="R538" i="20"/>
  <c r="E539" i="20"/>
  <c r="F539" i="20"/>
  <c r="H539" i="20"/>
  <c r="I539" i="20"/>
  <c r="J539" i="20"/>
  <c r="K539" i="20"/>
  <c r="L539" i="20"/>
  <c r="M539" i="20"/>
  <c r="O539" i="20"/>
  <c r="P539" i="20"/>
  <c r="Q539" i="20"/>
  <c r="R539" i="20"/>
  <c r="E540" i="20"/>
  <c r="F540" i="20"/>
  <c r="H540" i="20"/>
  <c r="I540" i="20"/>
  <c r="J540" i="20"/>
  <c r="K540" i="20"/>
  <c r="L540" i="20"/>
  <c r="M540" i="20"/>
  <c r="O540" i="20"/>
  <c r="P540" i="20"/>
  <c r="Q540" i="20"/>
  <c r="R540" i="20"/>
  <c r="E541" i="20"/>
  <c r="F541" i="20"/>
  <c r="H541" i="20"/>
  <c r="I541" i="20"/>
  <c r="J541" i="20"/>
  <c r="K541" i="20"/>
  <c r="L541" i="20"/>
  <c r="M541" i="20"/>
  <c r="O541" i="20"/>
  <c r="P541" i="20"/>
  <c r="Q541" i="20"/>
  <c r="R541" i="20"/>
  <c r="E542" i="20"/>
  <c r="F542" i="20"/>
  <c r="H542" i="20"/>
  <c r="I542" i="20"/>
  <c r="J542" i="20"/>
  <c r="K542" i="20"/>
  <c r="L542" i="20"/>
  <c r="M542" i="20"/>
  <c r="O542" i="20"/>
  <c r="P542" i="20"/>
  <c r="Q542" i="20"/>
  <c r="R542" i="20"/>
  <c r="E543" i="20"/>
  <c r="F543" i="20"/>
  <c r="H543" i="20"/>
  <c r="I543" i="20"/>
  <c r="J543" i="20"/>
  <c r="K543" i="20"/>
  <c r="L543" i="20"/>
  <c r="M543" i="20"/>
  <c r="O543" i="20"/>
  <c r="P543" i="20"/>
  <c r="Q543" i="20"/>
  <c r="R543" i="20"/>
  <c r="E544" i="20"/>
  <c r="F544" i="20"/>
  <c r="H544" i="20"/>
  <c r="I544" i="20"/>
  <c r="J544" i="20"/>
  <c r="K544" i="20"/>
  <c r="L544" i="20"/>
  <c r="M544" i="20"/>
  <c r="O544" i="20"/>
  <c r="P544" i="20"/>
  <c r="Q544" i="20"/>
  <c r="R544" i="20"/>
  <c r="E545" i="20"/>
  <c r="F545" i="20"/>
  <c r="H545" i="20"/>
  <c r="I545" i="20"/>
  <c r="J545" i="20"/>
  <c r="K545" i="20"/>
  <c r="L545" i="20"/>
  <c r="M545" i="20"/>
  <c r="O545" i="20"/>
  <c r="P545" i="20"/>
  <c r="Q545" i="20"/>
  <c r="R545" i="20"/>
  <c r="E546" i="20"/>
  <c r="F546" i="20"/>
  <c r="H546" i="20"/>
  <c r="I546" i="20"/>
  <c r="J546" i="20"/>
  <c r="K546" i="20"/>
  <c r="L546" i="20"/>
  <c r="M546" i="20"/>
  <c r="O546" i="20"/>
  <c r="P546" i="20"/>
  <c r="Q546" i="20"/>
  <c r="R546" i="20"/>
  <c r="E547" i="20"/>
  <c r="F547" i="20"/>
  <c r="H547" i="20"/>
  <c r="I547" i="20"/>
  <c r="J547" i="20"/>
  <c r="K547" i="20"/>
  <c r="L547" i="20"/>
  <c r="M547" i="20"/>
  <c r="O547" i="20"/>
  <c r="P547" i="20"/>
  <c r="Q547" i="20"/>
  <c r="R547" i="20"/>
  <c r="E548" i="20"/>
  <c r="F548" i="20"/>
  <c r="H548" i="20"/>
  <c r="I548" i="20"/>
  <c r="J548" i="20"/>
  <c r="K548" i="20"/>
  <c r="L548" i="20"/>
  <c r="M548" i="20"/>
  <c r="O548" i="20"/>
  <c r="P548" i="20"/>
  <c r="Q548" i="20"/>
  <c r="R548" i="20"/>
  <c r="E549" i="20"/>
  <c r="F549" i="20"/>
  <c r="H549" i="20"/>
  <c r="I549" i="20"/>
  <c r="J549" i="20"/>
  <c r="K549" i="20"/>
  <c r="L549" i="20"/>
  <c r="M549" i="20"/>
  <c r="O549" i="20"/>
  <c r="P549" i="20"/>
  <c r="Q549" i="20"/>
  <c r="R549" i="20"/>
  <c r="E550" i="20"/>
  <c r="F550" i="20"/>
  <c r="H550" i="20"/>
  <c r="I550" i="20"/>
  <c r="J550" i="20"/>
  <c r="K550" i="20"/>
  <c r="L550" i="20"/>
  <c r="M550" i="20"/>
  <c r="O550" i="20"/>
  <c r="P550" i="20"/>
  <c r="Q550" i="20"/>
  <c r="R550" i="20"/>
  <c r="E551" i="20"/>
  <c r="F551" i="20"/>
  <c r="H551" i="20"/>
  <c r="I551" i="20"/>
  <c r="J551" i="20"/>
  <c r="K551" i="20"/>
  <c r="L551" i="20"/>
  <c r="M551" i="20"/>
  <c r="O551" i="20"/>
  <c r="P551" i="20"/>
  <c r="Q551" i="20"/>
  <c r="R551" i="20"/>
  <c r="E552" i="20"/>
  <c r="F552" i="20"/>
  <c r="H552" i="20"/>
  <c r="I552" i="20"/>
  <c r="J552" i="20"/>
  <c r="K552" i="20"/>
  <c r="L552" i="20"/>
  <c r="M552" i="20"/>
  <c r="O552" i="20"/>
  <c r="P552" i="20"/>
  <c r="Q552" i="20"/>
  <c r="R552" i="20"/>
  <c r="E553" i="20"/>
  <c r="F553" i="20"/>
  <c r="H553" i="20"/>
  <c r="I553" i="20"/>
  <c r="J553" i="20"/>
  <c r="K553" i="20"/>
  <c r="L553" i="20"/>
  <c r="M553" i="20"/>
  <c r="O553" i="20"/>
  <c r="P553" i="20"/>
  <c r="Q553" i="20"/>
  <c r="R553" i="20"/>
  <c r="E554" i="20"/>
  <c r="F554" i="20"/>
  <c r="H554" i="20"/>
  <c r="I554" i="20"/>
  <c r="J554" i="20"/>
  <c r="K554" i="20"/>
  <c r="L554" i="20"/>
  <c r="M554" i="20"/>
  <c r="O554" i="20"/>
  <c r="P554" i="20"/>
  <c r="Q554" i="20"/>
  <c r="R554" i="20"/>
  <c r="E555" i="20"/>
  <c r="F555" i="20"/>
  <c r="H555" i="20"/>
  <c r="I555" i="20"/>
  <c r="J555" i="20"/>
  <c r="K555" i="20"/>
  <c r="L555" i="20"/>
  <c r="M555" i="20"/>
  <c r="O555" i="20"/>
  <c r="P555" i="20"/>
  <c r="Q555" i="20"/>
  <c r="R555" i="20"/>
  <c r="E556" i="20"/>
  <c r="F556" i="20"/>
  <c r="H556" i="20"/>
  <c r="I556" i="20"/>
  <c r="J556" i="20"/>
  <c r="K556" i="20"/>
  <c r="L556" i="20"/>
  <c r="M556" i="20"/>
  <c r="O556" i="20"/>
  <c r="P556" i="20"/>
  <c r="Q556" i="20"/>
  <c r="R556" i="20"/>
  <c r="E557" i="20"/>
  <c r="F557" i="20"/>
  <c r="H557" i="20"/>
  <c r="I557" i="20"/>
  <c r="J557" i="20"/>
  <c r="K557" i="20"/>
  <c r="L557" i="20"/>
  <c r="M557" i="20"/>
  <c r="O557" i="20"/>
  <c r="P557" i="20"/>
  <c r="Q557" i="20"/>
  <c r="R557" i="20"/>
  <c r="E558" i="20"/>
  <c r="F558" i="20"/>
  <c r="H558" i="20"/>
  <c r="I558" i="20"/>
  <c r="J558" i="20"/>
  <c r="K558" i="20"/>
  <c r="L558" i="20"/>
  <c r="M558" i="20"/>
  <c r="O558" i="20"/>
  <c r="P558" i="20"/>
  <c r="Q558" i="20"/>
  <c r="R558" i="20"/>
  <c r="E559" i="20"/>
  <c r="F559" i="20"/>
  <c r="H559" i="20"/>
  <c r="I559" i="20"/>
  <c r="J559" i="20"/>
  <c r="K559" i="20"/>
  <c r="L559" i="20"/>
  <c r="M559" i="20"/>
  <c r="O559" i="20"/>
  <c r="P559" i="20"/>
  <c r="Q559" i="20"/>
  <c r="R559" i="20"/>
  <c r="E560" i="20"/>
  <c r="F560" i="20"/>
  <c r="H560" i="20"/>
  <c r="I560" i="20"/>
  <c r="J560" i="20"/>
  <c r="K560" i="20"/>
  <c r="L560" i="20"/>
  <c r="M560" i="20"/>
  <c r="O560" i="20"/>
  <c r="P560" i="20"/>
  <c r="Q560" i="20"/>
  <c r="R560" i="20"/>
  <c r="E561" i="20"/>
  <c r="F561" i="20"/>
  <c r="H561" i="20"/>
  <c r="I561" i="20"/>
  <c r="J561" i="20"/>
  <c r="K561" i="20"/>
  <c r="L561" i="20"/>
  <c r="M561" i="20"/>
  <c r="O561" i="20"/>
  <c r="P561" i="20"/>
  <c r="Q561" i="20"/>
  <c r="R561" i="20"/>
  <c r="E562" i="20"/>
  <c r="F562" i="20"/>
  <c r="H562" i="20"/>
  <c r="I562" i="20"/>
  <c r="J562" i="20"/>
  <c r="K562" i="20"/>
  <c r="L562" i="20"/>
  <c r="M562" i="20"/>
  <c r="O562" i="20"/>
  <c r="P562" i="20"/>
  <c r="Q562" i="20"/>
  <c r="R562" i="20"/>
  <c r="E563" i="20"/>
  <c r="F563" i="20"/>
  <c r="H563" i="20"/>
  <c r="I563" i="20"/>
  <c r="J563" i="20"/>
  <c r="K563" i="20"/>
  <c r="L563" i="20"/>
  <c r="M563" i="20"/>
  <c r="O563" i="20"/>
  <c r="P563" i="20"/>
  <c r="Q563" i="20"/>
  <c r="R563" i="20"/>
  <c r="E564" i="20"/>
  <c r="F564" i="20"/>
  <c r="H564" i="20"/>
  <c r="I564" i="20"/>
  <c r="J564" i="20"/>
  <c r="K564" i="20"/>
  <c r="L564" i="20"/>
  <c r="M564" i="20"/>
  <c r="O564" i="20"/>
  <c r="P564" i="20"/>
  <c r="Q564" i="20"/>
  <c r="R564" i="20"/>
  <c r="E565" i="20"/>
  <c r="F565" i="20"/>
  <c r="H565" i="20"/>
  <c r="I565" i="20"/>
  <c r="J565" i="20"/>
  <c r="K565" i="20"/>
  <c r="L565" i="20"/>
  <c r="M565" i="20"/>
  <c r="O565" i="20"/>
  <c r="P565" i="20"/>
  <c r="Q565" i="20"/>
  <c r="R565" i="20"/>
  <c r="E566" i="20"/>
  <c r="F566" i="20"/>
  <c r="H566" i="20"/>
  <c r="I566" i="20"/>
  <c r="J566" i="20"/>
  <c r="K566" i="20"/>
  <c r="L566" i="20"/>
  <c r="M566" i="20"/>
  <c r="O566" i="20"/>
  <c r="P566" i="20"/>
  <c r="Q566" i="20"/>
  <c r="R566" i="20"/>
  <c r="E567" i="20"/>
  <c r="F567" i="20"/>
  <c r="H567" i="20"/>
  <c r="I567" i="20"/>
  <c r="J567" i="20"/>
  <c r="K567" i="20"/>
  <c r="L567" i="20"/>
  <c r="M567" i="20"/>
  <c r="O567" i="20"/>
  <c r="P567" i="20"/>
  <c r="Q567" i="20"/>
  <c r="R567" i="20"/>
  <c r="E568" i="20"/>
  <c r="F568" i="20"/>
  <c r="H568" i="20"/>
  <c r="I568" i="20"/>
  <c r="J568" i="20"/>
  <c r="K568" i="20"/>
  <c r="L568" i="20"/>
  <c r="M568" i="20"/>
  <c r="O568" i="20"/>
  <c r="P568" i="20"/>
  <c r="Q568" i="20"/>
  <c r="R568" i="20"/>
  <c r="E569" i="20"/>
  <c r="F569" i="20"/>
  <c r="H569" i="20"/>
  <c r="I569" i="20"/>
  <c r="J569" i="20"/>
  <c r="K569" i="20"/>
  <c r="L569" i="20"/>
  <c r="M569" i="20"/>
  <c r="O569" i="20"/>
  <c r="P569" i="20"/>
  <c r="Q569" i="20"/>
  <c r="R569" i="20"/>
  <c r="E570" i="20"/>
  <c r="F570" i="20"/>
  <c r="H570" i="20"/>
  <c r="I570" i="20"/>
  <c r="J570" i="20"/>
  <c r="K570" i="20"/>
  <c r="L570" i="20"/>
  <c r="M570" i="20"/>
  <c r="O570" i="20"/>
  <c r="P570" i="20"/>
  <c r="Q570" i="20"/>
  <c r="R570" i="20"/>
  <c r="E571" i="20"/>
  <c r="F571" i="20"/>
  <c r="H571" i="20"/>
  <c r="I571" i="20"/>
  <c r="J571" i="20"/>
  <c r="K571" i="20"/>
  <c r="L571" i="20"/>
  <c r="M571" i="20"/>
  <c r="O571" i="20"/>
  <c r="P571" i="20"/>
  <c r="Q571" i="20"/>
  <c r="R571" i="20"/>
  <c r="E572" i="20"/>
  <c r="F572" i="20"/>
  <c r="H572" i="20"/>
  <c r="I572" i="20"/>
  <c r="J572" i="20"/>
  <c r="K572" i="20"/>
  <c r="L572" i="20"/>
  <c r="M572" i="20"/>
  <c r="O572" i="20"/>
  <c r="P572" i="20"/>
  <c r="Q572" i="20"/>
  <c r="R572" i="20"/>
  <c r="E573" i="20"/>
  <c r="F573" i="20"/>
  <c r="H573" i="20"/>
  <c r="I573" i="20"/>
  <c r="J573" i="20"/>
  <c r="K573" i="20"/>
  <c r="L573" i="20"/>
  <c r="M573" i="20"/>
  <c r="O573" i="20"/>
  <c r="P573" i="20"/>
  <c r="Q573" i="20"/>
  <c r="R573" i="20"/>
  <c r="E574" i="20"/>
  <c r="F574" i="20"/>
  <c r="H574" i="20"/>
  <c r="I574" i="20"/>
  <c r="J574" i="20"/>
  <c r="K574" i="20"/>
  <c r="L574" i="20"/>
  <c r="M574" i="20"/>
  <c r="O574" i="20"/>
  <c r="P574" i="20"/>
  <c r="Q574" i="20"/>
  <c r="R574" i="20"/>
  <c r="E575" i="20"/>
  <c r="F575" i="20"/>
  <c r="H575" i="20"/>
  <c r="I575" i="20"/>
  <c r="J575" i="20"/>
  <c r="K575" i="20"/>
  <c r="L575" i="20"/>
  <c r="M575" i="20"/>
  <c r="O575" i="20"/>
  <c r="P575" i="20"/>
  <c r="Q575" i="20"/>
  <c r="R575" i="20"/>
  <c r="E576" i="20"/>
  <c r="F576" i="20"/>
  <c r="H576" i="20"/>
  <c r="I576" i="20"/>
  <c r="J576" i="20"/>
  <c r="K576" i="20"/>
  <c r="L576" i="20"/>
  <c r="M576" i="20"/>
  <c r="O576" i="20"/>
  <c r="P576" i="20"/>
  <c r="Q576" i="20"/>
  <c r="R576" i="20"/>
  <c r="E577" i="20"/>
  <c r="F577" i="20"/>
  <c r="H577" i="20"/>
  <c r="I577" i="20"/>
  <c r="J577" i="20"/>
  <c r="K577" i="20"/>
  <c r="L577" i="20"/>
  <c r="M577" i="20"/>
  <c r="O577" i="20"/>
  <c r="P577" i="20"/>
  <c r="Q577" i="20"/>
  <c r="R577" i="20"/>
  <c r="E578" i="20"/>
  <c r="F578" i="20"/>
  <c r="H578" i="20"/>
  <c r="I578" i="20"/>
  <c r="J578" i="20"/>
  <c r="K578" i="20"/>
  <c r="L578" i="20"/>
  <c r="M578" i="20"/>
  <c r="O578" i="20"/>
  <c r="P578" i="20"/>
  <c r="Q578" i="20"/>
  <c r="R578" i="20"/>
  <c r="E579" i="20"/>
  <c r="F579" i="20"/>
  <c r="H579" i="20"/>
  <c r="I579" i="20"/>
  <c r="J579" i="20"/>
  <c r="K579" i="20"/>
  <c r="L579" i="20"/>
  <c r="M579" i="20"/>
  <c r="O579" i="20"/>
  <c r="P579" i="20"/>
  <c r="Q579" i="20"/>
  <c r="R579" i="20"/>
  <c r="E580" i="20"/>
  <c r="F580" i="20"/>
  <c r="H580" i="20"/>
  <c r="I580" i="20"/>
  <c r="J580" i="20"/>
  <c r="K580" i="20"/>
  <c r="L580" i="20"/>
  <c r="M580" i="20"/>
  <c r="O580" i="20"/>
  <c r="P580" i="20"/>
  <c r="Q580" i="20"/>
  <c r="R580" i="20"/>
  <c r="E581" i="20"/>
  <c r="F581" i="20"/>
  <c r="H581" i="20"/>
  <c r="I581" i="20"/>
  <c r="J581" i="20"/>
  <c r="K581" i="20"/>
  <c r="L581" i="20"/>
  <c r="M581" i="20"/>
  <c r="O581" i="20"/>
  <c r="P581" i="20"/>
  <c r="Q581" i="20"/>
  <c r="R581" i="20"/>
  <c r="E582" i="20"/>
  <c r="F582" i="20"/>
  <c r="H582" i="20"/>
  <c r="I582" i="20"/>
  <c r="J582" i="20"/>
  <c r="K582" i="20"/>
  <c r="L582" i="20"/>
  <c r="M582" i="20"/>
  <c r="O582" i="20"/>
  <c r="P582" i="20"/>
  <c r="Q582" i="20"/>
  <c r="R582" i="20"/>
  <c r="E583" i="20"/>
  <c r="F583" i="20"/>
  <c r="H583" i="20"/>
  <c r="I583" i="20"/>
  <c r="J583" i="20"/>
  <c r="K583" i="20"/>
  <c r="L583" i="20"/>
  <c r="M583" i="20"/>
  <c r="O583" i="20"/>
  <c r="P583" i="20"/>
  <c r="Q583" i="20"/>
  <c r="R583" i="20"/>
  <c r="E584" i="20"/>
  <c r="F584" i="20"/>
  <c r="H584" i="20"/>
  <c r="I584" i="20"/>
  <c r="J584" i="20"/>
  <c r="K584" i="20"/>
  <c r="L584" i="20"/>
  <c r="M584" i="20"/>
  <c r="O584" i="20"/>
  <c r="P584" i="20"/>
  <c r="Q584" i="20"/>
  <c r="R584" i="20"/>
  <c r="E585" i="20"/>
  <c r="F585" i="20"/>
  <c r="H585" i="20"/>
  <c r="I585" i="20"/>
  <c r="J585" i="20"/>
  <c r="K585" i="20"/>
  <c r="L585" i="20"/>
  <c r="M585" i="20"/>
  <c r="O585" i="20"/>
  <c r="P585" i="20"/>
  <c r="Q585" i="20"/>
  <c r="R585" i="20"/>
  <c r="E586" i="20"/>
  <c r="F586" i="20"/>
  <c r="H586" i="20"/>
  <c r="I586" i="20"/>
  <c r="J586" i="20"/>
  <c r="K586" i="20"/>
  <c r="L586" i="20"/>
  <c r="M586" i="20"/>
  <c r="O586" i="20"/>
  <c r="P586" i="20"/>
  <c r="Q586" i="20"/>
  <c r="R586" i="20"/>
  <c r="E587" i="20"/>
  <c r="F587" i="20"/>
  <c r="H587" i="20"/>
  <c r="I587" i="20"/>
  <c r="J587" i="20"/>
  <c r="K587" i="20"/>
  <c r="L587" i="20"/>
  <c r="M587" i="20"/>
  <c r="O587" i="20"/>
  <c r="P587" i="20"/>
  <c r="Q587" i="20"/>
  <c r="R587" i="20"/>
  <c r="E588" i="20"/>
  <c r="F588" i="20"/>
  <c r="H588" i="20"/>
  <c r="I588" i="20"/>
  <c r="J588" i="20"/>
  <c r="K588" i="20"/>
  <c r="L588" i="20"/>
  <c r="M588" i="20"/>
  <c r="O588" i="20"/>
  <c r="P588" i="20"/>
  <c r="Q588" i="20"/>
  <c r="R588" i="20"/>
  <c r="E589" i="20"/>
  <c r="F589" i="20"/>
  <c r="H589" i="20"/>
  <c r="I589" i="20"/>
  <c r="J589" i="20"/>
  <c r="K589" i="20"/>
  <c r="L589" i="20"/>
  <c r="M589" i="20"/>
  <c r="O589" i="20"/>
  <c r="P589" i="20"/>
  <c r="Q589" i="20"/>
  <c r="R589" i="20"/>
  <c r="E590" i="20"/>
  <c r="F590" i="20"/>
  <c r="H590" i="20"/>
  <c r="I590" i="20"/>
  <c r="J590" i="20"/>
  <c r="K590" i="20"/>
  <c r="L590" i="20"/>
  <c r="M590" i="20"/>
  <c r="O590" i="20"/>
  <c r="P590" i="20"/>
  <c r="Q590" i="20"/>
  <c r="R590" i="20"/>
  <c r="E591" i="20"/>
  <c r="F591" i="20"/>
  <c r="H591" i="20"/>
  <c r="I591" i="20"/>
  <c r="J591" i="20"/>
  <c r="K591" i="20"/>
  <c r="L591" i="20"/>
  <c r="M591" i="20"/>
  <c r="O591" i="20"/>
  <c r="P591" i="20"/>
  <c r="Q591" i="20"/>
  <c r="R591" i="20"/>
  <c r="E592" i="20"/>
  <c r="F592" i="20"/>
  <c r="H592" i="20"/>
  <c r="I592" i="20"/>
  <c r="J592" i="20"/>
  <c r="K592" i="20"/>
  <c r="L592" i="20"/>
  <c r="M592" i="20"/>
  <c r="O592" i="20"/>
  <c r="P592" i="20"/>
  <c r="Q592" i="20"/>
  <c r="R592" i="20"/>
  <c r="E593" i="20"/>
  <c r="F593" i="20"/>
  <c r="H593" i="20"/>
  <c r="I593" i="20"/>
  <c r="J593" i="20"/>
  <c r="K593" i="20"/>
  <c r="L593" i="20"/>
  <c r="M593" i="20"/>
  <c r="O593" i="20"/>
  <c r="P593" i="20"/>
  <c r="Q593" i="20"/>
  <c r="R593" i="20"/>
  <c r="E594" i="20"/>
  <c r="F594" i="20"/>
  <c r="H594" i="20"/>
  <c r="I594" i="20"/>
  <c r="J594" i="20"/>
  <c r="K594" i="20"/>
  <c r="L594" i="20"/>
  <c r="M594" i="20"/>
  <c r="O594" i="20"/>
  <c r="P594" i="20"/>
  <c r="Q594" i="20"/>
  <c r="R594" i="20"/>
  <c r="E595" i="20"/>
  <c r="F595" i="20"/>
  <c r="H595" i="20"/>
  <c r="I595" i="20"/>
  <c r="J595" i="20"/>
  <c r="K595" i="20"/>
  <c r="L595" i="20"/>
  <c r="M595" i="20"/>
  <c r="O595" i="20"/>
  <c r="P595" i="20"/>
  <c r="Q595" i="20"/>
  <c r="R595" i="20"/>
  <c r="E596" i="20"/>
  <c r="F596" i="20"/>
  <c r="H596" i="20"/>
  <c r="I596" i="20"/>
  <c r="J596" i="20"/>
  <c r="K596" i="20"/>
  <c r="L596" i="20"/>
  <c r="M596" i="20"/>
  <c r="O596" i="20"/>
  <c r="P596" i="20"/>
  <c r="Q596" i="20"/>
  <c r="R596" i="20"/>
  <c r="E597" i="20"/>
  <c r="F597" i="20"/>
  <c r="H597" i="20"/>
  <c r="I597" i="20"/>
  <c r="J597" i="20"/>
  <c r="K597" i="20"/>
  <c r="L597" i="20"/>
  <c r="M597" i="20"/>
  <c r="O597" i="20"/>
  <c r="P597" i="20"/>
  <c r="Q597" i="20"/>
  <c r="R597" i="20"/>
  <c r="E598" i="20"/>
  <c r="F598" i="20"/>
  <c r="H598" i="20"/>
  <c r="I598" i="20"/>
  <c r="J598" i="20"/>
  <c r="K598" i="20"/>
  <c r="L598" i="20"/>
  <c r="M598" i="20"/>
  <c r="O598" i="20"/>
  <c r="P598" i="20"/>
  <c r="Q598" i="20"/>
  <c r="R598" i="20"/>
  <c r="E599" i="20"/>
  <c r="F599" i="20"/>
  <c r="H599" i="20"/>
  <c r="I599" i="20"/>
  <c r="J599" i="20"/>
  <c r="K599" i="20"/>
  <c r="L599" i="20"/>
  <c r="M599" i="20"/>
  <c r="O599" i="20"/>
  <c r="P599" i="20"/>
  <c r="Q599" i="20"/>
  <c r="R599" i="20"/>
  <c r="E600" i="20"/>
  <c r="F600" i="20"/>
  <c r="H600" i="20"/>
  <c r="I600" i="20"/>
  <c r="J600" i="20"/>
  <c r="K600" i="20"/>
  <c r="L600" i="20"/>
  <c r="M600" i="20"/>
  <c r="O600" i="20"/>
  <c r="P600" i="20"/>
  <c r="Q600" i="20"/>
  <c r="R600" i="20"/>
  <c r="E601" i="20"/>
  <c r="F601" i="20"/>
  <c r="H601" i="20"/>
  <c r="I601" i="20"/>
  <c r="J601" i="20"/>
  <c r="K601" i="20"/>
  <c r="L601" i="20"/>
  <c r="M601" i="20"/>
  <c r="O601" i="20"/>
  <c r="P601" i="20"/>
  <c r="Q601" i="20"/>
  <c r="R601" i="20"/>
  <c r="E602" i="20"/>
  <c r="F602" i="20"/>
  <c r="H602" i="20"/>
  <c r="I602" i="20"/>
  <c r="J602" i="20"/>
  <c r="K602" i="20"/>
  <c r="L602" i="20"/>
  <c r="M602" i="20"/>
  <c r="O602" i="20"/>
  <c r="P602" i="20"/>
  <c r="Q602" i="20"/>
  <c r="R602" i="20"/>
  <c r="E603" i="20"/>
  <c r="F603" i="20"/>
  <c r="H603" i="20"/>
  <c r="I603" i="20"/>
  <c r="J603" i="20"/>
  <c r="K603" i="20"/>
  <c r="L603" i="20"/>
  <c r="M603" i="20"/>
  <c r="O603" i="20"/>
  <c r="P603" i="20"/>
  <c r="Q603" i="20"/>
  <c r="R603" i="20"/>
  <c r="E604" i="20"/>
  <c r="F604" i="20"/>
  <c r="H604" i="20"/>
  <c r="I604" i="20"/>
  <c r="J604" i="20"/>
  <c r="K604" i="20"/>
  <c r="L604" i="20"/>
  <c r="M604" i="20"/>
  <c r="O604" i="20"/>
  <c r="P604" i="20"/>
  <c r="Q604" i="20"/>
  <c r="R604" i="20"/>
  <c r="E605" i="20"/>
  <c r="F605" i="20"/>
  <c r="H605" i="20"/>
  <c r="I605" i="20"/>
  <c r="J605" i="20"/>
  <c r="K605" i="20"/>
  <c r="L605" i="20"/>
  <c r="M605" i="20"/>
  <c r="O605" i="20"/>
  <c r="P605" i="20"/>
  <c r="Q605" i="20"/>
  <c r="R605" i="20"/>
  <c r="E606" i="20"/>
  <c r="F606" i="20"/>
  <c r="H606" i="20"/>
  <c r="I606" i="20"/>
  <c r="J606" i="20"/>
  <c r="K606" i="20"/>
  <c r="L606" i="20"/>
  <c r="M606" i="20"/>
  <c r="O606" i="20"/>
  <c r="P606" i="20"/>
  <c r="Q606" i="20"/>
  <c r="R606" i="20"/>
  <c r="E607" i="20"/>
  <c r="F607" i="20"/>
  <c r="H607" i="20"/>
  <c r="I607" i="20"/>
  <c r="J607" i="20"/>
  <c r="K607" i="20"/>
  <c r="L607" i="20"/>
  <c r="M607" i="20"/>
  <c r="O607" i="20"/>
  <c r="P607" i="20"/>
  <c r="Q607" i="20"/>
  <c r="R607" i="20"/>
  <c r="E608" i="20"/>
  <c r="F608" i="20"/>
  <c r="H608" i="20"/>
  <c r="I608" i="20"/>
  <c r="J608" i="20"/>
  <c r="K608" i="20"/>
  <c r="L608" i="20"/>
  <c r="M608" i="20"/>
  <c r="O608" i="20"/>
  <c r="P608" i="20"/>
  <c r="Q608" i="20"/>
  <c r="R608" i="20"/>
  <c r="E609" i="20"/>
  <c r="F609" i="20"/>
  <c r="H609" i="20"/>
  <c r="I609" i="20"/>
  <c r="J609" i="20"/>
  <c r="K609" i="20"/>
  <c r="L609" i="20"/>
  <c r="M609" i="20"/>
  <c r="O609" i="20"/>
  <c r="P609" i="20"/>
  <c r="Q609" i="20"/>
  <c r="R609" i="20"/>
  <c r="E610" i="20"/>
  <c r="F610" i="20"/>
  <c r="H610" i="20"/>
  <c r="I610" i="20"/>
  <c r="J610" i="20"/>
  <c r="K610" i="20"/>
  <c r="L610" i="20"/>
  <c r="M610" i="20"/>
  <c r="O610" i="20"/>
  <c r="P610" i="20"/>
  <c r="Q610" i="20"/>
  <c r="R610" i="20"/>
  <c r="E611" i="20"/>
  <c r="F611" i="20"/>
  <c r="H611" i="20"/>
  <c r="I611" i="20"/>
  <c r="J611" i="20"/>
  <c r="K611" i="20"/>
  <c r="L611" i="20"/>
  <c r="M611" i="20"/>
  <c r="O611" i="20"/>
  <c r="P611" i="20"/>
  <c r="Q611" i="20"/>
  <c r="R611" i="20"/>
  <c r="E612" i="20"/>
  <c r="F612" i="20"/>
  <c r="H612" i="20"/>
  <c r="I612" i="20"/>
  <c r="J612" i="20"/>
  <c r="K612" i="20"/>
  <c r="L612" i="20"/>
  <c r="M612" i="20"/>
  <c r="O612" i="20"/>
  <c r="P612" i="20"/>
  <c r="Q612" i="20"/>
  <c r="R612" i="20"/>
  <c r="E613" i="20"/>
  <c r="F613" i="20"/>
  <c r="H613" i="20"/>
  <c r="I613" i="20"/>
  <c r="J613" i="20"/>
  <c r="K613" i="20"/>
  <c r="L613" i="20"/>
  <c r="M613" i="20"/>
  <c r="O613" i="20"/>
  <c r="P613" i="20"/>
  <c r="Q613" i="20"/>
  <c r="R613" i="20"/>
  <c r="E614" i="20"/>
  <c r="F614" i="20"/>
  <c r="H614" i="20"/>
  <c r="I614" i="20"/>
  <c r="J614" i="20"/>
  <c r="K614" i="20"/>
  <c r="L614" i="20"/>
  <c r="M614" i="20"/>
  <c r="O614" i="20"/>
  <c r="P614" i="20"/>
  <c r="Q614" i="20"/>
  <c r="R614" i="20"/>
  <c r="E615" i="20"/>
  <c r="F615" i="20"/>
  <c r="H615" i="20"/>
  <c r="I615" i="20"/>
  <c r="J615" i="20"/>
  <c r="K615" i="20"/>
  <c r="L615" i="20"/>
  <c r="M615" i="20"/>
  <c r="O615" i="20"/>
  <c r="P615" i="20"/>
  <c r="Q615" i="20"/>
  <c r="R615" i="20"/>
  <c r="E616" i="20"/>
  <c r="F616" i="20"/>
  <c r="H616" i="20"/>
  <c r="I616" i="20"/>
  <c r="J616" i="20"/>
  <c r="K616" i="20"/>
  <c r="L616" i="20"/>
  <c r="M616" i="20"/>
  <c r="O616" i="20"/>
  <c r="P616" i="20"/>
  <c r="Q616" i="20"/>
  <c r="R616" i="20"/>
  <c r="E617" i="20"/>
  <c r="F617" i="20"/>
  <c r="H617" i="20"/>
  <c r="I617" i="20"/>
  <c r="J617" i="20"/>
  <c r="K617" i="20"/>
  <c r="L617" i="20"/>
  <c r="M617" i="20"/>
  <c r="O617" i="20"/>
  <c r="P617" i="20"/>
  <c r="Q617" i="20"/>
  <c r="R617" i="20"/>
  <c r="E618" i="20"/>
  <c r="F618" i="20"/>
  <c r="H618" i="20"/>
  <c r="I618" i="20"/>
  <c r="J618" i="20"/>
  <c r="K618" i="20"/>
  <c r="L618" i="20"/>
  <c r="M618" i="20"/>
  <c r="O618" i="20"/>
  <c r="P618" i="20"/>
  <c r="Q618" i="20"/>
  <c r="R618" i="20"/>
  <c r="E619" i="20"/>
  <c r="F619" i="20"/>
  <c r="H619" i="20"/>
  <c r="I619" i="20"/>
  <c r="J619" i="20"/>
  <c r="K619" i="20"/>
  <c r="L619" i="20"/>
  <c r="M619" i="20"/>
  <c r="O619" i="20"/>
  <c r="P619" i="20"/>
  <c r="Q619" i="20"/>
  <c r="R619" i="20"/>
  <c r="E620" i="20"/>
  <c r="F620" i="20"/>
  <c r="H620" i="20"/>
  <c r="I620" i="20"/>
  <c r="J620" i="20"/>
  <c r="K620" i="20"/>
  <c r="L620" i="20"/>
  <c r="M620" i="20"/>
  <c r="O620" i="20"/>
  <c r="P620" i="20"/>
  <c r="Q620" i="20"/>
  <c r="R620" i="20"/>
  <c r="E621" i="20"/>
  <c r="F621" i="20"/>
  <c r="H621" i="20"/>
  <c r="I621" i="20"/>
  <c r="J621" i="20"/>
  <c r="K621" i="20"/>
  <c r="L621" i="20"/>
  <c r="M621" i="20"/>
  <c r="O621" i="20"/>
  <c r="P621" i="20"/>
  <c r="Q621" i="20"/>
  <c r="R621" i="20"/>
  <c r="E622" i="20"/>
  <c r="F622" i="20"/>
  <c r="H622" i="20"/>
  <c r="I622" i="20"/>
  <c r="J622" i="20"/>
  <c r="K622" i="20"/>
  <c r="L622" i="20"/>
  <c r="M622" i="20"/>
  <c r="O622" i="20"/>
  <c r="P622" i="20"/>
  <c r="Q622" i="20"/>
  <c r="R622" i="20"/>
  <c r="E623" i="20"/>
  <c r="F623" i="20"/>
  <c r="H623" i="20"/>
  <c r="I623" i="20"/>
  <c r="J623" i="20"/>
  <c r="K623" i="20"/>
  <c r="L623" i="20"/>
  <c r="M623" i="20"/>
  <c r="O623" i="20"/>
  <c r="P623" i="20"/>
  <c r="Q623" i="20"/>
  <c r="R623" i="20"/>
  <c r="E624" i="20"/>
  <c r="F624" i="20"/>
  <c r="H624" i="20"/>
  <c r="I624" i="20"/>
  <c r="J624" i="20"/>
  <c r="K624" i="20"/>
  <c r="L624" i="20"/>
  <c r="M624" i="20"/>
  <c r="O624" i="20"/>
  <c r="P624" i="20"/>
  <c r="Q624" i="20"/>
  <c r="R624" i="20"/>
  <c r="E625" i="20"/>
  <c r="F625" i="20"/>
  <c r="H625" i="20"/>
  <c r="I625" i="20"/>
  <c r="J625" i="20"/>
  <c r="K625" i="20"/>
  <c r="L625" i="20"/>
  <c r="M625" i="20"/>
  <c r="O625" i="20"/>
  <c r="P625" i="20"/>
  <c r="Q625" i="20"/>
  <c r="R625" i="20"/>
  <c r="E626" i="20"/>
  <c r="F626" i="20"/>
  <c r="H626" i="20"/>
  <c r="I626" i="20"/>
  <c r="J626" i="20"/>
  <c r="K626" i="20"/>
  <c r="L626" i="20"/>
  <c r="M626" i="20"/>
  <c r="O626" i="20"/>
  <c r="P626" i="20"/>
  <c r="Q626" i="20"/>
  <c r="R626" i="20"/>
  <c r="E627" i="20"/>
  <c r="F627" i="20"/>
  <c r="H627" i="20"/>
  <c r="I627" i="20"/>
  <c r="J627" i="20"/>
  <c r="K627" i="20"/>
  <c r="L627" i="20"/>
  <c r="M627" i="20"/>
  <c r="O627" i="20"/>
  <c r="P627" i="20"/>
  <c r="Q627" i="20"/>
  <c r="R627" i="20"/>
  <c r="E628" i="20"/>
  <c r="F628" i="20"/>
  <c r="H628" i="20"/>
  <c r="I628" i="20"/>
  <c r="J628" i="20"/>
  <c r="K628" i="20"/>
  <c r="L628" i="20"/>
  <c r="M628" i="20"/>
  <c r="O628" i="20"/>
  <c r="P628" i="20"/>
  <c r="Q628" i="20"/>
  <c r="R628" i="20"/>
  <c r="E629" i="20"/>
  <c r="F629" i="20"/>
  <c r="H629" i="20"/>
  <c r="I629" i="20"/>
  <c r="J629" i="20"/>
  <c r="K629" i="20"/>
  <c r="L629" i="20"/>
  <c r="M629" i="20"/>
  <c r="O629" i="20"/>
  <c r="P629" i="20"/>
  <c r="Q629" i="20"/>
  <c r="R629" i="20"/>
  <c r="E630" i="20"/>
  <c r="F630" i="20"/>
  <c r="H630" i="20"/>
  <c r="I630" i="20"/>
  <c r="J630" i="20"/>
  <c r="K630" i="20"/>
  <c r="L630" i="20"/>
  <c r="M630" i="20"/>
  <c r="O630" i="20"/>
  <c r="P630" i="20"/>
  <c r="Q630" i="20"/>
  <c r="R630" i="20"/>
  <c r="E631" i="20"/>
  <c r="F631" i="20"/>
  <c r="H631" i="20"/>
  <c r="I631" i="20"/>
  <c r="J631" i="20"/>
  <c r="K631" i="20"/>
  <c r="L631" i="20"/>
  <c r="M631" i="20"/>
  <c r="O631" i="20"/>
  <c r="P631" i="20"/>
  <c r="Q631" i="20"/>
  <c r="R631" i="20"/>
  <c r="E632" i="20"/>
  <c r="F632" i="20"/>
  <c r="H632" i="20"/>
  <c r="I632" i="20"/>
  <c r="J632" i="20"/>
  <c r="K632" i="20"/>
  <c r="L632" i="20"/>
  <c r="M632" i="20"/>
  <c r="O632" i="20"/>
  <c r="P632" i="20"/>
  <c r="Q632" i="20"/>
  <c r="R632" i="20"/>
  <c r="E633" i="20"/>
  <c r="F633" i="20"/>
  <c r="H633" i="20"/>
  <c r="I633" i="20"/>
  <c r="J633" i="20"/>
  <c r="K633" i="20"/>
  <c r="L633" i="20"/>
  <c r="M633" i="20"/>
  <c r="O633" i="20"/>
  <c r="P633" i="20"/>
  <c r="Q633" i="20"/>
  <c r="R633" i="20"/>
  <c r="E634" i="20"/>
  <c r="F634" i="20"/>
  <c r="H634" i="20"/>
  <c r="I634" i="20"/>
  <c r="J634" i="20"/>
  <c r="K634" i="20"/>
  <c r="L634" i="20"/>
  <c r="M634" i="20"/>
  <c r="O634" i="20"/>
  <c r="P634" i="20"/>
  <c r="Q634" i="20"/>
  <c r="R634" i="20"/>
  <c r="E635" i="20"/>
  <c r="F635" i="20"/>
  <c r="H635" i="20"/>
  <c r="I635" i="20"/>
  <c r="J635" i="20"/>
  <c r="K635" i="20"/>
  <c r="L635" i="20"/>
  <c r="M635" i="20"/>
  <c r="O635" i="20"/>
  <c r="P635" i="20"/>
  <c r="Q635" i="20"/>
  <c r="R635" i="20"/>
  <c r="E636" i="20"/>
  <c r="F636" i="20"/>
  <c r="H636" i="20"/>
  <c r="I636" i="20"/>
  <c r="J636" i="20"/>
  <c r="K636" i="20"/>
  <c r="L636" i="20"/>
  <c r="M636" i="20"/>
  <c r="O636" i="20"/>
  <c r="P636" i="20"/>
  <c r="Q636" i="20"/>
  <c r="R636" i="20"/>
  <c r="E637" i="20"/>
  <c r="F637" i="20"/>
  <c r="H637" i="20"/>
  <c r="I637" i="20"/>
  <c r="J637" i="20"/>
  <c r="K637" i="20"/>
  <c r="L637" i="20"/>
  <c r="M637" i="20"/>
  <c r="O637" i="20"/>
  <c r="P637" i="20"/>
  <c r="Q637" i="20"/>
  <c r="R637" i="20"/>
  <c r="E638" i="20"/>
  <c r="F638" i="20"/>
  <c r="H638" i="20"/>
  <c r="I638" i="20"/>
  <c r="J638" i="20"/>
  <c r="K638" i="20"/>
  <c r="L638" i="20"/>
  <c r="M638" i="20"/>
  <c r="O638" i="20"/>
  <c r="P638" i="20"/>
  <c r="Q638" i="20"/>
  <c r="R638" i="20"/>
  <c r="E639" i="20"/>
  <c r="F639" i="20"/>
  <c r="H639" i="20"/>
  <c r="I639" i="20"/>
  <c r="J639" i="20"/>
  <c r="K639" i="20"/>
  <c r="L639" i="20"/>
  <c r="M639" i="20"/>
  <c r="O639" i="20"/>
  <c r="P639" i="20"/>
  <c r="Q639" i="20"/>
  <c r="R639" i="20"/>
  <c r="E640" i="20"/>
  <c r="F640" i="20"/>
  <c r="H640" i="20"/>
  <c r="I640" i="20"/>
  <c r="J640" i="20"/>
  <c r="K640" i="20"/>
  <c r="L640" i="20"/>
  <c r="M640" i="20"/>
  <c r="O640" i="20"/>
  <c r="P640" i="20"/>
  <c r="Q640" i="20"/>
  <c r="R640" i="20"/>
  <c r="E641" i="20"/>
  <c r="F641" i="20"/>
  <c r="H641" i="20"/>
  <c r="I641" i="20"/>
  <c r="J641" i="20"/>
  <c r="K641" i="20"/>
  <c r="L641" i="20"/>
  <c r="M641" i="20"/>
  <c r="O641" i="20"/>
  <c r="P641" i="20"/>
  <c r="Q641" i="20"/>
  <c r="R641" i="20"/>
  <c r="E642" i="20"/>
  <c r="F642" i="20"/>
  <c r="H642" i="20"/>
  <c r="I642" i="20"/>
  <c r="J642" i="20"/>
  <c r="K642" i="20"/>
  <c r="L642" i="20"/>
  <c r="M642" i="20"/>
  <c r="O642" i="20"/>
  <c r="P642" i="20"/>
  <c r="Q642" i="20"/>
  <c r="R642" i="20"/>
  <c r="E643" i="20"/>
  <c r="F643" i="20"/>
  <c r="H643" i="20"/>
  <c r="I643" i="20"/>
  <c r="J643" i="20"/>
  <c r="K643" i="20"/>
  <c r="L643" i="20"/>
  <c r="M643" i="20"/>
  <c r="O643" i="20"/>
  <c r="P643" i="20"/>
  <c r="Q643" i="20"/>
  <c r="R643" i="20"/>
  <c r="E644" i="20"/>
  <c r="F644" i="20"/>
  <c r="H644" i="20"/>
  <c r="I644" i="20"/>
  <c r="J644" i="20"/>
  <c r="K644" i="20"/>
  <c r="L644" i="20"/>
  <c r="M644" i="20"/>
  <c r="O644" i="20"/>
  <c r="P644" i="20"/>
  <c r="Q644" i="20"/>
  <c r="R644" i="20"/>
  <c r="E645" i="20"/>
  <c r="F645" i="20"/>
  <c r="H645" i="20"/>
  <c r="I645" i="20"/>
  <c r="J645" i="20"/>
  <c r="K645" i="20"/>
  <c r="L645" i="20"/>
  <c r="M645" i="20"/>
  <c r="O645" i="20"/>
  <c r="P645" i="20"/>
  <c r="Q645" i="20"/>
  <c r="R645" i="20"/>
  <c r="G242" i="11"/>
  <c r="K242" i="11"/>
  <c r="J243" i="11"/>
  <c r="F243" i="11"/>
  <c r="G235" i="5"/>
  <c r="J235" i="5"/>
  <c r="K235" i="5"/>
  <c r="G236" i="5"/>
  <c r="K236" i="5"/>
  <c r="F237" i="5"/>
  <c r="F238" i="5"/>
  <c r="G238" i="5"/>
  <c r="F240" i="5"/>
  <c r="G240" i="5"/>
  <c r="F241" i="5"/>
  <c r="G241" i="5"/>
  <c r="F242" i="5"/>
  <c r="G242" i="5"/>
  <c r="F243" i="5"/>
  <c r="K243" i="5"/>
  <c r="F244" i="5"/>
  <c r="F245" i="5"/>
  <c r="G245" i="5"/>
  <c r="K245" i="5"/>
  <c r="F246" i="5"/>
  <c r="K246" i="5"/>
  <c r="F247" i="5"/>
  <c r="G247" i="5"/>
  <c r="K249" i="5"/>
  <c r="L249" i="5"/>
  <c r="M249" i="5"/>
  <c r="O249" i="5"/>
  <c r="N249" i="5"/>
  <c r="P249" i="5"/>
  <c r="Q249" i="5"/>
  <c r="G250" i="5"/>
  <c r="K250" i="5"/>
  <c r="L250" i="5"/>
  <c r="L251" i="5"/>
  <c r="M250" i="5"/>
  <c r="M251" i="5"/>
  <c r="O251" i="5"/>
  <c r="N250" i="5"/>
  <c r="R250" i="5"/>
  <c r="Q251" i="5"/>
  <c r="G251" i="5"/>
  <c r="K251" i="5"/>
  <c r="N251" i="5"/>
  <c r="P251" i="5"/>
  <c r="G252" i="5"/>
  <c r="K252" i="5"/>
  <c r="L252" i="5"/>
  <c r="M252" i="5"/>
  <c r="N252" i="5"/>
  <c r="O252" i="5"/>
  <c r="P252" i="5"/>
  <c r="R252" i="5"/>
  <c r="Q252" i="5"/>
  <c r="G253" i="5"/>
  <c r="J253" i="5"/>
  <c r="K253" i="5"/>
  <c r="L253" i="5"/>
  <c r="M253" i="5"/>
  <c r="O253" i="5"/>
  <c r="N253" i="5"/>
  <c r="P253" i="5"/>
  <c r="Q253" i="5"/>
  <c r="Q254" i="5"/>
  <c r="Q255" i="5"/>
  <c r="Q256" i="5"/>
  <c r="Q257" i="5"/>
  <c r="Q258" i="5"/>
  <c r="G254" i="5"/>
  <c r="K254" i="5"/>
  <c r="L254" i="5"/>
  <c r="M254" i="5"/>
  <c r="O254" i="5"/>
  <c r="N254" i="5"/>
  <c r="G255" i="5"/>
  <c r="K255" i="5"/>
  <c r="L255" i="5"/>
  <c r="M255" i="5"/>
  <c r="N255" i="5"/>
  <c r="F256" i="5"/>
  <c r="G256" i="5"/>
  <c r="K256" i="5"/>
  <c r="L256" i="5"/>
  <c r="M256" i="5"/>
  <c r="N256" i="5"/>
  <c r="F257" i="5"/>
  <c r="G257" i="5"/>
  <c r="K257" i="5"/>
  <c r="L257" i="5"/>
  <c r="M257" i="5"/>
  <c r="N257" i="5"/>
  <c r="F258" i="5"/>
  <c r="G258" i="5"/>
  <c r="K258" i="5"/>
  <c r="L258" i="5"/>
  <c r="M258" i="5"/>
  <c r="N258" i="5"/>
  <c r="F259" i="5"/>
  <c r="K259" i="5"/>
  <c r="L259" i="5"/>
  <c r="M259" i="5"/>
  <c r="N259" i="5"/>
  <c r="O259" i="5"/>
  <c r="P259" i="5"/>
  <c r="Q259" i="5"/>
  <c r="R259" i="5"/>
  <c r="K260" i="5"/>
  <c r="L260" i="5"/>
  <c r="M260" i="5"/>
  <c r="O260" i="5"/>
  <c r="N260" i="5"/>
  <c r="P260" i="5"/>
  <c r="R260" i="5"/>
  <c r="Q260" i="5"/>
  <c r="G260" i="5"/>
  <c r="J260" i="5"/>
  <c r="G259" i="5"/>
  <c r="J259" i="5"/>
  <c r="R253" i="5"/>
  <c r="P254" i="5"/>
  <c r="O258" i="5"/>
  <c r="J258" i="5"/>
  <c r="O257" i="5"/>
  <c r="J257" i="5"/>
  <c r="O256" i="5"/>
  <c r="J256" i="5"/>
  <c r="O255" i="5"/>
  <c r="J255" i="5"/>
  <c r="J254" i="5"/>
  <c r="J252" i="5"/>
  <c r="O250" i="5"/>
  <c r="R251" i="5"/>
  <c r="J251" i="5"/>
  <c r="J250" i="5"/>
  <c r="R249" i="5"/>
  <c r="F248" i="5"/>
  <c r="K242" i="5"/>
  <c r="K238" i="5"/>
  <c r="K247" i="5"/>
  <c r="K241" i="5"/>
  <c r="F239" i="5"/>
  <c r="G239" i="5"/>
  <c r="K240" i="5"/>
  <c r="J247" i="5"/>
  <c r="G246" i="5"/>
  <c r="J246" i="5"/>
  <c r="J245" i="5"/>
  <c r="G244" i="5"/>
  <c r="J244" i="5"/>
  <c r="K244" i="5"/>
  <c r="G243" i="5"/>
  <c r="J243" i="5"/>
  <c r="J242" i="5"/>
  <c r="J241" i="5"/>
  <c r="J240" i="5"/>
  <c r="J238" i="5"/>
  <c r="G237" i="5"/>
  <c r="J237" i="5"/>
  <c r="K237" i="5"/>
  <c r="J236" i="5"/>
  <c r="F226" i="5"/>
  <c r="F227" i="5"/>
  <c r="F228" i="5"/>
  <c r="F229" i="5"/>
  <c r="F233" i="5"/>
  <c r="F234" i="5"/>
  <c r="G234" i="5"/>
  <c r="F225" i="5"/>
  <c r="E224" i="20"/>
  <c r="E225" i="20"/>
  <c r="H225" i="20"/>
  <c r="F24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H41" i="20"/>
  <c r="E42" i="20"/>
  <c r="E43" i="20"/>
  <c r="E44" i="20"/>
  <c r="E45" i="20"/>
  <c r="E46" i="20"/>
  <c r="E47" i="20"/>
  <c r="H47" i="20"/>
  <c r="H50" i="20"/>
  <c r="E51" i="20"/>
  <c r="E52" i="20"/>
  <c r="E53" i="20"/>
  <c r="E54" i="20"/>
  <c r="E55" i="20"/>
  <c r="H55" i="20"/>
  <c r="E56" i="20"/>
  <c r="H56" i="20"/>
  <c r="E57" i="20"/>
  <c r="F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H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4" i="20"/>
  <c r="E95" i="20"/>
  <c r="H95" i="20"/>
  <c r="E96" i="20"/>
  <c r="H96" i="20"/>
  <c r="E97" i="20"/>
  <c r="H97" i="20"/>
  <c r="E98" i="20"/>
  <c r="H98" i="20"/>
  <c r="E99" i="20"/>
  <c r="E100" i="20"/>
  <c r="E101" i="20"/>
  <c r="E102" i="20"/>
  <c r="E103" i="20"/>
  <c r="H103" i="20"/>
  <c r="E104" i="20"/>
  <c r="E105" i="20"/>
  <c r="F105" i="20"/>
  <c r="E106" i="20"/>
  <c r="E107" i="20"/>
  <c r="E108" i="20"/>
  <c r="E109" i="20"/>
  <c r="F109" i="20"/>
  <c r="E110" i="20"/>
  <c r="E111" i="20"/>
  <c r="F111" i="20"/>
  <c r="E112" i="20"/>
  <c r="E113" i="20"/>
  <c r="E114" i="20"/>
  <c r="E118" i="20"/>
  <c r="H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5" i="20"/>
  <c r="E136" i="20"/>
  <c r="E137" i="20"/>
  <c r="E138" i="20"/>
  <c r="E141" i="20"/>
  <c r="E142" i="20"/>
  <c r="E145" i="20"/>
  <c r="F145" i="20"/>
  <c r="E146" i="20"/>
  <c r="E147" i="20"/>
  <c r="E148" i="20"/>
  <c r="F148" i="20"/>
  <c r="E149" i="20"/>
  <c r="E150" i="20"/>
  <c r="F150" i="20"/>
  <c r="E151" i="20"/>
  <c r="E152" i="20"/>
  <c r="E153" i="20"/>
  <c r="E154" i="20"/>
  <c r="E155" i="20"/>
  <c r="E156" i="20"/>
  <c r="E157" i="20"/>
  <c r="E159" i="20"/>
  <c r="E160" i="20"/>
  <c r="E161" i="20"/>
  <c r="F161" i="20"/>
  <c r="E162" i="20"/>
  <c r="H162" i="20"/>
  <c r="E163" i="20"/>
  <c r="E164" i="20"/>
  <c r="E165" i="20"/>
  <c r="E166" i="20"/>
  <c r="E167" i="20"/>
  <c r="E168" i="20"/>
  <c r="E169" i="20"/>
  <c r="E170" i="20"/>
  <c r="H171" i="20"/>
  <c r="E172" i="20"/>
  <c r="E173" i="20"/>
  <c r="E174" i="20"/>
  <c r="E175" i="20"/>
  <c r="H175" i="20"/>
  <c r="E176" i="20"/>
  <c r="E177" i="20"/>
  <c r="E178" i="20"/>
  <c r="H178" i="20"/>
  <c r="E179" i="20"/>
  <c r="E180" i="20"/>
  <c r="E181" i="20"/>
  <c r="E182" i="20"/>
  <c r="E183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H208" i="20"/>
  <c r="E209" i="20"/>
  <c r="H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14" i="20"/>
  <c r="H14" i="20"/>
  <c r="E15" i="20"/>
  <c r="E16" i="20"/>
  <c r="E17" i="20"/>
  <c r="E18" i="20"/>
  <c r="E19" i="20"/>
  <c r="E20" i="20"/>
  <c r="E21" i="20"/>
  <c r="E22" i="20"/>
  <c r="E23" i="20"/>
  <c r="E26" i="20"/>
  <c r="E27" i="20"/>
  <c r="E28" i="20"/>
  <c r="E6" i="20"/>
  <c r="E7" i="20"/>
  <c r="E8" i="20"/>
  <c r="H8" i="20"/>
  <c r="E9" i="20"/>
  <c r="E10" i="20"/>
  <c r="E11" i="20"/>
  <c r="E12" i="20"/>
  <c r="E13" i="20"/>
  <c r="H13" i="20"/>
  <c r="M224" i="20"/>
  <c r="O224" i="20"/>
  <c r="H224" i="20"/>
  <c r="F224" i="20"/>
  <c r="M223" i="20"/>
  <c r="O223" i="20"/>
  <c r="M222" i="20"/>
  <c r="O222" i="20"/>
  <c r="M221" i="20"/>
  <c r="O221" i="20"/>
  <c r="M220" i="20"/>
  <c r="O220" i="20"/>
  <c r="M219" i="20"/>
  <c r="O219" i="20"/>
  <c r="M218" i="20"/>
  <c r="O218" i="20"/>
  <c r="M217" i="20"/>
  <c r="O217" i="20"/>
  <c r="M216" i="20"/>
  <c r="O216" i="20"/>
  <c r="M215" i="20"/>
  <c r="O215" i="20"/>
  <c r="M214" i="20"/>
  <c r="O214" i="20"/>
  <c r="M213" i="20"/>
  <c r="O213" i="20"/>
  <c r="M212" i="20"/>
  <c r="O212" i="20"/>
  <c r="M211" i="20"/>
  <c r="O211" i="20"/>
  <c r="M210" i="20"/>
  <c r="O210" i="20"/>
  <c r="M209" i="20"/>
  <c r="O209" i="20"/>
  <c r="M208" i="20"/>
  <c r="O208" i="20"/>
  <c r="M207" i="20"/>
  <c r="O207" i="20"/>
  <c r="M206" i="20"/>
  <c r="O206" i="20"/>
  <c r="M205" i="20"/>
  <c r="O205" i="20"/>
  <c r="M204" i="20"/>
  <c r="O204" i="20"/>
  <c r="M203" i="20"/>
  <c r="O203" i="20"/>
  <c r="M202" i="20"/>
  <c r="O202" i="20"/>
  <c r="M201" i="20"/>
  <c r="O201" i="20"/>
  <c r="H201" i="20"/>
  <c r="M200" i="20"/>
  <c r="O200" i="20"/>
  <c r="M199" i="20"/>
  <c r="O199" i="20"/>
  <c r="M198" i="20"/>
  <c r="O198" i="20"/>
  <c r="O197" i="20"/>
  <c r="M197" i="20"/>
  <c r="M196" i="20"/>
  <c r="O196" i="20"/>
  <c r="M195" i="20"/>
  <c r="O195" i="20"/>
  <c r="M194" i="20"/>
  <c r="O194" i="20"/>
  <c r="M193" i="20"/>
  <c r="O193" i="20"/>
  <c r="M192" i="20"/>
  <c r="O192" i="20"/>
  <c r="M191" i="20"/>
  <c r="O191" i="20"/>
  <c r="M190" i="20"/>
  <c r="O190" i="20"/>
  <c r="O189" i="20"/>
  <c r="M189" i="20"/>
  <c r="H189" i="20"/>
  <c r="F189" i="20"/>
  <c r="O188" i="20"/>
  <c r="M188" i="20"/>
  <c r="M187" i="20"/>
  <c r="O187" i="20"/>
  <c r="M186" i="20"/>
  <c r="O186" i="20"/>
  <c r="M185" i="20"/>
  <c r="O185" i="20"/>
  <c r="H185" i="20"/>
  <c r="M184" i="20"/>
  <c r="O184" i="20"/>
  <c r="H184" i="20"/>
  <c r="F184" i="20"/>
  <c r="M183" i="20"/>
  <c r="O183" i="20"/>
  <c r="M182" i="20"/>
  <c r="O182" i="20"/>
  <c r="O181" i="20"/>
  <c r="M181" i="20"/>
  <c r="M180" i="20"/>
  <c r="O180" i="20"/>
  <c r="O179" i="20"/>
  <c r="M179" i="20"/>
  <c r="M178" i="20"/>
  <c r="O178" i="20"/>
  <c r="F178" i="20"/>
  <c r="M177" i="20"/>
  <c r="O177" i="20"/>
  <c r="F177" i="20"/>
  <c r="H177" i="20"/>
  <c r="M176" i="20"/>
  <c r="O176" i="20"/>
  <c r="F176" i="20"/>
  <c r="H176" i="20"/>
  <c r="M175" i="20"/>
  <c r="O175" i="20"/>
  <c r="M174" i="20"/>
  <c r="O174" i="20"/>
  <c r="F174" i="20"/>
  <c r="H174" i="20"/>
  <c r="O173" i="20"/>
  <c r="M173" i="20"/>
  <c r="M172" i="20"/>
  <c r="O172" i="20"/>
  <c r="F172" i="20"/>
  <c r="H172" i="20"/>
  <c r="M171" i="20"/>
  <c r="O171" i="20"/>
  <c r="M170" i="20"/>
  <c r="O170" i="20"/>
  <c r="M169" i="20"/>
  <c r="O169" i="20"/>
  <c r="M168" i="20"/>
  <c r="O168" i="20"/>
  <c r="M167" i="20"/>
  <c r="O167" i="20"/>
  <c r="M166" i="20"/>
  <c r="O166" i="20"/>
  <c r="M165" i="20"/>
  <c r="O165" i="20"/>
  <c r="H165" i="20"/>
  <c r="M164" i="20"/>
  <c r="O164" i="20"/>
  <c r="M163" i="20"/>
  <c r="O163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P162" i="20"/>
  <c r="P163" i="20"/>
  <c r="P164" i="20"/>
  <c r="P165" i="20"/>
  <c r="P166" i="20"/>
  <c r="P167" i="20"/>
  <c r="P168" i="20"/>
  <c r="P169" i="20"/>
  <c r="M162" i="20"/>
  <c r="O162" i="20"/>
  <c r="R161" i="20"/>
  <c r="M161" i="20"/>
  <c r="O161" i="20"/>
  <c r="H161" i="20"/>
  <c r="M160" i="20"/>
  <c r="O160" i="20"/>
  <c r="M159" i="20"/>
  <c r="O159" i="20"/>
  <c r="M158" i="20"/>
  <c r="O158" i="20"/>
  <c r="O157" i="20"/>
  <c r="M157" i="20"/>
  <c r="M156" i="20"/>
  <c r="O156" i="20"/>
  <c r="M155" i="20"/>
  <c r="O155" i="20"/>
  <c r="M154" i="20"/>
  <c r="O154" i="20"/>
  <c r="M153" i="20"/>
  <c r="O153" i="20"/>
  <c r="M152" i="20"/>
  <c r="O152" i="20"/>
  <c r="M151" i="20"/>
  <c r="O151" i="20"/>
  <c r="M150" i="20"/>
  <c r="O150" i="20"/>
  <c r="H150" i="20"/>
  <c r="M149" i="20"/>
  <c r="O149" i="20"/>
  <c r="M148" i="20"/>
  <c r="O148" i="20"/>
  <c r="M147" i="20"/>
  <c r="O147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P146" i="20"/>
  <c r="P147" i="20"/>
  <c r="M146" i="20"/>
  <c r="O146" i="20"/>
  <c r="H146" i="20"/>
  <c r="F146" i="20"/>
  <c r="R145" i="20"/>
  <c r="M145" i="20"/>
  <c r="O145" i="20"/>
  <c r="H145" i="20"/>
  <c r="M144" i="20"/>
  <c r="O144" i="20"/>
  <c r="M143" i="20"/>
  <c r="O143" i="20"/>
  <c r="M142" i="20"/>
  <c r="O142" i="20"/>
  <c r="M141" i="20"/>
  <c r="O141" i="20"/>
  <c r="M140" i="20"/>
  <c r="O140" i="20"/>
  <c r="M139" i="20"/>
  <c r="O139" i="20"/>
  <c r="M138" i="20"/>
  <c r="O138" i="20"/>
  <c r="M137" i="20"/>
  <c r="O137" i="20"/>
  <c r="M136" i="20"/>
  <c r="O136" i="20"/>
  <c r="O135" i="20"/>
  <c r="M135" i="20"/>
  <c r="M134" i="20"/>
  <c r="O134" i="20"/>
  <c r="O133" i="20"/>
  <c r="M133" i="20"/>
  <c r="M132" i="20"/>
  <c r="O132" i="20"/>
  <c r="H132" i="20"/>
  <c r="M131" i="20"/>
  <c r="O131" i="20"/>
  <c r="O130" i="20"/>
  <c r="M130" i="20"/>
  <c r="M129" i="20"/>
  <c r="O129" i="20"/>
  <c r="O128" i="20"/>
  <c r="M128" i="20"/>
  <c r="M127" i="20"/>
  <c r="O127" i="20"/>
  <c r="O126" i="20"/>
  <c r="M126" i="20"/>
  <c r="M125" i="20"/>
  <c r="O125" i="20"/>
  <c r="M124" i="20"/>
  <c r="O124" i="20"/>
  <c r="M123" i="20"/>
  <c r="O123" i="20"/>
  <c r="Q122" i="20"/>
  <c r="R122" i="20"/>
  <c r="P122" i="20"/>
  <c r="P123" i="20"/>
  <c r="M122" i="20"/>
  <c r="O122" i="20"/>
  <c r="R121" i="20"/>
  <c r="O121" i="20"/>
  <c r="M121" i="20"/>
  <c r="M120" i="20"/>
  <c r="O120" i="20"/>
  <c r="O119" i="20"/>
  <c r="M119" i="20"/>
  <c r="M118" i="20"/>
  <c r="O118" i="20"/>
  <c r="O117" i="20"/>
  <c r="M117" i="20"/>
  <c r="M116" i="20"/>
  <c r="O116" i="20"/>
  <c r="M115" i="20"/>
  <c r="O115" i="20"/>
  <c r="M114" i="20"/>
  <c r="O114" i="20"/>
  <c r="M113" i="20"/>
  <c r="O113" i="20"/>
  <c r="M112" i="20"/>
  <c r="O112" i="20"/>
  <c r="F112" i="20"/>
  <c r="H112" i="20"/>
  <c r="M111" i="20"/>
  <c r="O111" i="20"/>
  <c r="M110" i="20"/>
  <c r="O110" i="20"/>
  <c r="O109" i="20"/>
  <c r="M109" i="20"/>
  <c r="M108" i="20"/>
  <c r="O108" i="20"/>
  <c r="M107" i="20"/>
  <c r="O107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P106" i="20"/>
  <c r="R106" i="20"/>
  <c r="O106" i="20"/>
  <c r="M106" i="20"/>
  <c r="F106" i="20"/>
  <c r="R105" i="20"/>
  <c r="M105" i="20"/>
  <c r="O105" i="20"/>
  <c r="M104" i="20"/>
  <c r="O104" i="20"/>
  <c r="F104" i="20"/>
  <c r="M103" i="20"/>
  <c r="O103" i="20"/>
  <c r="O102" i="20"/>
  <c r="M102" i="20"/>
  <c r="M101" i="20"/>
  <c r="O101" i="20"/>
  <c r="O100" i="20"/>
  <c r="M100" i="20"/>
  <c r="M99" i="20"/>
  <c r="O99" i="20"/>
  <c r="H99" i="20"/>
  <c r="M98" i="20"/>
  <c r="O98" i="20"/>
  <c r="O97" i="20"/>
  <c r="M97" i="20"/>
  <c r="F97" i="20"/>
  <c r="M96" i="20"/>
  <c r="O96" i="20"/>
  <c r="F96" i="20"/>
  <c r="M95" i="20"/>
  <c r="O95" i="20"/>
  <c r="M94" i="20"/>
  <c r="O94" i="20"/>
  <c r="H94" i="20"/>
  <c r="M93" i="20"/>
  <c r="O93" i="20"/>
  <c r="M92" i="20"/>
  <c r="O92" i="20"/>
  <c r="M91" i="20"/>
  <c r="O91" i="20"/>
  <c r="O90" i="20"/>
  <c r="M90" i="20"/>
  <c r="M89" i="20"/>
  <c r="O89" i="20"/>
  <c r="O88" i="20"/>
  <c r="M88" i="20"/>
  <c r="M87" i="20"/>
  <c r="O87" i="20"/>
  <c r="O86" i="20"/>
  <c r="M86" i="20"/>
  <c r="H86" i="20"/>
  <c r="F86" i="20"/>
  <c r="M85" i="20"/>
  <c r="O85" i="20"/>
  <c r="M84" i="20"/>
  <c r="O84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P83" i="20"/>
  <c r="M83" i="20"/>
  <c r="O83" i="20"/>
  <c r="R82" i="20"/>
  <c r="M82" i="20"/>
  <c r="O82" i="20"/>
  <c r="M81" i="20"/>
  <c r="O81" i="20"/>
  <c r="M80" i="20"/>
  <c r="O80" i="20"/>
  <c r="M79" i="20"/>
  <c r="O79" i="20"/>
  <c r="M78" i="20"/>
  <c r="O78" i="20"/>
  <c r="M77" i="20"/>
  <c r="O77" i="20"/>
  <c r="H77" i="20"/>
  <c r="M76" i="20"/>
  <c r="O76" i="20"/>
  <c r="M75" i="20"/>
  <c r="O75" i="20"/>
  <c r="M74" i="20"/>
  <c r="O74" i="20"/>
  <c r="M73" i="20"/>
  <c r="O73" i="20"/>
  <c r="M72" i="20"/>
  <c r="O72" i="20"/>
  <c r="M71" i="20"/>
  <c r="O71" i="20"/>
  <c r="M70" i="20"/>
  <c r="O70" i="20"/>
  <c r="H70" i="20"/>
  <c r="M69" i="20"/>
  <c r="O69" i="20"/>
  <c r="M68" i="20"/>
  <c r="O68" i="20"/>
  <c r="M67" i="20"/>
  <c r="O67" i="20"/>
  <c r="M66" i="20"/>
  <c r="O66" i="20"/>
  <c r="M65" i="20"/>
  <c r="O65" i="20"/>
  <c r="M64" i="20"/>
  <c r="O64" i="20"/>
  <c r="M63" i="20"/>
  <c r="O63" i="20"/>
  <c r="M62" i="20"/>
  <c r="O62" i="20"/>
  <c r="M61" i="20"/>
  <c r="O61" i="20"/>
  <c r="M60" i="20"/>
  <c r="O60" i="20"/>
  <c r="Q59" i="20"/>
  <c r="Q60" i="20"/>
  <c r="M59" i="20"/>
  <c r="O59" i="20"/>
  <c r="Q58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M58" i="20"/>
  <c r="O58" i="20"/>
  <c r="H58" i="20"/>
  <c r="F58" i="20"/>
  <c r="R57" i="20"/>
  <c r="O57" i="20"/>
  <c r="M57" i="20"/>
  <c r="M56" i="20"/>
  <c r="O56" i="20"/>
  <c r="O55" i="20"/>
  <c r="M55" i="20"/>
  <c r="M54" i="20"/>
  <c r="O54" i="20"/>
  <c r="H54" i="20"/>
  <c r="F54" i="20"/>
  <c r="M53" i="20"/>
  <c r="O53" i="20"/>
  <c r="M52" i="20"/>
  <c r="O52" i="20"/>
  <c r="M51" i="20"/>
  <c r="O51" i="20"/>
  <c r="M50" i="20"/>
  <c r="O50" i="20"/>
  <c r="M49" i="20"/>
  <c r="O49" i="20"/>
  <c r="H49" i="20"/>
  <c r="F49" i="20"/>
  <c r="M48" i="20"/>
  <c r="O48" i="20"/>
  <c r="H48" i="20"/>
  <c r="F48" i="20"/>
  <c r="M47" i="20"/>
  <c r="O47" i="20"/>
  <c r="M46" i="20"/>
  <c r="O46" i="20"/>
  <c r="M45" i="20"/>
  <c r="O45" i="20"/>
  <c r="M44" i="20"/>
  <c r="O44" i="20"/>
  <c r="M43" i="20"/>
  <c r="O43" i="20"/>
  <c r="M42" i="20"/>
  <c r="O42" i="20"/>
  <c r="M41" i="20"/>
  <c r="O41" i="20"/>
  <c r="M40" i="20"/>
  <c r="O40" i="20"/>
  <c r="M39" i="20"/>
  <c r="O39" i="20"/>
  <c r="M38" i="20"/>
  <c r="O38" i="20"/>
  <c r="H38" i="20"/>
  <c r="M37" i="20"/>
  <c r="O37" i="20"/>
  <c r="M36" i="20"/>
  <c r="O36" i="20"/>
  <c r="O35" i="20"/>
  <c r="M35" i="20"/>
  <c r="H35" i="20"/>
  <c r="M34" i="20"/>
  <c r="O34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P33" i="20"/>
  <c r="M33" i="20"/>
  <c r="O33" i="20"/>
  <c r="H33" i="20"/>
  <c r="M32" i="20"/>
  <c r="O32" i="20"/>
  <c r="M31" i="20"/>
  <c r="O31" i="20"/>
  <c r="M30" i="20"/>
  <c r="O30" i="20"/>
  <c r="M29" i="20"/>
  <c r="O29" i="20"/>
  <c r="F29" i="20"/>
  <c r="H29" i="20"/>
  <c r="M28" i="20"/>
  <c r="O28" i="20"/>
  <c r="M27" i="20"/>
  <c r="O27" i="20"/>
  <c r="M26" i="20"/>
  <c r="O26" i="20"/>
  <c r="M25" i="20"/>
  <c r="O25" i="20"/>
  <c r="M24" i="20"/>
  <c r="O24" i="20"/>
  <c r="M23" i="20"/>
  <c r="O23" i="20"/>
  <c r="M22" i="20"/>
  <c r="O22" i="20"/>
  <c r="H22" i="20"/>
  <c r="M21" i="20"/>
  <c r="O21" i="20"/>
  <c r="M20" i="20"/>
  <c r="O20" i="20"/>
  <c r="M19" i="20"/>
  <c r="O19" i="20"/>
  <c r="M18" i="20"/>
  <c r="O18" i="20"/>
  <c r="H18" i="20"/>
  <c r="M17" i="20"/>
  <c r="O17" i="20"/>
  <c r="M16" i="20"/>
  <c r="O16" i="20"/>
  <c r="M15" i="20"/>
  <c r="O15" i="20"/>
  <c r="M14" i="20"/>
  <c r="O14" i="20"/>
  <c r="M13" i="20"/>
  <c r="O13" i="20"/>
  <c r="M12" i="20"/>
  <c r="O12" i="20"/>
  <c r="M11" i="20"/>
  <c r="O11" i="20"/>
  <c r="M10" i="20"/>
  <c r="O10" i="20"/>
  <c r="M9" i="20"/>
  <c r="O9" i="20"/>
  <c r="O8" i="20"/>
  <c r="M8" i="20"/>
  <c r="M7" i="20"/>
  <c r="O7" i="20"/>
  <c r="M6" i="20"/>
  <c r="O6" i="20"/>
  <c r="M5" i="20"/>
  <c r="O5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J5" i="20"/>
  <c r="H5" i="20"/>
  <c r="I5" i="20"/>
  <c r="F5" i="20"/>
  <c r="H3" i="20"/>
  <c r="R254" i="5"/>
  <c r="P255" i="5"/>
  <c r="J239" i="5"/>
  <c r="K239" i="5"/>
  <c r="J234" i="5"/>
  <c r="K234" i="5"/>
  <c r="G248" i="5"/>
  <c r="J248" i="5"/>
  <c r="F249" i="5"/>
  <c r="K248" i="5"/>
  <c r="G243" i="11"/>
  <c r="K243" i="11"/>
  <c r="J244" i="11"/>
  <c r="F244" i="11"/>
  <c r="F225" i="20"/>
  <c r="E226" i="20"/>
  <c r="H226" i="20"/>
  <c r="H42" i="20"/>
  <c r="F175" i="20"/>
  <c r="H6" i="20"/>
  <c r="I6" i="20"/>
  <c r="F13" i="20"/>
  <c r="R33" i="20"/>
  <c r="R58" i="20"/>
  <c r="R162" i="20"/>
  <c r="H36" i="20"/>
  <c r="H148" i="20"/>
  <c r="F118" i="20"/>
  <c r="F132" i="20"/>
  <c r="F156" i="20"/>
  <c r="H163" i="20"/>
  <c r="H57" i="20"/>
  <c r="H90" i="20"/>
  <c r="H72" i="20"/>
  <c r="F137" i="20"/>
  <c r="E92" i="20"/>
  <c r="E93" i="20"/>
  <c r="H91" i="20"/>
  <c r="F50" i="20"/>
  <c r="F56" i="20"/>
  <c r="F60" i="20"/>
  <c r="H109" i="20"/>
  <c r="F110" i="20"/>
  <c r="H137" i="20"/>
  <c r="H141" i="20"/>
  <c r="H159" i="20"/>
  <c r="H104" i="20"/>
  <c r="F141" i="20"/>
  <c r="H60" i="20"/>
  <c r="F90" i="20"/>
  <c r="F113" i="20"/>
  <c r="F185" i="20"/>
  <c r="F197" i="20"/>
  <c r="H197" i="20"/>
  <c r="F201" i="20"/>
  <c r="E139" i="20"/>
  <c r="E140" i="20"/>
  <c r="H138" i="20"/>
  <c r="E115" i="20"/>
  <c r="E116" i="20"/>
  <c r="E117" i="20"/>
  <c r="F114" i="20"/>
  <c r="E158" i="20"/>
  <c r="F157" i="20"/>
  <c r="H136" i="20"/>
  <c r="F136" i="20"/>
  <c r="F160" i="20"/>
  <c r="H160" i="20"/>
  <c r="H182" i="20"/>
  <c r="F182" i="20"/>
  <c r="H133" i="20"/>
  <c r="E134" i="20"/>
  <c r="F169" i="20"/>
  <c r="H169" i="20"/>
  <c r="H142" i="20"/>
  <c r="F142" i="20"/>
  <c r="E143" i="20"/>
  <c r="E144" i="20"/>
  <c r="F64" i="20"/>
  <c r="H64" i="20"/>
  <c r="F46" i="20"/>
  <c r="H46" i="20"/>
  <c r="H79" i="20"/>
  <c r="F119" i="20"/>
  <c r="F195" i="20"/>
  <c r="F47" i="20"/>
  <c r="H111" i="20"/>
  <c r="H119" i="20"/>
  <c r="F135" i="20"/>
  <c r="F171" i="20"/>
  <c r="H207" i="20"/>
  <c r="H67" i="20"/>
  <c r="H75" i="20"/>
  <c r="H135" i="20"/>
  <c r="F159" i="20"/>
  <c r="F207" i="20"/>
  <c r="F42" i="20"/>
  <c r="E25" i="20"/>
  <c r="H24" i="20"/>
  <c r="H15" i="20"/>
  <c r="H19" i="20"/>
  <c r="F33" i="20"/>
  <c r="F35" i="20"/>
  <c r="F36" i="20"/>
  <c r="H26" i="20"/>
  <c r="H30" i="20"/>
  <c r="F38" i="20"/>
  <c r="F8" i="20"/>
  <c r="L5" i="20"/>
  <c r="J6" i="20"/>
  <c r="H16" i="20"/>
  <c r="F16" i="20"/>
  <c r="Q61" i="20"/>
  <c r="R60" i="20"/>
  <c r="H20" i="20"/>
  <c r="F20" i="20"/>
  <c r="H52" i="20"/>
  <c r="F52" i="20"/>
  <c r="F6" i="20"/>
  <c r="H9" i="20"/>
  <c r="F9" i="20"/>
  <c r="H44" i="20"/>
  <c r="F44" i="20"/>
  <c r="H66" i="20"/>
  <c r="F66" i="20"/>
  <c r="H83" i="20"/>
  <c r="F83" i="20"/>
  <c r="P34" i="20"/>
  <c r="R59" i="20"/>
  <c r="H87" i="20"/>
  <c r="F87" i="20"/>
  <c r="F14" i="20"/>
  <c r="F18" i="20"/>
  <c r="F22" i="20"/>
  <c r="F26" i="20"/>
  <c r="F30" i="20"/>
  <c r="F41" i="20"/>
  <c r="F43" i="20"/>
  <c r="F51" i="20"/>
  <c r="F55" i="20"/>
  <c r="H65" i="20"/>
  <c r="F65" i="20"/>
  <c r="F15" i="20"/>
  <c r="F19" i="20"/>
  <c r="H43" i="20"/>
  <c r="H51" i="20"/>
  <c r="R83" i="20"/>
  <c r="P84" i="20"/>
  <c r="H123" i="20"/>
  <c r="F123" i="20"/>
  <c r="H125" i="20"/>
  <c r="F125" i="20"/>
  <c r="H126" i="20"/>
  <c r="F126" i="20"/>
  <c r="H127" i="20"/>
  <c r="F127" i="20"/>
  <c r="H128" i="20"/>
  <c r="F128" i="20"/>
  <c r="H149" i="20"/>
  <c r="F149" i="20"/>
  <c r="R165" i="20"/>
  <c r="F91" i="20"/>
  <c r="F95" i="20"/>
  <c r="F99" i="20"/>
  <c r="F133" i="20"/>
  <c r="R164" i="20"/>
  <c r="H173" i="20"/>
  <c r="F173" i="20"/>
  <c r="F67" i="20"/>
  <c r="F69" i="20"/>
  <c r="F70" i="20"/>
  <c r="F72" i="20"/>
  <c r="F75" i="20"/>
  <c r="F77" i="20"/>
  <c r="F79" i="20"/>
  <c r="F82" i="20"/>
  <c r="F94" i="20"/>
  <c r="F98" i="20"/>
  <c r="H105" i="20"/>
  <c r="P107" i="20"/>
  <c r="H122" i="20"/>
  <c r="F122" i="20"/>
  <c r="P124" i="20"/>
  <c r="F138" i="20"/>
  <c r="H147" i="20"/>
  <c r="F147" i="20"/>
  <c r="R147" i="20"/>
  <c r="P148" i="20"/>
  <c r="H151" i="20"/>
  <c r="F151" i="20"/>
  <c r="H82" i="20"/>
  <c r="H106" i="20"/>
  <c r="H114" i="20"/>
  <c r="H110" i="20"/>
  <c r="H113" i="20"/>
  <c r="H154" i="20"/>
  <c r="H157" i="20"/>
  <c r="R163" i="20"/>
  <c r="R168" i="20"/>
  <c r="H215" i="20"/>
  <c r="F215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R146" i="20"/>
  <c r="F154" i="20"/>
  <c r="R167" i="20"/>
  <c r="H195" i="20"/>
  <c r="H216" i="20"/>
  <c r="F216" i="20"/>
  <c r="P170" i="20"/>
  <c r="R169" i="20"/>
  <c r="R166" i="20"/>
  <c r="H170" i="20"/>
  <c r="F170" i="20"/>
  <c r="H186" i="20"/>
  <c r="F186" i="20"/>
  <c r="H212" i="20"/>
  <c r="F212" i="20"/>
  <c r="H220" i="20"/>
  <c r="F220" i="20"/>
  <c r="H156" i="20"/>
  <c r="H211" i="20"/>
  <c r="F211" i="20"/>
  <c r="F162" i="20"/>
  <c r="F163" i="20"/>
  <c r="F165" i="20"/>
  <c r="H203" i="20"/>
  <c r="F203" i="20"/>
  <c r="H206" i="20"/>
  <c r="F206" i="20"/>
  <c r="H210" i="20"/>
  <c r="F210" i="20"/>
  <c r="H214" i="20"/>
  <c r="F214" i="20"/>
  <c r="H183" i="20"/>
  <c r="F183" i="20"/>
  <c r="H191" i="20"/>
  <c r="F191" i="20"/>
  <c r="H199" i="20"/>
  <c r="F199" i="20"/>
  <c r="H213" i="20"/>
  <c r="F213" i="20"/>
  <c r="F190" i="20"/>
  <c r="F194" i="20"/>
  <c r="F198" i="20"/>
  <c r="F202" i="20"/>
  <c r="F209" i="20"/>
  <c r="H190" i="20"/>
  <c r="H194" i="20"/>
  <c r="H198" i="20"/>
  <c r="H202" i="20"/>
  <c r="F208" i="20"/>
  <c r="P256" i="5"/>
  <c r="R255" i="5"/>
  <c r="G249" i="5"/>
  <c r="J249" i="5"/>
  <c r="K244" i="11"/>
  <c r="G244" i="11"/>
  <c r="F226" i="20"/>
  <c r="E227" i="20"/>
  <c r="H227" i="20"/>
  <c r="H143" i="20"/>
  <c r="F143" i="20"/>
  <c r="H117" i="20"/>
  <c r="F117" i="20"/>
  <c r="F25" i="20"/>
  <c r="H25" i="20"/>
  <c r="H200" i="20"/>
  <c r="F200" i="20"/>
  <c r="H179" i="20"/>
  <c r="F179" i="20"/>
  <c r="P171" i="20"/>
  <c r="R170" i="20"/>
  <c r="H204" i="20"/>
  <c r="F204" i="20"/>
  <c r="H166" i="20"/>
  <c r="F166" i="20"/>
  <c r="H107" i="20"/>
  <c r="F107" i="20"/>
  <c r="R123" i="20"/>
  <c r="R107" i="20"/>
  <c r="P108" i="20"/>
  <c r="H80" i="20"/>
  <c r="F80" i="20"/>
  <c r="H71" i="20"/>
  <c r="F71" i="20"/>
  <c r="H129" i="20"/>
  <c r="F129" i="20"/>
  <c r="F84" i="20"/>
  <c r="H84" i="20"/>
  <c r="J7" i="20"/>
  <c r="L6" i="20"/>
  <c r="H164" i="20"/>
  <c r="F164" i="20"/>
  <c r="H155" i="20"/>
  <c r="F155" i="20"/>
  <c r="H100" i="20"/>
  <c r="F100" i="20"/>
  <c r="R148" i="20"/>
  <c r="P149" i="20"/>
  <c r="H140" i="20"/>
  <c r="F139" i="20"/>
  <c r="H139" i="20"/>
  <c r="F61" i="20"/>
  <c r="H61" i="20"/>
  <c r="H78" i="20"/>
  <c r="F78" i="20"/>
  <c r="H68" i="20"/>
  <c r="F68" i="20"/>
  <c r="H124" i="20"/>
  <c r="F124" i="20"/>
  <c r="R84" i="20"/>
  <c r="P85" i="20"/>
  <c r="F31" i="20"/>
  <c r="H31" i="20"/>
  <c r="F23" i="20"/>
  <c r="H23" i="20"/>
  <c r="H39" i="20"/>
  <c r="F39" i="20"/>
  <c r="F10" i="20"/>
  <c r="H10" i="20"/>
  <c r="H7" i="20"/>
  <c r="I7" i="20"/>
  <c r="I8" i="20"/>
  <c r="F7" i="20"/>
  <c r="H21" i="20"/>
  <c r="F21" i="20"/>
  <c r="Q62" i="20"/>
  <c r="R61" i="20"/>
  <c r="H17" i="20"/>
  <c r="F17" i="20"/>
  <c r="H187" i="20"/>
  <c r="F187" i="20"/>
  <c r="H217" i="20"/>
  <c r="F217" i="20"/>
  <c r="H196" i="20"/>
  <c r="F196" i="20"/>
  <c r="H115" i="20"/>
  <c r="F115" i="20"/>
  <c r="F59" i="20"/>
  <c r="H59" i="20"/>
  <c r="H76" i="20"/>
  <c r="F76" i="20"/>
  <c r="H37" i="20"/>
  <c r="F37" i="20"/>
  <c r="H192" i="20"/>
  <c r="F192" i="20"/>
  <c r="H221" i="20"/>
  <c r="F221" i="20"/>
  <c r="F120" i="20"/>
  <c r="H120" i="20"/>
  <c r="H158" i="20"/>
  <c r="F158" i="20"/>
  <c r="H92" i="20"/>
  <c r="F92" i="20"/>
  <c r="H152" i="20"/>
  <c r="F152" i="20"/>
  <c r="R124" i="20"/>
  <c r="P125" i="20"/>
  <c r="F144" i="20"/>
  <c r="H144" i="20"/>
  <c r="F134" i="20"/>
  <c r="H134" i="20"/>
  <c r="H73" i="20"/>
  <c r="F73" i="20"/>
  <c r="F27" i="20"/>
  <c r="H27" i="20"/>
  <c r="F88" i="20"/>
  <c r="H88" i="20"/>
  <c r="R34" i="20"/>
  <c r="P35" i="20"/>
  <c r="H34" i="20"/>
  <c r="F34" i="20"/>
  <c r="H45" i="20"/>
  <c r="F45" i="20"/>
  <c r="I9" i="20"/>
  <c r="H53" i="20"/>
  <c r="F53" i="20"/>
  <c r="P257" i="5"/>
  <c r="R256" i="5"/>
  <c r="E228" i="20"/>
  <c r="H228" i="20"/>
  <c r="F227" i="20"/>
  <c r="H89" i="20"/>
  <c r="F89" i="20"/>
  <c r="H28" i="20"/>
  <c r="F28" i="20"/>
  <c r="H153" i="20"/>
  <c r="F153" i="20"/>
  <c r="H222" i="20"/>
  <c r="F222" i="20"/>
  <c r="H193" i="20"/>
  <c r="F193" i="20"/>
  <c r="H116" i="20"/>
  <c r="F116" i="20"/>
  <c r="Q63" i="20"/>
  <c r="R62" i="20"/>
  <c r="H32" i="20"/>
  <c r="F32" i="20"/>
  <c r="F62" i="20"/>
  <c r="H62" i="20"/>
  <c r="J8" i="20"/>
  <c r="L7" i="20"/>
  <c r="R35" i="20"/>
  <c r="P36" i="20"/>
  <c r="R125" i="20"/>
  <c r="P126" i="20"/>
  <c r="H218" i="20"/>
  <c r="F218" i="20"/>
  <c r="I10" i="20"/>
  <c r="H101" i="20"/>
  <c r="F101" i="20"/>
  <c r="H130" i="20"/>
  <c r="F130" i="20"/>
  <c r="H180" i="20"/>
  <c r="F180" i="20"/>
  <c r="H74" i="20"/>
  <c r="F74" i="20"/>
  <c r="F121" i="20"/>
  <c r="H121" i="20"/>
  <c r="H188" i="20"/>
  <c r="F188" i="20"/>
  <c r="H40" i="20"/>
  <c r="F40" i="20"/>
  <c r="R85" i="20"/>
  <c r="P86" i="20"/>
  <c r="R149" i="20"/>
  <c r="P150" i="20"/>
  <c r="H85" i="20"/>
  <c r="F85" i="20"/>
  <c r="R108" i="20"/>
  <c r="P109" i="20"/>
  <c r="H108" i="20"/>
  <c r="F108" i="20"/>
  <c r="H167" i="20"/>
  <c r="F167" i="20"/>
  <c r="H93" i="20"/>
  <c r="F93" i="20"/>
  <c r="F11" i="20"/>
  <c r="H11" i="20"/>
  <c r="H81" i="20"/>
  <c r="F81" i="20"/>
  <c r="H205" i="20"/>
  <c r="F205" i="20"/>
  <c r="P172" i="20"/>
  <c r="R171" i="20"/>
  <c r="R257" i="5"/>
  <c r="P258" i="5"/>
  <c r="R258" i="5"/>
  <c r="I11" i="20"/>
  <c r="F228" i="20"/>
  <c r="E229" i="20"/>
  <c r="H229" i="20"/>
  <c r="H168" i="20"/>
  <c r="F168" i="20"/>
  <c r="H102" i="20"/>
  <c r="F102" i="20"/>
  <c r="R36" i="20"/>
  <c r="P37" i="20"/>
  <c r="F63" i="20"/>
  <c r="H63" i="20"/>
  <c r="H223" i="20"/>
  <c r="F223" i="20"/>
  <c r="R150" i="20"/>
  <c r="P151" i="20"/>
  <c r="R109" i="20"/>
  <c r="P110" i="20"/>
  <c r="H181" i="20"/>
  <c r="F181" i="20"/>
  <c r="R126" i="20"/>
  <c r="P127" i="20"/>
  <c r="Q64" i="20"/>
  <c r="R63" i="20"/>
  <c r="P173" i="20"/>
  <c r="R172" i="20"/>
  <c r="R86" i="20"/>
  <c r="P87" i="20"/>
  <c r="L8" i="20"/>
  <c r="J9" i="20"/>
  <c r="H12" i="20"/>
  <c r="F12" i="20"/>
  <c r="H219" i="20"/>
  <c r="F219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E230" i="20"/>
  <c r="H230" i="20"/>
  <c r="F229" i="20"/>
  <c r="R110" i="20"/>
  <c r="P111" i="20"/>
  <c r="R87" i="20"/>
  <c r="P88" i="20"/>
  <c r="L9" i="20"/>
  <c r="J10" i="20"/>
  <c r="Q65" i="20"/>
  <c r="R64" i="20"/>
  <c r="R127" i="20"/>
  <c r="P128" i="20"/>
  <c r="R37" i="20"/>
  <c r="P38" i="20"/>
  <c r="P174" i="20"/>
  <c r="R173" i="20"/>
  <c r="R151" i="20"/>
  <c r="P152" i="20"/>
  <c r="P205" i="5"/>
  <c r="Q205" i="5"/>
  <c r="Q206" i="5"/>
  <c r="Q207" i="5"/>
  <c r="Q208" i="5"/>
  <c r="Q209" i="5"/>
  <c r="Q210" i="5"/>
  <c r="Q211" i="5"/>
  <c r="Q212" i="5"/>
  <c r="Q213" i="5"/>
  <c r="Q214" i="5"/>
  <c r="Q215" i="5"/>
  <c r="P206" i="5"/>
  <c r="P207" i="5"/>
  <c r="P208" i="5"/>
  <c r="P209" i="5"/>
  <c r="P210" i="5"/>
  <c r="P211" i="5"/>
  <c r="P212" i="5"/>
  <c r="P213" i="5"/>
  <c r="P214" i="5"/>
  <c r="P215" i="5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F230" i="20"/>
  <c r="E231" i="20"/>
  <c r="H231" i="20"/>
  <c r="R38" i="20"/>
  <c r="P39" i="20"/>
  <c r="J11" i="20"/>
  <c r="L10" i="20"/>
  <c r="P175" i="20"/>
  <c r="R174" i="20"/>
  <c r="R111" i="20"/>
  <c r="P112" i="20"/>
  <c r="R152" i="20"/>
  <c r="P153" i="20"/>
  <c r="R128" i="20"/>
  <c r="P129" i="20"/>
  <c r="Q66" i="20"/>
  <c r="R65" i="20"/>
  <c r="R88" i="20"/>
  <c r="P89" i="20"/>
  <c r="F48" i="5"/>
  <c r="F60" i="5"/>
  <c r="F69" i="5"/>
  <c r="F104" i="5"/>
  <c r="F141" i="5"/>
  <c r="F132" i="5"/>
  <c r="F128" i="5"/>
  <c r="F154" i="5"/>
  <c r="F171" i="5"/>
  <c r="F177" i="5"/>
  <c r="F184" i="5"/>
  <c r="F185" i="5"/>
  <c r="F194" i="5"/>
  <c r="I231" i="20"/>
  <c r="F231" i="20"/>
  <c r="E232" i="20"/>
  <c r="H232" i="20"/>
  <c r="I232" i="20"/>
  <c r="R89" i="20"/>
  <c r="P90" i="20"/>
  <c r="R129" i="20"/>
  <c r="P130" i="20"/>
  <c r="R112" i="20"/>
  <c r="P113" i="20"/>
  <c r="J12" i="20"/>
  <c r="L11" i="20"/>
  <c r="R153" i="20"/>
  <c r="P154" i="20"/>
  <c r="R39" i="20"/>
  <c r="P40" i="20"/>
  <c r="Q67" i="20"/>
  <c r="R66" i="20"/>
  <c r="P176" i="20"/>
  <c r="R175" i="20"/>
  <c r="E8" i="18"/>
  <c r="E9" i="18"/>
  <c r="E10" i="18"/>
  <c r="E11" i="18"/>
  <c r="E12" i="18"/>
  <c r="E14" i="18"/>
  <c r="E15" i="18"/>
  <c r="E16" i="18"/>
  <c r="E17" i="18"/>
  <c r="E18" i="18"/>
  <c r="E19" i="18"/>
  <c r="E20" i="18"/>
  <c r="E21" i="18"/>
  <c r="E22" i="18"/>
  <c r="E23" i="18"/>
  <c r="E24" i="18"/>
  <c r="E27" i="18"/>
  <c r="E28" i="18"/>
  <c r="E29" i="18"/>
  <c r="E30" i="18"/>
  <c r="E31" i="18"/>
  <c r="E32" i="18"/>
  <c r="E33" i="18"/>
  <c r="E34" i="18"/>
  <c r="E35" i="18"/>
  <c r="E36" i="18"/>
  <c r="F36" i="18"/>
  <c r="E37" i="18"/>
  <c r="E38" i="18"/>
  <c r="E39" i="18"/>
  <c r="E40" i="18"/>
  <c r="E41" i="18"/>
  <c r="E42" i="18"/>
  <c r="F42" i="18"/>
  <c r="E43" i="18"/>
  <c r="E44" i="18"/>
  <c r="E45" i="18"/>
  <c r="E46" i="18"/>
  <c r="E48" i="18"/>
  <c r="H49" i="18"/>
  <c r="F50" i="18"/>
  <c r="E52" i="18"/>
  <c r="E53" i="18"/>
  <c r="E54" i="18"/>
  <c r="E55" i="18"/>
  <c r="F55" i="18"/>
  <c r="E56" i="18"/>
  <c r="E57" i="18"/>
  <c r="F57" i="18"/>
  <c r="E58" i="18"/>
  <c r="H58" i="18"/>
  <c r="E59" i="18"/>
  <c r="E60" i="18"/>
  <c r="E61" i="18"/>
  <c r="E62" i="18"/>
  <c r="E63" i="18"/>
  <c r="E64" i="18"/>
  <c r="E66" i="18"/>
  <c r="E67" i="18"/>
  <c r="E68" i="18"/>
  <c r="E69" i="18"/>
  <c r="E70" i="18"/>
  <c r="H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H87" i="18"/>
  <c r="E88" i="18"/>
  <c r="E89" i="18"/>
  <c r="E90" i="18"/>
  <c r="E91" i="18"/>
  <c r="E92" i="18"/>
  <c r="E93" i="18"/>
  <c r="E94" i="18"/>
  <c r="E95" i="18"/>
  <c r="E96" i="18"/>
  <c r="E97" i="18"/>
  <c r="E98" i="18"/>
  <c r="H98" i="18"/>
  <c r="E99" i="18"/>
  <c r="H99" i="18"/>
  <c r="E100" i="18"/>
  <c r="E101" i="18"/>
  <c r="E102" i="18"/>
  <c r="E103" i="18"/>
  <c r="E105" i="18"/>
  <c r="E106" i="18"/>
  <c r="E107" i="18"/>
  <c r="E108" i="18"/>
  <c r="E109" i="18"/>
  <c r="E110" i="18"/>
  <c r="F110" i="18"/>
  <c r="E111" i="18"/>
  <c r="E112" i="18"/>
  <c r="E113" i="18"/>
  <c r="F113" i="18"/>
  <c r="E114" i="18"/>
  <c r="E115" i="18"/>
  <c r="E116" i="18"/>
  <c r="E117" i="18"/>
  <c r="E119" i="18"/>
  <c r="H119" i="18"/>
  <c r="E120" i="18"/>
  <c r="E121" i="18"/>
  <c r="E122" i="18"/>
  <c r="E123" i="18"/>
  <c r="E124" i="18"/>
  <c r="E125" i="18"/>
  <c r="E126" i="18"/>
  <c r="H126" i="18"/>
  <c r="E127" i="18"/>
  <c r="F127" i="18"/>
  <c r="E128" i="18"/>
  <c r="H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F146" i="18"/>
  <c r="E147" i="18"/>
  <c r="H147" i="18"/>
  <c r="E148" i="18"/>
  <c r="H148" i="18"/>
  <c r="E149" i="18"/>
  <c r="H149" i="18"/>
  <c r="E150" i="18"/>
  <c r="F150" i="18"/>
  <c r="E151" i="18"/>
  <c r="E152" i="18"/>
  <c r="E153" i="18"/>
  <c r="E154" i="18"/>
  <c r="E155" i="18"/>
  <c r="E156" i="18"/>
  <c r="F156" i="18"/>
  <c r="E157" i="18"/>
  <c r="E158" i="18"/>
  <c r="E160" i="18"/>
  <c r="E161" i="18"/>
  <c r="E162" i="18"/>
  <c r="E163" i="18"/>
  <c r="F163" i="18"/>
  <c r="E164" i="18"/>
  <c r="E165" i="18"/>
  <c r="E166" i="18"/>
  <c r="E167" i="18"/>
  <c r="E168" i="18"/>
  <c r="E169" i="18"/>
  <c r="E171" i="18"/>
  <c r="H171" i="18"/>
  <c r="H172" i="18"/>
  <c r="E173" i="18"/>
  <c r="H173" i="18"/>
  <c r="E174" i="18"/>
  <c r="E175" i="18"/>
  <c r="E176" i="18"/>
  <c r="E177" i="18"/>
  <c r="E178" i="18"/>
  <c r="E179" i="18"/>
  <c r="E180" i="18"/>
  <c r="E181" i="18"/>
  <c r="E182" i="18"/>
  <c r="E184" i="18"/>
  <c r="H184" i="18"/>
  <c r="H185" i="18"/>
  <c r="E186" i="18"/>
  <c r="E187" i="18"/>
  <c r="E188" i="18"/>
  <c r="E189" i="18"/>
  <c r="E190" i="18"/>
  <c r="E191" i="18"/>
  <c r="E192" i="18"/>
  <c r="E198" i="18"/>
  <c r="E199" i="18"/>
  <c r="H199" i="18"/>
  <c r="E202" i="18"/>
  <c r="H202" i="18"/>
  <c r="E6" i="18"/>
  <c r="E7" i="18"/>
  <c r="M233" i="18"/>
  <c r="O233" i="18"/>
  <c r="M232" i="18"/>
  <c r="O232" i="18"/>
  <c r="O231" i="18"/>
  <c r="M231" i="18"/>
  <c r="M230" i="18"/>
  <c r="O230" i="18"/>
  <c r="O202" i="18"/>
  <c r="M202" i="18"/>
  <c r="F202" i="18"/>
  <c r="M201" i="18"/>
  <c r="O201" i="18"/>
  <c r="M200" i="18"/>
  <c r="O200" i="18"/>
  <c r="M199" i="18"/>
  <c r="O199" i="18"/>
  <c r="M198" i="18"/>
  <c r="O198" i="18"/>
  <c r="M197" i="18"/>
  <c r="O197" i="18"/>
  <c r="M196" i="18"/>
  <c r="O196" i="18"/>
  <c r="M195" i="18"/>
  <c r="O195" i="18"/>
  <c r="M194" i="18"/>
  <c r="O194" i="18"/>
  <c r="M193" i="18"/>
  <c r="O193" i="18"/>
  <c r="O192" i="18"/>
  <c r="M192" i="18"/>
  <c r="M191" i="18"/>
  <c r="O191" i="18"/>
  <c r="O190" i="18"/>
  <c r="M190" i="18"/>
  <c r="O189" i="18"/>
  <c r="M189" i="18"/>
  <c r="O188" i="18"/>
  <c r="M188" i="18"/>
  <c r="M187" i="18"/>
  <c r="O187" i="18"/>
  <c r="O186" i="18"/>
  <c r="M186" i="18"/>
  <c r="O185" i="18"/>
  <c r="M185" i="18"/>
  <c r="M184" i="18"/>
  <c r="O184" i="18"/>
  <c r="M183" i="18"/>
  <c r="O183" i="18"/>
  <c r="M182" i="18"/>
  <c r="O182" i="18"/>
  <c r="M181" i="18"/>
  <c r="O181" i="18"/>
  <c r="M180" i="18"/>
  <c r="O180" i="18"/>
  <c r="M179" i="18"/>
  <c r="O179" i="18"/>
  <c r="O178" i="18"/>
  <c r="M178" i="18"/>
  <c r="M177" i="18"/>
  <c r="O177" i="18"/>
  <c r="M176" i="18"/>
  <c r="O176" i="18"/>
  <c r="M175" i="18"/>
  <c r="O175" i="18"/>
  <c r="O174" i="18"/>
  <c r="M174" i="18"/>
  <c r="M173" i="18"/>
  <c r="O173" i="18"/>
  <c r="M172" i="18"/>
  <c r="O172" i="18"/>
  <c r="M171" i="18"/>
  <c r="O171" i="18"/>
  <c r="O170" i="18"/>
  <c r="M170" i="18"/>
  <c r="M169" i="18"/>
  <c r="O169" i="18"/>
  <c r="M168" i="18"/>
  <c r="O168" i="18"/>
  <c r="O167" i="18"/>
  <c r="M167" i="18"/>
  <c r="M166" i="18"/>
  <c r="O166" i="18"/>
  <c r="M165" i="18"/>
  <c r="O165" i="18"/>
  <c r="M164" i="18"/>
  <c r="O164" i="18"/>
  <c r="F164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P163" i="18"/>
  <c r="P164" i="18"/>
  <c r="M163" i="18"/>
  <c r="O163" i="18"/>
  <c r="R162" i="18"/>
  <c r="O162" i="18"/>
  <c r="M162" i="18"/>
  <c r="O161" i="18"/>
  <c r="M161" i="18"/>
  <c r="O160" i="18"/>
  <c r="M160" i="18"/>
  <c r="M159" i="18"/>
  <c r="O159" i="18"/>
  <c r="M158" i="18"/>
  <c r="O158" i="18"/>
  <c r="M157" i="18"/>
  <c r="O157" i="18"/>
  <c r="H157" i="18"/>
  <c r="M156" i="18"/>
  <c r="O156" i="18"/>
  <c r="O155" i="18"/>
  <c r="M155" i="18"/>
  <c r="M154" i="18"/>
  <c r="O154" i="18"/>
  <c r="O153" i="18"/>
  <c r="M153" i="18"/>
  <c r="O152" i="18"/>
  <c r="M152" i="18"/>
  <c r="O151" i="18"/>
  <c r="M151" i="18"/>
  <c r="M150" i="18"/>
  <c r="O150" i="18"/>
  <c r="O149" i="18"/>
  <c r="M149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O148" i="18"/>
  <c r="M148" i="18"/>
  <c r="Q147" i="18"/>
  <c r="P147" i="18"/>
  <c r="M147" i="18"/>
  <c r="O147" i="18"/>
  <c r="R146" i="18"/>
  <c r="O146" i="18"/>
  <c r="M146" i="18"/>
  <c r="M145" i="18"/>
  <c r="O145" i="18"/>
  <c r="M144" i="18"/>
  <c r="O144" i="18"/>
  <c r="M143" i="18"/>
  <c r="O143" i="18"/>
  <c r="O142" i="18"/>
  <c r="M142" i="18"/>
  <c r="O141" i="18"/>
  <c r="M141" i="18"/>
  <c r="M140" i="18"/>
  <c r="O140" i="18"/>
  <c r="M139" i="18"/>
  <c r="O139" i="18"/>
  <c r="M138" i="18"/>
  <c r="O138" i="18"/>
  <c r="M137" i="18"/>
  <c r="O137" i="18"/>
  <c r="M136" i="18"/>
  <c r="O136" i="18"/>
  <c r="F136" i="18"/>
  <c r="O135" i="18"/>
  <c r="M135" i="18"/>
  <c r="O134" i="18"/>
  <c r="M134" i="18"/>
  <c r="M133" i="18"/>
  <c r="O133" i="18"/>
  <c r="O132" i="18"/>
  <c r="M132" i="18"/>
  <c r="M131" i="18"/>
  <c r="O131" i="18"/>
  <c r="M130" i="18"/>
  <c r="O130" i="18"/>
  <c r="M129" i="18"/>
  <c r="O129" i="18"/>
  <c r="M128" i="18"/>
  <c r="O128" i="18"/>
  <c r="M127" i="18"/>
  <c r="O127" i="18"/>
  <c r="M126" i="18"/>
  <c r="O126" i="18"/>
  <c r="M125" i="18"/>
  <c r="O125" i="18"/>
  <c r="M124" i="18"/>
  <c r="O124" i="18"/>
  <c r="Q123" i="18"/>
  <c r="R123" i="18"/>
  <c r="P123" i="18"/>
  <c r="P124" i="18"/>
  <c r="M123" i="18"/>
  <c r="O123" i="18"/>
  <c r="H123" i="18"/>
  <c r="F123" i="18"/>
  <c r="R122" i="18"/>
  <c r="O122" i="18"/>
  <c r="M122" i="18"/>
  <c r="O121" i="18"/>
  <c r="M121" i="18"/>
  <c r="O120" i="18"/>
  <c r="M120" i="18"/>
  <c r="H120" i="18"/>
  <c r="M119" i="18"/>
  <c r="O119" i="18"/>
  <c r="M118" i="18"/>
  <c r="O118" i="18"/>
  <c r="O117" i="18"/>
  <c r="M117" i="18"/>
  <c r="M116" i="18"/>
  <c r="O116" i="18"/>
  <c r="M115" i="18"/>
  <c r="O115" i="18"/>
  <c r="M114" i="18"/>
  <c r="O114" i="18"/>
  <c r="M113" i="18"/>
  <c r="O113" i="18"/>
  <c r="M112" i="18"/>
  <c r="O112" i="18"/>
  <c r="M111" i="18"/>
  <c r="O111" i="18"/>
  <c r="M110" i="18"/>
  <c r="O110" i="18"/>
  <c r="M109" i="18"/>
  <c r="O109" i="18"/>
  <c r="M108" i="18"/>
  <c r="O108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P107" i="18"/>
  <c r="P108" i="18"/>
  <c r="O107" i="18"/>
  <c r="M107" i="18"/>
  <c r="R106" i="18"/>
  <c r="M106" i="18"/>
  <c r="O106" i="18"/>
  <c r="M105" i="18"/>
  <c r="O105" i="18"/>
  <c r="F105" i="18"/>
  <c r="M104" i="18"/>
  <c r="O104" i="18"/>
  <c r="M103" i="18"/>
  <c r="O103" i="18"/>
  <c r="M102" i="18"/>
  <c r="O102" i="18"/>
  <c r="O101" i="18"/>
  <c r="M101" i="18"/>
  <c r="M100" i="18"/>
  <c r="O100" i="18"/>
  <c r="F100" i="18"/>
  <c r="O99" i="18"/>
  <c r="M99" i="18"/>
  <c r="O98" i="18"/>
  <c r="M98" i="18"/>
  <c r="M97" i="18"/>
  <c r="O97" i="18"/>
  <c r="H97" i="18"/>
  <c r="F97" i="18"/>
  <c r="O96" i="18"/>
  <c r="M96" i="18"/>
  <c r="O95" i="18"/>
  <c r="M95" i="18"/>
  <c r="O94" i="18"/>
  <c r="M94" i="18"/>
  <c r="M93" i="18"/>
  <c r="O93" i="18"/>
  <c r="O92" i="18"/>
  <c r="M92" i="18"/>
  <c r="O91" i="18"/>
  <c r="M91" i="18"/>
  <c r="M90" i="18"/>
  <c r="O90" i="18"/>
  <c r="M89" i="18"/>
  <c r="O89" i="18"/>
  <c r="O88" i="18"/>
  <c r="M88" i="18"/>
  <c r="O87" i="18"/>
  <c r="M87" i="18"/>
  <c r="M86" i="18"/>
  <c r="O86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M85" i="18"/>
  <c r="O85" i="18"/>
  <c r="Q84" i="18"/>
  <c r="P84" i="18"/>
  <c r="P85" i="18"/>
  <c r="O84" i="18"/>
  <c r="M84" i="18"/>
  <c r="R83" i="18"/>
  <c r="M83" i="18"/>
  <c r="O83" i="18"/>
  <c r="M82" i="18"/>
  <c r="O82" i="18"/>
  <c r="M81" i="18"/>
  <c r="O81" i="18"/>
  <c r="O80" i="18"/>
  <c r="M80" i="18"/>
  <c r="M79" i="18"/>
  <c r="O79" i="18"/>
  <c r="M78" i="18"/>
  <c r="O78" i="18"/>
  <c r="M77" i="18"/>
  <c r="O77" i="18"/>
  <c r="O76" i="18"/>
  <c r="M76" i="18"/>
  <c r="M75" i="18"/>
  <c r="O75" i="18"/>
  <c r="O74" i="18"/>
  <c r="M74" i="18"/>
  <c r="M73" i="18"/>
  <c r="O73" i="18"/>
  <c r="H73" i="18"/>
  <c r="O72" i="18"/>
  <c r="M72" i="18"/>
  <c r="O71" i="18"/>
  <c r="M71" i="18"/>
  <c r="M70" i="18"/>
  <c r="O70" i="18"/>
  <c r="M69" i="18"/>
  <c r="O69" i="18"/>
  <c r="O68" i="18"/>
  <c r="M68" i="18"/>
  <c r="O67" i="18"/>
  <c r="M67" i="18"/>
  <c r="M66" i="18"/>
  <c r="O66" i="18"/>
  <c r="M65" i="18"/>
  <c r="O65" i="18"/>
  <c r="O64" i="18"/>
  <c r="M64" i="18"/>
  <c r="O63" i="18"/>
  <c r="M63" i="18"/>
  <c r="M62" i="18"/>
  <c r="O62" i="18"/>
  <c r="M61" i="18"/>
  <c r="O61" i="18"/>
  <c r="O60" i="18"/>
  <c r="M60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P59" i="18"/>
  <c r="M59" i="18"/>
  <c r="O59" i="18"/>
  <c r="R58" i="18"/>
  <c r="M58" i="18"/>
  <c r="O58" i="18"/>
  <c r="M57" i="18"/>
  <c r="O57" i="18"/>
  <c r="H57" i="18"/>
  <c r="O56" i="18"/>
  <c r="M56" i="18"/>
  <c r="H56" i="18"/>
  <c r="F56" i="18"/>
  <c r="O55" i="18"/>
  <c r="M55" i="18"/>
  <c r="H55" i="18"/>
  <c r="O54" i="18"/>
  <c r="M54" i="18"/>
  <c r="M53" i="18"/>
  <c r="O53" i="18"/>
  <c r="M52" i="18"/>
  <c r="O52" i="18"/>
  <c r="H52" i="18"/>
  <c r="F52" i="18"/>
  <c r="O51" i="18"/>
  <c r="M51" i="18"/>
  <c r="H51" i="18"/>
  <c r="F51" i="18"/>
  <c r="M50" i="18"/>
  <c r="O50" i="18"/>
  <c r="H50" i="18"/>
  <c r="M49" i="18"/>
  <c r="O49" i="18"/>
  <c r="M48" i="18"/>
  <c r="O48" i="18"/>
  <c r="F48" i="18"/>
  <c r="H48" i="18"/>
  <c r="M47" i="18"/>
  <c r="O47" i="18"/>
  <c r="M46" i="18"/>
  <c r="O46" i="18"/>
  <c r="M45" i="18"/>
  <c r="O45" i="18"/>
  <c r="M44" i="18"/>
  <c r="O44" i="18"/>
  <c r="M43" i="18"/>
  <c r="O43" i="18"/>
  <c r="F43" i="18"/>
  <c r="H43" i="18"/>
  <c r="M42" i="18"/>
  <c r="O42" i="18"/>
  <c r="M41" i="18"/>
  <c r="O41" i="18"/>
  <c r="M40" i="18"/>
  <c r="O40" i="18"/>
  <c r="M39" i="18"/>
  <c r="O39" i="18"/>
  <c r="F39" i="18"/>
  <c r="H39" i="18"/>
  <c r="M38" i="18"/>
  <c r="O38" i="18"/>
  <c r="M37" i="18"/>
  <c r="O37" i="18"/>
  <c r="F37" i="18"/>
  <c r="H37" i="18"/>
  <c r="M36" i="18"/>
  <c r="O36" i="18"/>
  <c r="M35" i="18"/>
  <c r="O35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P34" i="18"/>
  <c r="R34" i="18"/>
  <c r="O34" i="18"/>
  <c r="M34" i="18"/>
  <c r="F34" i="18"/>
  <c r="M33" i="18"/>
  <c r="O33" i="18"/>
  <c r="M32" i="18"/>
  <c r="O32" i="18"/>
  <c r="M31" i="18"/>
  <c r="O31" i="18"/>
  <c r="M30" i="18"/>
  <c r="O30" i="18"/>
  <c r="H30" i="18"/>
  <c r="M29" i="18"/>
  <c r="O29" i="18"/>
  <c r="M28" i="18"/>
  <c r="O28" i="18"/>
  <c r="M27" i="18"/>
  <c r="O27" i="18"/>
  <c r="H27" i="18"/>
  <c r="M26" i="18"/>
  <c r="O26" i="18"/>
  <c r="M25" i="18"/>
  <c r="O25" i="18"/>
  <c r="M24" i="18"/>
  <c r="O24" i="18"/>
  <c r="M23" i="18"/>
  <c r="O23" i="18"/>
  <c r="M22" i="18"/>
  <c r="O22" i="18"/>
  <c r="O21" i="18"/>
  <c r="M21" i="18"/>
  <c r="O20" i="18"/>
  <c r="M20" i="18"/>
  <c r="M19" i="18"/>
  <c r="O19" i="18"/>
  <c r="M18" i="18"/>
  <c r="O18" i="18"/>
  <c r="H18" i="18"/>
  <c r="M17" i="18"/>
  <c r="O17" i="18"/>
  <c r="O16" i="18"/>
  <c r="M16" i="18"/>
  <c r="M15" i="18"/>
  <c r="O15" i="18"/>
  <c r="H15" i="18"/>
  <c r="M14" i="18"/>
  <c r="O14" i="18"/>
  <c r="F14" i="18"/>
  <c r="M13" i="18"/>
  <c r="O13" i="18"/>
  <c r="O12" i="18"/>
  <c r="M12" i="18"/>
  <c r="O11" i="18"/>
  <c r="M11" i="18"/>
  <c r="M10" i="18"/>
  <c r="O10" i="18"/>
  <c r="M9" i="18"/>
  <c r="O9" i="18"/>
  <c r="M8" i="18"/>
  <c r="O8" i="18"/>
  <c r="H8" i="18"/>
  <c r="O7" i="18"/>
  <c r="M7" i="18"/>
  <c r="M6" i="18"/>
  <c r="O6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H6" i="18"/>
  <c r="F6" i="18"/>
  <c r="M5" i="18"/>
  <c r="O5" i="18"/>
  <c r="K5" i="18"/>
  <c r="J5" i="18"/>
  <c r="L5" i="18"/>
  <c r="H5" i="18"/>
  <c r="I5" i="18"/>
  <c r="F5" i="18"/>
  <c r="H3" i="18"/>
  <c r="H7" i="18"/>
  <c r="F7" i="18"/>
  <c r="F192" i="18"/>
  <c r="H192" i="18"/>
  <c r="E193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H9" i="18"/>
  <c r="F198" i="18"/>
  <c r="I6" i="18"/>
  <c r="R59" i="18"/>
  <c r="H198" i="18"/>
  <c r="E233" i="20"/>
  <c r="H233" i="20"/>
  <c r="I233" i="20"/>
  <c r="F232" i="20"/>
  <c r="R40" i="20"/>
  <c r="P41" i="20"/>
  <c r="P131" i="20"/>
  <c r="R130" i="20"/>
  <c r="R176" i="20"/>
  <c r="P177" i="20"/>
  <c r="L12" i="20"/>
  <c r="J13" i="20"/>
  <c r="R154" i="20"/>
  <c r="P155" i="20"/>
  <c r="R113" i="20"/>
  <c r="P114" i="20"/>
  <c r="R90" i="20"/>
  <c r="P91" i="20"/>
  <c r="Q68" i="20"/>
  <c r="R67" i="20"/>
  <c r="F199" i="18"/>
  <c r="E200" i="18"/>
  <c r="H200" i="18"/>
  <c r="E194" i="18"/>
  <c r="H194" i="18"/>
  <c r="F133" i="18"/>
  <c r="F128" i="18"/>
  <c r="F151" i="18"/>
  <c r="H100" i="18"/>
  <c r="H151" i="18"/>
  <c r="F111" i="18"/>
  <c r="F88" i="18"/>
  <c r="F119" i="18"/>
  <c r="H127" i="18"/>
  <c r="F80" i="18"/>
  <c r="H19" i="18"/>
  <c r="F185" i="18"/>
  <c r="F107" i="18"/>
  <c r="F142" i="18"/>
  <c r="F83" i="18"/>
  <c r="H110" i="18"/>
  <c r="F155" i="18"/>
  <c r="F76" i="18"/>
  <c r="F91" i="18"/>
  <c r="F149" i="18"/>
  <c r="H155" i="18"/>
  <c r="F171" i="18"/>
  <c r="F172" i="18"/>
  <c r="F148" i="18"/>
  <c r="H164" i="18"/>
  <c r="F126" i="18"/>
  <c r="E159" i="18"/>
  <c r="H158" i="18"/>
  <c r="H83" i="18"/>
  <c r="F95" i="18"/>
  <c r="H105" i="18"/>
  <c r="H113" i="18"/>
  <c r="F49" i="18"/>
  <c r="F87" i="18"/>
  <c r="F99" i="18"/>
  <c r="H36" i="18"/>
  <c r="F78" i="18"/>
  <c r="H95" i="18"/>
  <c r="F129" i="18"/>
  <c r="H129" i="18"/>
  <c r="F157" i="18"/>
  <c r="F25" i="18"/>
  <c r="H25" i="18"/>
  <c r="E26" i="18"/>
  <c r="H26" i="18"/>
  <c r="F30" i="18"/>
  <c r="F98" i="18"/>
  <c r="F114" i="18"/>
  <c r="H42" i="18"/>
  <c r="F58" i="18"/>
  <c r="F138" i="18"/>
  <c r="F166" i="18"/>
  <c r="F15" i="18"/>
  <c r="H20" i="18"/>
  <c r="F16" i="18"/>
  <c r="H14" i="18"/>
  <c r="F18" i="18"/>
  <c r="F19" i="18"/>
  <c r="I7" i="18"/>
  <c r="I8" i="18"/>
  <c r="I9" i="18"/>
  <c r="F22" i="18"/>
  <c r="H62" i="18"/>
  <c r="F62" i="18"/>
  <c r="H69" i="18"/>
  <c r="F69" i="18"/>
  <c r="H72" i="18"/>
  <c r="F72" i="18"/>
  <c r="R85" i="18"/>
  <c r="P86" i="18"/>
  <c r="H89" i="18"/>
  <c r="F89" i="18"/>
  <c r="F8" i="18"/>
  <c r="H60" i="18"/>
  <c r="F60" i="18"/>
  <c r="H74" i="18"/>
  <c r="F74" i="18"/>
  <c r="H22" i="18"/>
  <c r="J6" i="18"/>
  <c r="F9" i="18"/>
  <c r="H16" i="18"/>
  <c r="F20" i="18"/>
  <c r="P35" i="18"/>
  <c r="F27" i="18"/>
  <c r="H34" i="18"/>
  <c r="H67" i="18"/>
  <c r="F67" i="18"/>
  <c r="F59" i="18"/>
  <c r="P60" i="18"/>
  <c r="F61" i="18"/>
  <c r="F66" i="18"/>
  <c r="F68" i="18"/>
  <c r="F70" i="18"/>
  <c r="F71" i="18"/>
  <c r="F73" i="18"/>
  <c r="H76" i="18"/>
  <c r="H80" i="18"/>
  <c r="H88" i="18"/>
  <c r="H91" i="18"/>
  <c r="P109" i="18"/>
  <c r="R108" i="18"/>
  <c r="H59" i="18"/>
  <c r="H61" i="18"/>
  <c r="H66" i="18"/>
  <c r="H68" i="18"/>
  <c r="H71" i="18"/>
  <c r="H78" i="18"/>
  <c r="R84" i="18"/>
  <c r="H106" i="18"/>
  <c r="F106" i="18"/>
  <c r="F115" i="18"/>
  <c r="H115" i="18"/>
  <c r="F108" i="18"/>
  <c r="H108" i="18"/>
  <c r="F112" i="18"/>
  <c r="H112" i="18"/>
  <c r="H107" i="18"/>
  <c r="H111" i="18"/>
  <c r="H114" i="18"/>
  <c r="F120" i="18"/>
  <c r="F134" i="18"/>
  <c r="H134" i="18"/>
  <c r="F137" i="18"/>
  <c r="H137" i="18"/>
  <c r="F139" i="18"/>
  <c r="H139" i="18"/>
  <c r="R107" i="18"/>
  <c r="H124" i="18"/>
  <c r="F124" i="18"/>
  <c r="R124" i="18"/>
  <c r="P125" i="18"/>
  <c r="H130" i="18"/>
  <c r="F130" i="18"/>
  <c r="H133" i="18"/>
  <c r="H136" i="18"/>
  <c r="H138" i="18"/>
  <c r="H150" i="18"/>
  <c r="P165" i="18"/>
  <c r="R164" i="18"/>
  <c r="P148" i="18"/>
  <c r="R147" i="18"/>
  <c r="F165" i="18"/>
  <c r="H165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H142" i="18"/>
  <c r="H146" i="18"/>
  <c r="F147" i="18"/>
  <c r="H156" i="18"/>
  <c r="F158" i="18"/>
  <c r="H160" i="18"/>
  <c r="F160" i="18"/>
  <c r="H162" i="18"/>
  <c r="F162" i="18"/>
  <c r="H186" i="18"/>
  <c r="F186" i="18"/>
  <c r="H190" i="18"/>
  <c r="F190" i="18"/>
  <c r="F173" i="18"/>
  <c r="H175" i="18"/>
  <c r="F175" i="18"/>
  <c r="H177" i="18"/>
  <c r="F177" i="18"/>
  <c r="H179" i="18"/>
  <c r="F179" i="18"/>
  <c r="H163" i="18"/>
  <c r="R163" i="18"/>
  <c r="H166" i="18"/>
  <c r="H174" i="18"/>
  <c r="F174" i="18"/>
  <c r="H176" i="18"/>
  <c r="F176" i="18"/>
  <c r="H178" i="18"/>
  <c r="F178" i="18"/>
  <c r="F184" i="18"/>
  <c r="F193" i="18"/>
  <c r="H193" i="18"/>
  <c r="F26" i="18"/>
  <c r="F233" i="20"/>
  <c r="E234" i="20"/>
  <c r="H234" i="20"/>
  <c r="I234" i="20"/>
  <c r="R114" i="20"/>
  <c r="P115" i="20"/>
  <c r="L13" i="20"/>
  <c r="J14" i="20"/>
  <c r="Q69" i="20"/>
  <c r="R68" i="20"/>
  <c r="P132" i="20"/>
  <c r="R131" i="20"/>
  <c r="R91" i="20"/>
  <c r="P92" i="20"/>
  <c r="R155" i="20"/>
  <c r="P156" i="20"/>
  <c r="R177" i="20"/>
  <c r="P178" i="20"/>
  <c r="R41" i="20"/>
  <c r="P42" i="20"/>
  <c r="F200" i="18"/>
  <c r="E201" i="18"/>
  <c r="E195" i="18"/>
  <c r="H195" i="18"/>
  <c r="F194" i="18"/>
  <c r="H180" i="18"/>
  <c r="F180" i="18"/>
  <c r="P149" i="18"/>
  <c r="R148" i="18"/>
  <c r="R125" i="18"/>
  <c r="P126" i="18"/>
  <c r="H125" i="18"/>
  <c r="F125" i="18"/>
  <c r="F101" i="18"/>
  <c r="H101" i="18"/>
  <c r="F135" i="18"/>
  <c r="H135" i="18"/>
  <c r="F109" i="18"/>
  <c r="H109" i="18"/>
  <c r="H21" i="18"/>
  <c r="F21" i="18"/>
  <c r="F159" i="18"/>
  <c r="H159" i="18"/>
  <c r="H131" i="18"/>
  <c r="F131" i="18"/>
  <c r="F96" i="18"/>
  <c r="H96" i="18"/>
  <c r="F116" i="18"/>
  <c r="H116" i="18"/>
  <c r="F84" i="18"/>
  <c r="H84" i="18"/>
  <c r="F81" i="18"/>
  <c r="H81" i="18"/>
  <c r="H44" i="18"/>
  <c r="F44" i="18"/>
  <c r="F31" i="18"/>
  <c r="H31" i="18"/>
  <c r="J7" i="18"/>
  <c r="L6" i="18"/>
  <c r="F75" i="18"/>
  <c r="H75" i="18"/>
  <c r="H17" i="18"/>
  <c r="F17" i="18"/>
  <c r="F23" i="18"/>
  <c r="H23" i="18"/>
  <c r="H187" i="18"/>
  <c r="F187" i="18"/>
  <c r="F143" i="18"/>
  <c r="H143" i="18"/>
  <c r="P166" i="18"/>
  <c r="R165" i="18"/>
  <c r="F121" i="18"/>
  <c r="H121" i="18"/>
  <c r="F92" i="18"/>
  <c r="H92" i="18"/>
  <c r="F79" i="18"/>
  <c r="H79" i="18"/>
  <c r="P110" i="18"/>
  <c r="R109" i="18"/>
  <c r="H40" i="18"/>
  <c r="F40" i="18"/>
  <c r="R86" i="18"/>
  <c r="P87" i="18"/>
  <c r="H63" i="18"/>
  <c r="F63" i="18"/>
  <c r="F167" i="18"/>
  <c r="H167" i="18"/>
  <c r="F152" i="18"/>
  <c r="H152" i="18"/>
  <c r="H191" i="18"/>
  <c r="F191" i="18"/>
  <c r="F161" i="18"/>
  <c r="H161" i="18"/>
  <c r="F140" i="18"/>
  <c r="H141" i="18"/>
  <c r="H140" i="18"/>
  <c r="H53" i="18"/>
  <c r="F53" i="18"/>
  <c r="F77" i="18"/>
  <c r="H77" i="18"/>
  <c r="R60" i="18"/>
  <c r="P61" i="18"/>
  <c r="H38" i="18"/>
  <c r="F38" i="18"/>
  <c r="H35" i="18"/>
  <c r="F35" i="18"/>
  <c r="H28" i="18"/>
  <c r="F28" i="18"/>
  <c r="R35" i="18"/>
  <c r="P36" i="18"/>
  <c r="F10" i="18"/>
  <c r="H10" i="18"/>
  <c r="I10" i="18"/>
  <c r="F90" i="18"/>
  <c r="H90" i="18"/>
  <c r="F234" i="20"/>
  <c r="E235" i="20"/>
  <c r="H235" i="20"/>
  <c r="I235" i="20"/>
  <c r="Q70" i="20"/>
  <c r="R69" i="20"/>
  <c r="R42" i="20"/>
  <c r="P43" i="20"/>
  <c r="R156" i="20"/>
  <c r="P157" i="20"/>
  <c r="L14" i="20"/>
  <c r="J15" i="20"/>
  <c r="P133" i="20"/>
  <c r="R132" i="20"/>
  <c r="R178" i="20"/>
  <c r="P179" i="20"/>
  <c r="R92" i="20"/>
  <c r="P93" i="20"/>
  <c r="R115" i="20"/>
  <c r="P116" i="20"/>
  <c r="F201" i="18"/>
  <c r="H201" i="18"/>
  <c r="E196" i="18"/>
  <c r="H196" i="18"/>
  <c r="F195" i="18"/>
  <c r="H54" i="18"/>
  <c r="F54" i="18"/>
  <c r="F168" i="18"/>
  <c r="H168" i="18"/>
  <c r="H64" i="18"/>
  <c r="F64" i="18"/>
  <c r="F93" i="18"/>
  <c r="H93" i="18"/>
  <c r="H24" i="18"/>
  <c r="F24" i="18"/>
  <c r="F102" i="18"/>
  <c r="H102" i="18"/>
  <c r="R126" i="18"/>
  <c r="P127" i="18"/>
  <c r="P150" i="18"/>
  <c r="R149" i="18"/>
  <c r="H11" i="18"/>
  <c r="I11" i="18"/>
  <c r="F11" i="18"/>
  <c r="F153" i="18"/>
  <c r="H153" i="18"/>
  <c r="R87" i="18"/>
  <c r="P88" i="18"/>
  <c r="F122" i="18"/>
  <c r="H122" i="18"/>
  <c r="H188" i="18"/>
  <c r="F188" i="18"/>
  <c r="H32" i="18"/>
  <c r="F32" i="18"/>
  <c r="H117" i="18"/>
  <c r="F117" i="18"/>
  <c r="H181" i="18"/>
  <c r="F181" i="18"/>
  <c r="H29" i="18"/>
  <c r="F29" i="18"/>
  <c r="R36" i="18"/>
  <c r="P37" i="18"/>
  <c r="F144" i="18"/>
  <c r="H144" i="18"/>
  <c r="L7" i="18"/>
  <c r="J8" i="18"/>
  <c r="H45" i="18"/>
  <c r="F45" i="18"/>
  <c r="F82" i="18"/>
  <c r="H82" i="18"/>
  <c r="H85" i="18"/>
  <c r="F85" i="18"/>
  <c r="H41" i="18"/>
  <c r="F41" i="18"/>
  <c r="R61" i="18"/>
  <c r="P62" i="18"/>
  <c r="P111" i="18"/>
  <c r="R110" i="18"/>
  <c r="P167" i="18"/>
  <c r="R166" i="18"/>
  <c r="E236" i="20"/>
  <c r="H236" i="20"/>
  <c r="I236" i="20"/>
  <c r="F235" i="20"/>
  <c r="R179" i="20"/>
  <c r="R43" i="20"/>
  <c r="P44" i="20"/>
  <c r="R93" i="20"/>
  <c r="P94" i="20"/>
  <c r="R157" i="20"/>
  <c r="P158" i="20"/>
  <c r="P117" i="20"/>
  <c r="R116" i="20"/>
  <c r="J16" i="20"/>
  <c r="L15" i="20"/>
  <c r="P134" i="20"/>
  <c r="R133" i="20"/>
  <c r="Q71" i="20"/>
  <c r="R70" i="20"/>
  <c r="E197" i="18"/>
  <c r="F196" i="18"/>
  <c r="P168" i="18"/>
  <c r="R167" i="18"/>
  <c r="P112" i="18"/>
  <c r="R111" i="18"/>
  <c r="R62" i="18"/>
  <c r="P63" i="18"/>
  <c r="L8" i="18"/>
  <c r="J9" i="18"/>
  <c r="F145" i="18"/>
  <c r="H145" i="18"/>
  <c r="H182" i="18"/>
  <c r="F182" i="18"/>
  <c r="P89" i="18"/>
  <c r="R88" i="18"/>
  <c r="H46" i="18"/>
  <c r="F46" i="18"/>
  <c r="H189" i="18"/>
  <c r="F189" i="18"/>
  <c r="F169" i="18"/>
  <c r="H169" i="18"/>
  <c r="F86" i="18"/>
  <c r="H86" i="18"/>
  <c r="H33" i="18"/>
  <c r="F33" i="18"/>
  <c r="H12" i="18"/>
  <c r="I12" i="18"/>
  <c r="F12" i="18"/>
  <c r="P151" i="18"/>
  <c r="R150" i="18"/>
  <c r="F103" i="18"/>
  <c r="H104" i="18"/>
  <c r="H103" i="18"/>
  <c r="F94" i="18"/>
  <c r="H94" i="18"/>
  <c r="R37" i="18"/>
  <c r="P38" i="18"/>
  <c r="H118" i="18"/>
  <c r="F118" i="18"/>
  <c r="F154" i="18"/>
  <c r="H154" i="18"/>
  <c r="R127" i="18"/>
  <c r="P128" i="18"/>
  <c r="H65" i="18"/>
  <c r="F65" i="18"/>
  <c r="F197" i="18"/>
  <c r="H197" i="18"/>
  <c r="F236" i="20"/>
  <c r="E237" i="20"/>
  <c r="H237" i="20"/>
  <c r="I237" i="20"/>
  <c r="Q72" i="20"/>
  <c r="R71" i="20"/>
  <c r="L16" i="20"/>
  <c r="J17" i="20"/>
  <c r="R158" i="20"/>
  <c r="P159" i="20"/>
  <c r="R94" i="20"/>
  <c r="P95" i="20"/>
  <c r="R180" i="20"/>
  <c r="P181" i="20"/>
  <c r="R44" i="20"/>
  <c r="P45" i="20"/>
  <c r="P135" i="20"/>
  <c r="R134" i="20"/>
  <c r="P118" i="20"/>
  <c r="R117" i="20"/>
  <c r="R38" i="18"/>
  <c r="P39" i="18"/>
  <c r="L9" i="18"/>
  <c r="J10" i="18"/>
  <c r="H13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F13" i="18"/>
  <c r="P90" i="18"/>
  <c r="R89" i="18"/>
  <c r="P113" i="18"/>
  <c r="R112" i="18"/>
  <c r="R128" i="18"/>
  <c r="P129" i="18"/>
  <c r="H47" i="18"/>
  <c r="F47" i="18"/>
  <c r="R63" i="18"/>
  <c r="P64" i="18"/>
  <c r="P152" i="18"/>
  <c r="R151" i="18"/>
  <c r="F170" i="18"/>
  <c r="H170" i="18"/>
  <c r="H183" i="18"/>
  <c r="F183" i="18"/>
  <c r="P169" i="18"/>
  <c r="R168" i="18"/>
  <c r="E238" i="20"/>
  <c r="H238" i="20"/>
  <c r="I238" i="20"/>
  <c r="F237" i="20"/>
  <c r="R95" i="20"/>
  <c r="P96" i="20"/>
  <c r="P119" i="20"/>
  <c r="R118" i="20"/>
  <c r="L17" i="20"/>
  <c r="J18" i="20"/>
  <c r="P182" i="20"/>
  <c r="R181" i="20"/>
  <c r="R159" i="20"/>
  <c r="P160" i="20"/>
  <c r="R160" i="20"/>
  <c r="R45" i="20"/>
  <c r="P46" i="20"/>
  <c r="P136" i="20"/>
  <c r="R135" i="20"/>
  <c r="Q73" i="20"/>
  <c r="R72" i="20"/>
  <c r="P170" i="18"/>
  <c r="R169" i="18"/>
  <c r="R64" i="18"/>
  <c r="P65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R39" i="18"/>
  <c r="P40" i="18"/>
  <c r="P91" i="18"/>
  <c r="R90" i="18"/>
  <c r="P153" i="18"/>
  <c r="R152" i="18"/>
  <c r="R129" i="18"/>
  <c r="P130" i="18"/>
  <c r="P114" i="18"/>
  <c r="R113" i="18"/>
  <c r="J11" i="18"/>
  <c r="L10" i="18"/>
  <c r="F238" i="20"/>
  <c r="E239" i="20"/>
  <c r="H239" i="20"/>
  <c r="I239" i="20"/>
  <c r="R182" i="20"/>
  <c r="P183" i="20"/>
  <c r="P120" i="20"/>
  <c r="R120" i="20"/>
  <c r="R119" i="20"/>
  <c r="Q74" i="20"/>
  <c r="R73" i="20"/>
  <c r="L18" i="20"/>
  <c r="J19" i="20"/>
  <c r="R96" i="20"/>
  <c r="P97" i="20"/>
  <c r="P47" i="20"/>
  <c r="R46" i="20"/>
  <c r="P137" i="20"/>
  <c r="R136" i="20"/>
  <c r="P92" i="18"/>
  <c r="R91" i="18"/>
  <c r="R65" i="18"/>
  <c r="P66" i="18"/>
  <c r="P115" i="18"/>
  <c r="R114" i="18"/>
  <c r="P154" i="18"/>
  <c r="R153" i="18"/>
  <c r="R40" i="18"/>
  <c r="P41" i="18"/>
  <c r="L11" i="18"/>
  <c r="J12" i="18"/>
  <c r="R130" i="18"/>
  <c r="P131" i="18"/>
  <c r="P171" i="18"/>
  <c r="R170" i="18"/>
  <c r="F239" i="20"/>
  <c r="E240" i="20"/>
  <c r="H240" i="20"/>
  <c r="I240" i="20"/>
  <c r="P48" i="20"/>
  <c r="R47" i="20"/>
  <c r="R97" i="20"/>
  <c r="P98" i="20"/>
  <c r="R183" i="20"/>
  <c r="P184" i="20"/>
  <c r="J20" i="20"/>
  <c r="L19" i="20"/>
  <c r="P138" i="20"/>
  <c r="R137" i="20"/>
  <c r="Q75" i="20"/>
  <c r="R74" i="20"/>
  <c r="J13" i="18"/>
  <c r="L12" i="18"/>
  <c r="R66" i="18"/>
  <c r="P67" i="18"/>
  <c r="P172" i="18"/>
  <c r="R171" i="18"/>
  <c r="P155" i="18"/>
  <c r="R154" i="18"/>
  <c r="R41" i="18"/>
  <c r="P42" i="18"/>
  <c r="P132" i="18"/>
  <c r="R131" i="18"/>
  <c r="P116" i="18"/>
  <c r="R115" i="18"/>
  <c r="P93" i="18"/>
  <c r="R92" i="18"/>
  <c r="E241" i="20"/>
  <c r="H241" i="20"/>
  <c r="I241" i="20"/>
  <c r="F240" i="20"/>
  <c r="R98" i="20"/>
  <c r="P99" i="20"/>
  <c r="L20" i="20"/>
  <c r="J21" i="20"/>
  <c r="Q76" i="20"/>
  <c r="R75" i="20"/>
  <c r="R184" i="20"/>
  <c r="P185" i="20"/>
  <c r="P139" i="20"/>
  <c r="R138" i="20"/>
  <c r="P49" i="20"/>
  <c r="R48" i="20"/>
  <c r="R67" i="18"/>
  <c r="P68" i="18"/>
  <c r="P133" i="18"/>
  <c r="R132" i="18"/>
  <c r="P156" i="18"/>
  <c r="R155" i="18"/>
  <c r="P94" i="18"/>
  <c r="R93" i="18"/>
  <c r="R42" i="18"/>
  <c r="P43" i="18"/>
  <c r="R116" i="18"/>
  <c r="P117" i="18"/>
  <c r="P173" i="18"/>
  <c r="R172" i="18"/>
  <c r="L13" i="18"/>
  <c r="J14" i="18"/>
  <c r="F241" i="20"/>
  <c r="E242" i="20"/>
  <c r="H242" i="20"/>
  <c r="I242" i="20"/>
  <c r="R185" i="20"/>
  <c r="P186" i="20"/>
  <c r="P50" i="20"/>
  <c r="R49" i="20"/>
  <c r="L21" i="20"/>
  <c r="J22" i="20"/>
  <c r="R99" i="20"/>
  <c r="P100" i="20"/>
  <c r="P140" i="20"/>
  <c r="R139" i="20"/>
  <c r="Q77" i="20"/>
  <c r="R76" i="20"/>
  <c r="P174" i="18"/>
  <c r="R173" i="18"/>
  <c r="P157" i="18"/>
  <c r="R156" i="18"/>
  <c r="J15" i="18"/>
  <c r="L14" i="18"/>
  <c r="R117" i="18"/>
  <c r="P118" i="18"/>
  <c r="P95" i="18"/>
  <c r="R94" i="18"/>
  <c r="P134" i="18"/>
  <c r="R133" i="18"/>
  <c r="R43" i="18"/>
  <c r="P44" i="18"/>
  <c r="R68" i="18"/>
  <c r="P69" i="18"/>
  <c r="F242" i="20"/>
  <c r="E243" i="20"/>
  <c r="Q78" i="20"/>
  <c r="R77" i="20"/>
  <c r="R50" i="20"/>
  <c r="P51" i="20"/>
  <c r="L22" i="20"/>
  <c r="J23" i="20"/>
  <c r="J24" i="20"/>
  <c r="R186" i="20"/>
  <c r="P187" i="20"/>
  <c r="R100" i="20"/>
  <c r="P101" i="20"/>
  <c r="P141" i="20"/>
  <c r="R140" i="20"/>
  <c r="P96" i="18"/>
  <c r="R95" i="18"/>
  <c r="L15" i="18"/>
  <c r="J16" i="18"/>
  <c r="P175" i="18"/>
  <c r="R174" i="18"/>
  <c r="R69" i="18"/>
  <c r="P70" i="18"/>
  <c r="R118" i="18"/>
  <c r="P119" i="18"/>
  <c r="P135" i="18"/>
  <c r="R134" i="18"/>
  <c r="P158" i="18"/>
  <c r="R157" i="18"/>
  <c r="R44" i="18"/>
  <c r="P45" i="18"/>
  <c r="L24" i="20"/>
  <c r="J25" i="20"/>
  <c r="F243" i="20"/>
  <c r="H243" i="20"/>
  <c r="I243" i="20"/>
  <c r="R187" i="20"/>
  <c r="P188" i="20"/>
  <c r="P142" i="20"/>
  <c r="R141" i="20"/>
  <c r="R51" i="20"/>
  <c r="P52" i="20"/>
  <c r="R101" i="20"/>
  <c r="P102" i="20"/>
  <c r="L23" i="20"/>
  <c r="Q79" i="20"/>
  <c r="R78" i="20"/>
  <c r="P176" i="18"/>
  <c r="R175" i="18"/>
  <c r="P97" i="18"/>
  <c r="R96" i="18"/>
  <c r="R45" i="18"/>
  <c r="P46" i="18"/>
  <c r="R70" i="18"/>
  <c r="P71" i="18"/>
  <c r="J17" i="18"/>
  <c r="L16" i="18"/>
  <c r="P159" i="18"/>
  <c r="R158" i="18"/>
  <c r="P136" i="18"/>
  <c r="R135" i="18"/>
  <c r="P120" i="18"/>
  <c r="R119" i="18"/>
  <c r="L25" i="20"/>
  <c r="J26" i="20"/>
  <c r="Q80" i="20"/>
  <c r="R79" i="20"/>
  <c r="P143" i="20"/>
  <c r="R142" i="20"/>
  <c r="P103" i="20"/>
  <c r="R102" i="20"/>
  <c r="R52" i="20"/>
  <c r="P53" i="20"/>
  <c r="R188" i="20"/>
  <c r="P189" i="20"/>
  <c r="P137" i="18"/>
  <c r="R136" i="18"/>
  <c r="L17" i="18"/>
  <c r="J18" i="18"/>
  <c r="P177" i="18"/>
  <c r="R176" i="18"/>
  <c r="R71" i="18"/>
  <c r="P72" i="18"/>
  <c r="P121" i="18"/>
  <c r="R121" i="18"/>
  <c r="R120" i="18"/>
  <c r="R159" i="18"/>
  <c r="P160" i="18"/>
  <c r="P98" i="18"/>
  <c r="R97" i="18"/>
  <c r="R46" i="18"/>
  <c r="P47" i="18"/>
  <c r="L26" i="20"/>
  <c r="J27" i="20"/>
  <c r="R53" i="20"/>
  <c r="P54" i="20"/>
  <c r="P144" i="20"/>
  <c r="R144" i="20"/>
  <c r="R143" i="20"/>
  <c r="R189" i="20"/>
  <c r="P190" i="20"/>
  <c r="P104" i="20"/>
  <c r="R104" i="20"/>
  <c r="R103" i="20"/>
  <c r="Q81" i="20"/>
  <c r="R81" i="20"/>
  <c r="R80" i="20"/>
  <c r="R47" i="18"/>
  <c r="P48" i="18"/>
  <c r="R160" i="18"/>
  <c r="P161" i="18"/>
  <c r="R161" i="18"/>
  <c r="R72" i="18"/>
  <c r="P73" i="18"/>
  <c r="J19" i="18"/>
  <c r="L18" i="18"/>
  <c r="P99" i="18"/>
  <c r="R98" i="18"/>
  <c r="P178" i="18"/>
  <c r="R177" i="18"/>
  <c r="P138" i="18"/>
  <c r="R137" i="18"/>
  <c r="L27" i="20"/>
  <c r="J28" i="20"/>
  <c r="R190" i="20"/>
  <c r="P191" i="20"/>
  <c r="R54" i="20"/>
  <c r="P55" i="20"/>
  <c r="P179" i="18"/>
  <c r="R178" i="18"/>
  <c r="L19" i="18"/>
  <c r="J20" i="18"/>
  <c r="P74" i="18"/>
  <c r="R73" i="18"/>
  <c r="R48" i="18"/>
  <c r="P49" i="18"/>
  <c r="P139" i="18"/>
  <c r="R138" i="18"/>
  <c r="P100" i="18"/>
  <c r="R99" i="18"/>
  <c r="J29" i="20"/>
  <c r="L28" i="20"/>
  <c r="R55" i="20"/>
  <c r="P56" i="20"/>
  <c r="R56" i="20"/>
  <c r="R191" i="20"/>
  <c r="P192" i="20"/>
  <c r="P50" i="18"/>
  <c r="R49" i="18"/>
  <c r="L20" i="18"/>
  <c r="J21" i="18"/>
  <c r="P101" i="18"/>
  <c r="R100" i="18"/>
  <c r="P140" i="18"/>
  <c r="R139" i="18"/>
  <c r="P75" i="18"/>
  <c r="R74" i="18"/>
  <c r="P180" i="18"/>
  <c r="R179" i="18"/>
  <c r="L29" i="20"/>
  <c r="J30" i="20"/>
  <c r="R192" i="20"/>
  <c r="P193" i="20"/>
  <c r="L21" i="18"/>
  <c r="J22" i="18"/>
  <c r="P141" i="18"/>
  <c r="R140" i="18"/>
  <c r="P181" i="18"/>
  <c r="R180" i="18"/>
  <c r="P76" i="18"/>
  <c r="R75" i="18"/>
  <c r="P102" i="18"/>
  <c r="R101" i="18"/>
  <c r="P51" i="18"/>
  <c r="R50" i="18"/>
  <c r="L30" i="20"/>
  <c r="J31" i="20"/>
  <c r="R193" i="20"/>
  <c r="P194" i="20"/>
  <c r="P77" i="18"/>
  <c r="R76" i="18"/>
  <c r="P52" i="18"/>
  <c r="R51" i="18"/>
  <c r="P142" i="18"/>
  <c r="R141" i="18"/>
  <c r="J23" i="18"/>
  <c r="L22" i="18"/>
  <c r="P103" i="18"/>
  <c r="R102" i="18"/>
  <c r="P182" i="18"/>
  <c r="R181" i="18"/>
  <c r="J32" i="20"/>
  <c r="L31" i="20"/>
  <c r="R194" i="20"/>
  <c r="P195" i="20"/>
  <c r="P104" i="18"/>
  <c r="R103" i="18"/>
  <c r="P143" i="18"/>
  <c r="R142" i="18"/>
  <c r="P78" i="18"/>
  <c r="R77" i="18"/>
  <c r="P183" i="18"/>
  <c r="R182" i="18"/>
  <c r="L23" i="18"/>
  <c r="J24" i="18"/>
  <c r="P53" i="18"/>
  <c r="R52" i="18"/>
  <c r="L32" i="20"/>
  <c r="J33" i="20"/>
  <c r="R195" i="20"/>
  <c r="P196" i="20"/>
  <c r="P184" i="18"/>
  <c r="R183" i="18"/>
  <c r="P144" i="18"/>
  <c r="R143" i="18"/>
  <c r="P54" i="18"/>
  <c r="R53" i="18"/>
  <c r="J25" i="18"/>
  <c r="L24" i="18"/>
  <c r="P79" i="18"/>
  <c r="R78" i="18"/>
  <c r="P105" i="18"/>
  <c r="R105" i="18"/>
  <c r="R104" i="18"/>
  <c r="L33" i="20"/>
  <c r="J34" i="20"/>
  <c r="R196" i="20"/>
  <c r="P197" i="20"/>
  <c r="P145" i="18"/>
  <c r="R145" i="18"/>
  <c r="R144" i="18"/>
  <c r="J26" i="18"/>
  <c r="L25" i="18"/>
  <c r="P80" i="18"/>
  <c r="R79" i="18"/>
  <c r="P55" i="18"/>
  <c r="R54" i="18"/>
  <c r="P185" i="18"/>
  <c r="R184" i="18"/>
  <c r="L34" i="20"/>
  <c r="J35" i="20"/>
  <c r="R197" i="20"/>
  <c r="P198" i="20"/>
  <c r="P81" i="18"/>
  <c r="R80" i="18"/>
  <c r="R185" i="18"/>
  <c r="P186" i="18"/>
  <c r="P56" i="18"/>
  <c r="R55" i="18"/>
  <c r="L26" i="18"/>
  <c r="J27" i="18"/>
  <c r="L35" i="20"/>
  <c r="J36" i="20"/>
  <c r="R198" i="20"/>
  <c r="P199" i="20"/>
  <c r="J28" i="18"/>
  <c r="L27" i="18"/>
  <c r="R186" i="18"/>
  <c r="P187" i="18"/>
  <c r="P57" i="18"/>
  <c r="R57" i="18"/>
  <c r="R56" i="18"/>
  <c r="P82" i="18"/>
  <c r="R82" i="18"/>
  <c r="R81" i="18"/>
  <c r="L36" i="20"/>
  <c r="J37" i="20"/>
  <c r="R199" i="20"/>
  <c r="P200" i="20"/>
  <c r="R187" i="18"/>
  <c r="P188" i="18"/>
  <c r="J29" i="18"/>
  <c r="L28" i="18"/>
  <c r="J38" i="20"/>
  <c r="L37" i="20"/>
  <c r="R200" i="20"/>
  <c r="P201" i="20"/>
  <c r="J30" i="18"/>
  <c r="L29" i="18"/>
  <c r="R188" i="18"/>
  <c r="P189" i="18"/>
  <c r="J39" i="20"/>
  <c r="L38" i="20"/>
  <c r="R201" i="20"/>
  <c r="P202" i="20"/>
  <c r="R189" i="18"/>
  <c r="P190" i="18"/>
  <c r="L30" i="18"/>
  <c r="J31" i="18"/>
  <c r="L39" i="20"/>
  <c r="J40" i="20"/>
  <c r="R202" i="20"/>
  <c r="J32" i="18"/>
  <c r="L31" i="18"/>
  <c r="R190" i="18"/>
  <c r="P191" i="18"/>
  <c r="L40" i="20"/>
  <c r="J41" i="20"/>
  <c r="R191" i="18"/>
  <c r="P192" i="18"/>
  <c r="R203" i="20"/>
  <c r="P204" i="20"/>
  <c r="J33" i="18"/>
  <c r="L32" i="18"/>
  <c r="R192" i="18"/>
  <c r="P193" i="18"/>
  <c r="J42" i="20"/>
  <c r="L41" i="20"/>
  <c r="R204" i="20"/>
  <c r="P205" i="20"/>
  <c r="J34" i="18"/>
  <c r="L33" i="18"/>
  <c r="L42" i="20"/>
  <c r="J43" i="20"/>
  <c r="R193" i="18"/>
  <c r="P194" i="18"/>
  <c r="R205" i="20"/>
  <c r="P206" i="20"/>
  <c r="L34" i="18"/>
  <c r="J35" i="18"/>
  <c r="R194" i="18"/>
  <c r="P195" i="18"/>
  <c r="L43" i="20"/>
  <c r="J44" i="20"/>
  <c r="R206" i="20"/>
  <c r="P207" i="20"/>
  <c r="L35" i="18"/>
  <c r="J36" i="18"/>
  <c r="L44" i="20"/>
  <c r="J45" i="20"/>
  <c r="R195" i="18"/>
  <c r="P196" i="18"/>
  <c r="R207" i="20"/>
  <c r="P208" i="20"/>
  <c r="L36" i="18"/>
  <c r="J37" i="18"/>
  <c r="R196" i="18"/>
  <c r="P197" i="18"/>
  <c r="L45" i="20"/>
  <c r="J46" i="20"/>
  <c r="R208" i="20"/>
  <c r="P209" i="20"/>
  <c r="L37" i="18"/>
  <c r="J38" i="18"/>
  <c r="J47" i="20"/>
  <c r="L46" i="20"/>
  <c r="P198" i="18"/>
  <c r="R197" i="18"/>
  <c r="R209" i="20"/>
  <c r="P210" i="20"/>
  <c r="L38" i="18"/>
  <c r="J39" i="18"/>
  <c r="R198" i="18"/>
  <c r="P199" i="18"/>
  <c r="L47" i="20"/>
  <c r="J48" i="20"/>
  <c r="R210" i="20"/>
  <c r="P211" i="20"/>
  <c r="L39" i="18"/>
  <c r="J40" i="18"/>
  <c r="L48" i="20"/>
  <c r="J49" i="20"/>
  <c r="P200" i="18"/>
  <c r="R199" i="18"/>
  <c r="R211" i="20"/>
  <c r="P212" i="20"/>
  <c r="L40" i="18"/>
  <c r="J41" i="18"/>
  <c r="R200" i="18"/>
  <c r="P201" i="18"/>
  <c r="J50" i="20"/>
  <c r="L49" i="20"/>
  <c r="R212" i="20"/>
  <c r="P213" i="20"/>
  <c r="L41" i="18"/>
  <c r="J42" i="18"/>
  <c r="L50" i="20"/>
  <c r="J51" i="20"/>
  <c r="R201" i="18"/>
  <c r="P202" i="18"/>
  <c r="R213" i="20"/>
  <c r="P214" i="20"/>
  <c r="L42" i="18"/>
  <c r="J43" i="18"/>
  <c r="P203" i="18"/>
  <c r="R202" i="18"/>
  <c r="J52" i="20"/>
  <c r="L51" i="20"/>
  <c r="R214" i="20"/>
  <c r="P215" i="20"/>
  <c r="L43" i="18"/>
  <c r="J44" i="18"/>
  <c r="L52" i="20"/>
  <c r="J53" i="20"/>
  <c r="P204" i="18"/>
  <c r="R203" i="18"/>
  <c r="R215" i="20"/>
  <c r="P216" i="20"/>
  <c r="L44" i="18"/>
  <c r="J45" i="18"/>
  <c r="P205" i="18"/>
  <c r="R204" i="18"/>
  <c r="L53" i="20"/>
  <c r="J54" i="20"/>
  <c r="R216" i="20"/>
  <c r="P217" i="20"/>
  <c r="L45" i="18"/>
  <c r="J46" i="18"/>
  <c r="J55" i="20"/>
  <c r="L54" i="20"/>
  <c r="P206" i="18"/>
  <c r="R205" i="18"/>
  <c r="R217" i="20"/>
  <c r="P218" i="20"/>
  <c r="L46" i="18"/>
  <c r="J47" i="18"/>
  <c r="P207" i="18"/>
  <c r="R206" i="18"/>
  <c r="L55" i="20"/>
  <c r="J56" i="20"/>
  <c r="R218" i="20"/>
  <c r="P219" i="20"/>
  <c r="L47" i="18"/>
  <c r="J48" i="18"/>
  <c r="L56" i="20"/>
  <c r="J57" i="20"/>
  <c r="P208" i="18"/>
  <c r="R207" i="18"/>
  <c r="R219" i="20"/>
  <c r="P220" i="20"/>
  <c r="J49" i="18"/>
  <c r="L48" i="18"/>
  <c r="P209" i="18"/>
  <c r="R208" i="18"/>
  <c r="J58" i="20"/>
  <c r="L57" i="20"/>
  <c r="R220" i="20"/>
  <c r="P221" i="20"/>
  <c r="J50" i="18"/>
  <c r="L49" i="18"/>
  <c r="J59" i="20"/>
  <c r="L58" i="20"/>
  <c r="P210" i="18"/>
  <c r="R209" i="18"/>
  <c r="R221" i="20"/>
  <c r="P222" i="20"/>
  <c r="J51" i="18"/>
  <c r="L50" i="18"/>
  <c r="R210" i="18"/>
  <c r="P211" i="18"/>
  <c r="J60" i="20"/>
  <c r="L59" i="20"/>
  <c r="R222" i="20"/>
  <c r="P223" i="20"/>
  <c r="L51" i="18"/>
  <c r="J52" i="18"/>
  <c r="J61" i="20"/>
  <c r="L60" i="20"/>
  <c r="P212" i="18"/>
  <c r="R211" i="18"/>
  <c r="R223" i="20"/>
  <c r="P224" i="20"/>
  <c r="L52" i="18"/>
  <c r="J53" i="18"/>
  <c r="P213" i="18"/>
  <c r="R212" i="18"/>
  <c r="J62" i="20"/>
  <c r="L61" i="20"/>
  <c r="P225" i="20"/>
  <c r="R224" i="20"/>
  <c r="L53" i="18"/>
  <c r="J54" i="18"/>
  <c r="J63" i="20"/>
  <c r="L62" i="20"/>
  <c r="P214" i="18"/>
  <c r="R213" i="18"/>
  <c r="R225" i="20"/>
  <c r="L54" i="18"/>
  <c r="J55" i="18"/>
  <c r="P215" i="18"/>
  <c r="R214" i="18"/>
  <c r="L63" i="20"/>
  <c r="J64" i="20"/>
  <c r="R226" i="20"/>
  <c r="P227" i="20"/>
  <c r="L55" i="18"/>
  <c r="J56" i="18"/>
  <c r="L64" i="20"/>
  <c r="J65" i="20"/>
  <c r="P216" i="18"/>
  <c r="R215" i="18"/>
  <c r="P228" i="20"/>
  <c r="R227" i="20"/>
  <c r="L56" i="18"/>
  <c r="J57" i="18"/>
  <c r="P217" i="18"/>
  <c r="R216" i="18"/>
  <c r="L65" i="20"/>
  <c r="J66" i="20"/>
  <c r="P229" i="20"/>
  <c r="R228" i="20"/>
  <c r="L57" i="18"/>
  <c r="J58" i="18"/>
  <c r="L66" i="20"/>
  <c r="J67" i="20"/>
  <c r="P218" i="18"/>
  <c r="R217" i="18"/>
  <c r="R229" i="20"/>
  <c r="P230" i="20"/>
  <c r="J59" i="18"/>
  <c r="L58" i="18"/>
  <c r="R218" i="18"/>
  <c r="P219" i="18"/>
  <c r="L67" i="20"/>
  <c r="J68" i="20"/>
  <c r="P231" i="20"/>
  <c r="R230" i="20"/>
  <c r="J60" i="18"/>
  <c r="L59" i="18"/>
  <c r="L68" i="20"/>
  <c r="J69" i="20"/>
  <c r="P220" i="18"/>
  <c r="R219" i="18"/>
  <c r="P232" i="20"/>
  <c r="R231" i="20"/>
  <c r="J61" i="18"/>
  <c r="L60" i="18"/>
  <c r="P221" i="18"/>
  <c r="R220" i="18"/>
  <c r="L69" i="20"/>
  <c r="J70" i="20"/>
  <c r="R232" i="20"/>
  <c r="P233" i="20"/>
  <c r="J62" i="18"/>
  <c r="L61" i="18"/>
  <c r="L70" i="20"/>
  <c r="J71" i="20"/>
  <c r="P222" i="18"/>
  <c r="R221" i="18"/>
  <c r="R233" i="20"/>
  <c r="P234" i="20"/>
  <c r="J63" i="18"/>
  <c r="L62" i="18"/>
  <c r="P223" i="18"/>
  <c r="R222" i="18"/>
  <c r="L71" i="20"/>
  <c r="J72" i="20"/>
  <c r="R234" i="20"/>
  <c r="P235" i="20"/>
  <c r="J64" i="18"/>
  <c r="L63" i="18"/>
  <c r="L72" i="20"/>
  <c r="J73" i="20"/>
  <c r="P224" i="18"/>
  <c r="R223" i="18"/>
  <c r="P236" i="20"/>
  <c r="R235" i="20"/>
  <c r="J65" i="18"/>
  <c r="L64" i="18"/>
  <c r="R224" i="18"/>
  <c r="P225" i="18"/>
  <c r="J74" i="20"/>
  <c r="L73" i="20"/>
  <c r="P237" i="20"/>
  <c r="R236" i="20"/>
  <c r="J66" i="18"/>
  <c r="L65" i="18"/>
  <c r="L74" i="20"/>
  <c r="J75" i="20"/>
  <c r="P226" i="18"/>
  <c r="R225" i="18"/>
  <c r="P238" i="20"/>
  <c r="R237" i="20"/>
  <c r="J67" i="18"/>
  <c r="L66" i="18"/>
  <c r="R226" i="18"/>
  <c r="P227" i="18"/>
  <c r="L75" i="20"/>
  <c r="J76" i="20"/>
  <c r="P239" i="20"/>
  <c r="R238" i="20"/>
  <c r="J68" i="18"/>
  <c r="L67" i="18"/>
  <c r="L76" i="20"/>
  <c r="J77" i="20"/>
  <c r="R227" i="18"/>
  <c r="P228" i="18"/>
  <c r="P240" i="20"/>
  <c r="R239" i="20"/>
  <c r="J69" i="18"/>
  <c r="L68" i="18"/>
  <c r="P229" i="18"/>
  <c r="R228" i="18"/>
  <c r="L77" i="20"/>
  <c r="J78" i="20"/>
  <c r="P241" i="20"/>
  <c r="R240" i="20"/>
  <c r="J70" i="18"/>
  <c r="L69" i="18"/>
  <c r="L78" i="20"/>
  <c r="J79" i="20"/>
  <c r="P230" i="18"/>
  <c r="R229" i="18"/>
  <c r="R241" i="20"/>
  <c r="P242" i="20"/>
  <c r="J71" i="18"/>
  <c r="L70" i="18"/>
  <c r="P231" i="18"/>
  <c r="R230" i="18"/>
  <c r="L79" i="20"/>
  <c r="J80" i="20"/>
  <c r="P243" i="20"/>
  <c r="R243" i="20"/>
  <c r="R242" i="20"/>
  <c r="J72" i="18"/>
  <c r="L71" i="18"/>
  <c r="J81" i="20"/>
  <c r="L80" i="20"/>
  <c r="R231" i="18"/>
  <c r="P232" i="18"/>
  <c r="J73" i="18"/>
  <c r="L72" i="18"/>
  <c r="P233" i="18"/>
  <c r="R232" i="18"/>
  <c r="J82" i="20"/>
  <c r="L81" i="20"/>
  <c r="J74" i="18"/>
  <c r="L73" i="18"/>
  <c r="P234" i="18"/>
  <c r="R233" i="18"/>
  <c r="J83" i="20"/>
  <c r="L82" i="20"/>
  <c r="J75" i="18"/>
  <c r="L74" i="18"/>
  <c r="L83" i="20"/>
  <c r="J84" i="20"/>
  <c r="R234" i="18"/>
  <c r="P235" i="18"/>
  <c r="J76" i="18"/>
  <c r="L75" i="18"/>
  <c r="P236" i="18"/>
  <c r="R235" i="18"/>
  <c r="L84" i="20"/>
  <c r="J85" i="20"/>
  <c r="J77" i="18"/>
  <c r="L76" i="18"/>
  <c r="L85" i="20"/>
  <c r="J86" i="20"/>
  <c r="P237" i="18"/>
  <c r="R236" i="18"/>
  <c r="J78" i="18"/>
  <c r="L77" i="18"/>
  <c r="R237" i="18"/>
  <c r="P238" i="18"/>
  <c r="L86" i="20"/>
  <c r="J87" i="20"/>
  <c r="J79" i="18"/>
  <c r="L78" i="18"/>
  <c r="R238" i="18"/>
  <c r="P239" i="18"/>
  <c r="L87" i="20"/>
  <c r="J88" i="20"/>
  <c r="J80" i="18"/>
  <c r="L79" i="18"/>
  <c r="P240" i="18"/>
  <c r="R239" i="18"/>
  <c r="L88" i="20"/>
  <c r="J89" i="20"/>
  <c r="J81" i="18"/>
  <c r="L80" i="18"/>
  <c r="L89" i="20"/>
  <c r="J90" i="20"/>
  <c r="R240" i="18"/>
  <c r="P241" i="18"/>
  <c r="J82" i="18"/>
  <c r="L81" i="18"/>
  <c r="R241" i="18"/>
  <c r="P242" i="18"/>
  <c r="L90" i="20"/>
  <c r="J91" i="20"/>
  <c r="J83" i="18"/>
  <c r="L82" i="18"/>
  <c r="R242" i="18"/>
  <c r="P243" i="18"/>
  <c r="J92" i="20"/>
  <c r="L91" i="20"/>
  <c r="L83" i="18"/>
  <c r="J84" i="18"/>
  <c r="P244" i="18"/>
  <c r="R244" i="18"/>
  <c r="R243" i="18"/>
  <c r="J93" i="20"/>
  <c r="L92" i="20"/>
  <c r="J85" i="18"/>
  <c r="L84" i="18"/>
  <c r="L93" i="20"/>
  <c r="J94" i="20"/>
  <c r="J86" i="18"/>
  <c r="L85" i="18"/>
  <c r="L94" i="20"/>
  <c r="J95" i="20"/>
  <c r="J87" i="18"/>
  <c r="L86" i="18"/>
  <c r="J96" i="20"/>
  <c r="L95" i="20"/>
  <c r="J88" i="18"/>
  <c r="L87" i="18"/>
  <c r="L96" i="20"/>
  <c r="J97" i="20"/>
  <c r="J89" i="18"/>
  <c r="L88" i="18"/>
  <c r="J98" i="20"/>
  <c r="L97" i="20"/>
  <c r="J90" i="18"/>
  <c r="L89" i="18"/>
  <c r="J99" i="20"/>
  <c r="L98" i="20"/>
  <c r="L90" i="18"/>
  <c r="J91" i="18"/>
  <c r="L99" i="20"/>
  <c r="J100" i="20"/>
  <c r="L91" i="18"/>
  <c r="J92" i="18"/>
  <c r="J101" i="20"/>
  <c r="L100" i="20"/>
  <c r="J93" i="18"/>
  <c r="L92" i="18"/>
  <c r="J102" i="20"/>
  <c r="L101" i="20"/>
  <c r="J94" i="18"/>
  <c r="L93" i="18"/>
  <c r="L102" i="20"/>
  <c r="J103" i="20"/>
  <c r="J95" i="18"/>
  <c r="L94" i="18"/>
  <c r="L103" i="20"/>
  <c r="J104" i="20"/>
  <c r="J96" i="18"/>
  <c r="L95" i="18"/>
  <c r="K184" i="11"/>
  <c r="K169" i="11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J105" i="20"/>
  <c r="L104" i="20"/>
  <c r="J97" i="18"/>
  <c r="L96" i="18"/>
  <c r="I186" i="5"/>
  <c r="I187" i="5"/>
  <c r="I188" i="5"/>
  <c r="I189" i="5"/>
  <c r="I190" i="5"/>
  <c r="I191" i="5"/>
  <c r="L105" i="20"/>
  <c r="J106" i="20"/>
  <c r="J98" i="18"/>
  <c r="L97" i="18"/>
  <c r="J190" i="5"/>
  <c r="F190" i="5"/>
  <c r="G207" i="5"/>
  <c r="G208" i="5"/>
  <c r="G210" i="5"/>
  <c r="G211" i="5"/>
  <c r="G212" i="5"/>
  <c r="G213" i="5"/>
  <c r="J213" i="5"/>
  <c r="G214" i="5"/>
  <c r="J214" i="5"/>
  <c r="G215" i="5"/>
  <c r="J215" i="5"/>
  <c r="G217" i="5"/>
  <c r="J217" i="5"/>
  <c r="G218" i="5"/>
  <c r="J218" i="5"/>
  <c r="G219" i="5"/>
  <c r="J219" i="5"/>
  <c r="G220" i="5"/>
  <c r="J220" i="5"/>
  <c r="G221" i="5"/>
  <c r="J221" i="5"/>
  <c r="G222" i="5"/>
  <c r="J222" i="5"/>
  <c r="G223" i="5"/>
  <c r="J223" i="5"/>
  <c r="G224" i="5"/>
  <c r="J224" i="5"/>
  <c r="G225" i="5"/>
  <c r="J225" i="5"/>
  <c r="G226" i="5"/>
  <c r="J226" i="5"/>
  <c r="G227" i="5"/>
  <c r="J227" i="5"/>
  <c r="G228" i="5"/>
  <c r="J228" i="5"/>
  <c r="G229" i="5"/>
  <c r="J229" i="5"/>
  <c r="G230" i="5"/>
  <c r="J230" i="5"/>
  <c r="G231" i="5"/>
  <c r="J231" i="5"/>
  <c r="G232" i="5"/>
  <c r="J232" i="5"/>
  <c r="G233" i="5"/>
  <c r="J233" i="5"/>
  <c r="L106" i="20"/>
  <c r="J107" i="20"/>
  <c r="J99" i="18"/>
  <c r="L98" i="18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5" i="12"/>
  <c r="N234" i="12"/>
  <c r="P234" i="12"/>
  <c r="N233" i="12"/>
  <c r="P233" i="12"/>
  <c r="I233" i="12"/>
  <c r="N232" i="12"/>
  <c r="P232" i="12"/>
  <c r="N231" i="12"/>
  <c r="P231" i="12"/>
  <c r="I231" i="12"/>
  <c r="N230" i="12"/>
  <c r="P230" i="12"/>
  <c r="N229" i="12"/>
  <c r="P229" i="12"/>
  <c r="I229" i="12"/>
  <c r="N228" i="12"/>
  <c r="P228" i="12"/>
  <c r="N227" i="12"/>
  <c r="P227" i="12"/>
  <c r="N226" i="12"/>
  <c r="P226" i="12"/>
  <c r="I226" i="12"/>
  <c r="N225" i="12"/>
  <c r="P225" i="12"/>
  <c r="N224" i="12"/>
  <c r="P224" i="12"/>
  <c r="I224" i="12"/>
  <c r="N223" i="12"/>
  <c r="P223" i="12"/>
  <c r="N222" i="12"/>
  <c r="P222" i="12"/>
  <c r="I222" i="12"/>
  <c r="N221" i="12"/>
  <c r="P221" i="12"/>
  <c r="N220" i="12"/>
  <c r="P220" i="12"/>
  <c r="N219" i="12"/>
  <c r="P219" i="12"/>
  <c r="I219" i="12"/>
  <c r="N218" i="12"/>
  <c r="P218" i="12"/>
  <c r="N217" i="12"/>
  <c r="P217" i="12"/>
  <c r="N216" i="12"/>
  <c r="P216" i="12"/>
  <c r="N215" i="12"/>
  <c r="P215" i="12"/>
  <c r="I215" i="12"/>
  <c r="N214" i="12"/>
  <c r="P214" i="12"/>
  <c r="N213" i="12"/>
  <c r="P213" i="12"/>
  <c r="I213" i="12"/>
  <c r="N212" i="12"/>
  <c r="P212" i="12"/>
  <c r="N211" i="12"/>
  <c r="P211" i="12"/>
  <c r="I211" i="12"/>
  <c r="N210" i="12"/>
  <c r="P210" i="12"/>
  <c r="N209" i="12"/>
  <c r="P209" i="12"/>
  <c r="I209" i="12"/>
  <c r="N208" i="12"/>
  <c r="P208" i="12"/>
  <c r="N207" i="12"/>
  <c r="P207" i="12"/>
  <c r="N206" i="12"/>
  <c r="P206" i="12"/>
  <c r="I206" i="12"/>
  <c r="N205" i="12"/>
  <c r="P205" i="12"/>
  <c r="N204" i="12"/>
  <c r="P204" i="12"/>
  <c r="I204" i="12"/>
  <c r="N203" i="12"/>
  <c r="P203" i="12"/>
  <c r="N202" i="12"/>
  <c r="P202" i="12"/>
  <c r="I202" i="12"/>
  <c r="N201" i="12"/>
  <c r="P201" i="12"/>
  <c r="N200" i="12"/>
  <c r="P200" i="12"/>
  <c r="I200" i="12"/>
  <c r="N199" i="12"/>
  <c r="P199" i="12"/>
  <c r="N198" i="12"/>
  <c r="P198" i="12"/>
  <c r="I198" i="12"/>
  <c r="N197" i="12"/>
  <c r="P197" i="12"/>
  <c r="N196" i="12"/>
  <c r="P196" i="12"/>
  <c r="N195" i="12"/>
  <c r="P195" i="12"/>
  <c r="N194" i="12"/>
  <c r="P194" i="12"/>
  <c r="N193" i="12"/>
  <c r="P193" i="12"/>
  <c r="N192" i="12"/>
  <c r="P192" i="12"/>
  <c r="N191" i="12"/>
  <c r="P191" i="12"/>
  <c r="G191" i="12"/>
  <c r="N190" i="12"/>
  <c r="P190" i="12"/>
  <c r="N189" i="12"/>
  <c r="P189" i="12"/>
  <c r="P188" i="12"/>
  <c r="N188" i="12"/>
  <c r="N187" i="12"/>
  <c r="P187" i="12"/>
  <c r="N186" i="12"/>
  <c r="P186" i="12"/>
  <c r="N185" i="12"/>
  <c r="P185" i="12"/>
  <c r="N184" i="12"/>
  <c r="P184" i="12"/>
  <c r="P183" i="12"/>
  <c r="N183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Q182" i="12"/>
  <c r="Q183" i="12"/>
  <c r="S183" i="12"/>
  <c r="N182" i="12"/>
  <c r="P182" i="12"/>
  <c r="S181" i="12"/>
  <c r="N181" i="12"/>
  <c r="P181" i="12"/>
  <c r="N180" i="12"/>
  <c r="P180" i="12"/>
  <c r="N179" i="12"/>
  <c r="P179" i="12"/>
  <c r="N178" i="12"/>
  <c r="P178" i="12"/>
  <c r="G178" i="12"/>
  <c r="N177" i="12"/>
  <c r="P177" i="12"/>
  <c r="G177" i="12"/>
  <c r="N176" i="12"/>
  <c r="P176" i="12"/>
  <c r="P175" i="12"/>
  <c r="N175" i="12"/>
  <c r="G175" i="12"/>
  <c r="N174" i="12"/>
  <c r="P174" i="12"/>
  <c r="N173" i="12"/>
  <c r="P173" i="12"/>
  <c r="G173" i="12"/>
  <c r="N172" i="12"/>
  <c r="P172" i="12"/>
  <c r="N171" i="12"/>
  <c r="P171" i="12"/>
  <c r="N170" i="12"/>
  <c r="P170" i="12"/>
  <c r="N169" i="12"/>
  <c r="P169" i="12"/>
  <c r="G169" i="12"/>
  <c r="N168" i="12"/>
  <c r="P168" i="12"/>
  <c r="G168" i="12"/>
  <c r="N167" i="12"/>
  <c r="P167" i="12"/>
  <c r="P166" i="12"/>
  <c r="N166" i="12"/>
  <c r="N165" i="12"/>
  <c r="P165" i="12"/>
  <c r="N164" i="12"/>
  <c r="P164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Q163" i="12"/>
  <c r="N163" i="12"/>
  <c r="P163" i="12"/>
  <c r="G163" i="12"/>
  <c r="S162" i="12"/>
  <c r="N162" i="12"/>
  <c r="P162" i="12"/>
  <c r="G162" i="12"/>
  <c r="N161" i="12"/>
  <c r="P161" i="12"/>
  <c r="N160" i="12"/>
  <c r="P160" i="12"/>
  <c r="N159" i="12"/>
  <c r="P159" i="12"/>
  <c r="N158" i="12"/>
  <c r="P158" i="12"/>
  <c r="N157" i="12"/>
  <c r="P157" i="12"/>
  <c r="N156" i="12"/>
  <c r="P156" i="12"/>
  <c r="G156" i="12"/>
  <c r="N155" i="12"/>
  <c r="P155" i="12"/>
  <c r="G155" i="12"/>
  <c r="N154" i="12"/>
  <c r="P154" i="12"/>
  <c r="G154" i="12"/>
  <c r="N153" i="12"/>
  <c r="P153" i="12"/>
  <c r="P152" i="12"/>
  <c r="N152" i="12"/>
  <c r="N151" i="12"/>
  <c r="P151" i="12"/>
  <c r="N150" i="12"/>
  <c r="P150" i="12"/>
  <c r="N149" i="12"/>
  <c r="P149" i="12"/>
  <c r="N148" i="12"/>
  <c r="P148" i="12"/>
  <c r="G148" i="12"/>
  <c r="R147" i="12"/>
  <c r="Q147" i="12"/>
  <c r="Q148" i="12"/>
  <c r="Q149" i="12"/>
  <c r="N147" i="12"/>
  <c r="P147" i="12"/>
  <c r="S146" i="12"/>
  <c r="N146" i="12"/>
  <c r="P146" i="12"/>
  <c r="N145" i="12"/>
  <c r="P145" i="12"/>
  <c r="N144" i="12"/>
  <c r="P144" i="12"/>
  <c r="N143" i="12"/>
  <c r="P143" i="12"/>
  <c r="N142" i="12"/>
  <c r="P142" i="12"/>
  <c r="N141" i="12"/>
  <c r="P141" i="12"/>
  <c r="N140" i="12"/>
  <c r="P140" i="12"/>
  <c r="N139" i="12"/>
  <c r="P139" i="12"/>
  <c r="P138" i="12"/>
  <c r="N138" i="12"/>
  <c r="N137" i="12"/>
  <c r="P137" i="12"/>
  <c r="N136" i="12"/>
  <c r="P136" i="12"/>
  <c r="N135" i="12"/>
  <c r="P135" i="12"/>
  <c r="G135" i="12"/>
  <c r="N134" i="12"/>
  <c r="P134" i="12"/>
  <c r="N133" i="12"/>
  <c r="P133" i="12"/>
  <c r="P132" i="12"/>
  <c r="N132" i="12"/>
  <c r="N131" i="12"/>
  <c r="P131" i="12"/>
  <c r="N130" i="12"/>
  <c r="P130" i="12"/>
  <c r="N129" i="12"/>
  <c r="P129" i="12"/>
  <c r="N128" i="12"/>
  <c r="P128" i="12"/>
  <c r="G128" i="12"/>
  <c r="N127" i="12"/>
  <c r="P127" i="12"/>
  <c r="G127" i="12"/>
  <c r="N126" i="12"/>
  <c r="P126" i="12"/>
  <c r="G126" i="12"/>
  <c r="N125" i="12"/>
  <c r="P125" i="12"/>
  <c r="N124" i="12"/>
  <c r="P124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Q123" i="12"/>
  <c r="Q124" i="12"/>
  <c r="N123" i="12"/>
  <c r="P123" i="12"/>
  <c r="S122" i="12"/>
  <c r="N122" i="12"/>
  <c r="P122" i="12"/>
  <c r="N121" i="12"/>
  <c r="P121" i="12"/>
  <c r="N120" i="12"/>
  <c r="P120" i="12"/>
  <c r="N119" i="12"/>
  <c r="P119" i="12"/>
  <c r="G119" i="12"/>
  <c r="N118" i="12"/>
  <c r="P118" i="12"/>
  <c r="N117" i="12"/>
  <c r="P117" i="12"/>
  <c r="G117" i="12"/>
  <c r="N116" i="12"/>
  <c r="P116" i="12"/>
  <c r="G116" i="12"/>
  <c r="P115" i="12"/>
  <c r="N115" i="12"/>
  <c r="P114" i="12"/>
  <c r="N114" i="12"/>
  <c r="N113" i="12"/>
  <c r="P113" i="12"/>
  <c r="G113" i="12"/>
  <c r="N112" i="12"/>
  <c r="P112" i="12"/>
  <c r="N111" i="12"/>
  <c r="P111" i="12"/>
  <c r="N110" i="12"/>
  <c r="P110" i="12"/>
  <c r="N109" i="12"/>
  <c r="P109" i="12"/>
  <c r="Q108" i="12"/>
  <c r="N108" i="12"/>
  <c r="P108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Q107" i="12"/>
  <c r="N107" i="12"/>
  <c r="P107" i="12"/>
  <c r="G107" i="12"/>
  <c r="S106" i="12"/>
  <c r="N106" i="12"/>
  <c r="P106" i="12"/>
  <c r="N105" i="12"/>
  <c r="P105" i="12"/>
  <c r="N104" i="12"/>
  <c r="P104" i="12"/>
  <c r="P103" i="12"/>
  <c r="N103" i="12"/>
  <c r="N102" i="12"/>
  <c r="P102" i="12"/>
  <c r="N101" i="12"/>
  <c r="P101" i="12"/>
  <c r="N100" i="12"/>
  <c r="P100" i="12"/>
  <c r="N99" i="12"/>
  <c r="P99" i="12"/>
  <c r="N98" i="12"/>
  <c r="P98" i="12"/>
  <c r="N97" i="12"/>
  <c r="P97" i="12"/>
  <c r="P96" i="12"/>
  <c r="N96" i="12"/>
  <c r="P95" i="12"/>
  <c r="N95" i="12"/>
  <c r="N94" i="12"/>
  <c r="P94" i="12"/>
  <c r="N93" i="12"/>
  <c r="P93" i="12"/>
  <c r="N92" i="12"/>
  <c r="P92" i="12"/>
  <c r="P91" i="12"/>
  <c r="N91" i="12"/>
  <c r="P90" i="12"/>
  <c r="N90" i="12"/>
  <c r="N89" i="12"/>
  <c r="P89" i="12"/>
  <c r="N88" i="12"/>
  <c r="P88" i="12"/>
  <c r="N87" i="12"/>
  <c r="P87" i="12"/>
  <c r="G87" i="12"/>
  <c r="N86" i="12"/>
  <c r="P86" i="12"/>
  <c r="N85" i="12"/>
  <c r="P85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Q84" i="12"/>
  <c r="Q85" i="12"/>
  <c r="S85" i="12"/>
  <c r="N84" i="12"/>
  <c r="P84" i="12"/>
  <c r="S83" i="12"/>
  <c r="N83" i="12"/>
  <c r="P83" i="12"/>
  <c r="N82" i="12"/>
  <c r="P82" i="12"/>
  <c r="N81" i="12"/>
  <c r="P81" i="12"/>
  <c r="N80" i="12"/>
  <c r="P80" i="12"/>
  <c r="N79" i="12"/>
  <c r="P79" i="12"/>
  <c r="N78" i="12"/>
  <c r="P78" i="12"/>
  <c r="N77" i="12"/>
  <c r="P77" i="12"/>
  <c r="N76" i="12"/>
  <c r="P76" i="12"/>
  <c r="P75" i="12"/>
  <c r="N75" i="12"/>
  <c r="N74" i="12"/>
  <c r="P74" i="12"/>
  <c r="N73" i="12"/>
  <c r="P73" i="12"/>
  <c r="G73" i="12"/>
  <c r="N72" i="12"/>
  <c r="P72" i="12"/>
  <c r="N71" i="12"/>
  <c r="P71" i="12"/>
  <c r="N70" i="12"/>
  <c r="P70" i="12"/>
  <c r="G70" i="12"/>
  <c r="N69" i="12"/>
  <c r="P69" i="12"/>
  <c r="G69" i="12"/>
  <c r="P68" i="12"/>
  <c r="N68" i="12"/>
  <c r="P67" i="12"/>
  <c r="N67" i="12"/>
  <c r="P66" i="12"/>
  <c r="N66" i="12"/>
  <c r="N65" i="12"/>
  <c r="P65" i="12"/>
  <c r="P64" i="12"/>
  <c r="N64" i="12"/>
  <c r="P63" i="12"/>
  <c r="N63" i="12"/>
  <c r="P62" i="12"/>
  <c r="N62" i="12"/>
  <c r="N61" i="12"/>
  <c r="P61" i="12"/>
  <c r="P60" i="12"/>
  <c r="N60" i="12"/>
  <c r="G60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Q59" i="12"/>
  <c r="Q60" i="12"/>
  <c r="N59" i="12"/>
  <c r="P59" i="12"/>
  <c r="S58" i="12"/>
  <c r="N58" i="12"/>
  <c r="P58" i="12"/>
  <c r="N57" i="12"/>
  <c r="P57" i="12"/>
  <c r="G57" i="12"/>
  <c r="N56" i="12"/>
  <c r="P56" i="12"/>
  <c r="N55" i="12"/>
  <c r="P55" i="12"/>
  <c r="N54" i="12"/>
  <c r="P54" i="12"/>
  <c r="N53" i="12"/>
  <c r="P53" i="12"/>
  <c r="N52" i="12"/>
  <c r="P52" i="12"/>
  <c r="N51" i="12"/>
  <c r="P51" i="12"/>
  <c r="N50" i="12"/>
  <c r="P50" i="12"/>
  <c r="P49" i="12"/>
  <c r="N49" i="12"/>
  <c r="N48" i="12"/>
  <c r="P48" i="12"/>
  <c r="G48" i="12"/>
  <c r="N47" i="12"/>
  <c r="P47" i="12"/>
  <c r="N46" i="12"/>
  <c r="P46" i="12"/>
  <c r="N45" i="12"/>
  <c r="P45" i="12"/>
  <c r="N44" i="12"/>
  <c r="P44" i="12"/>
  <c r="N43" i="12"/>
  <c r="P43" i="12"/>
  <c r="N42" i="12"/>
  <c r="P42" i="12"/>
  <c r="N41" i="12"/>
  <c r="P41" i="12"/>
  <c r="N40" i="12"/>
  <c r="P40" i="12"/>
  <c r="N39" i="12"/>
  <c r="P39" i="12"/>
  <c r="N38" i="12"/>
  <c r="P38" i="12"/>
  <c r="N37" i="12"/>
  <c r="P37" i="12"/>
  <c r="N36" i="12"/>
  <c r="P36" i="12"/>
  <c r="G36" i="12"/>
  <c r="N35" i="12"/>
  <c r="P35" i="12"/>
  <c r="R34" i="12"/>
  <c r="R35" i="12"/>
  <c r="R36" i="12"/>
  <c r="Q34" i="12"/>
  <c r="Q35" i="12"/>
  <c r="Q36" i="12"/>
  <c r="Q37" i="12"/>
  <c r="N34" i="12"/>
  <c r="P34" i="12"/>
  <c r="N33" i="12"/>
  <c r="P33" i="12"/>
  <c r="N32" i="12"/>
  <c r="P32" i="12"/>
  <c r="N31" i="12"/>
  <c r="P31" i="12"/>
  <c r="N30" i="12"/>
  <c r="P30" i="12"/>
  <c r="N29" i="12"/>
  <c r="P29" i="12"/>
  <c r="N28" i="12"/>
  <c r="P28" i="12"/>
  <c r="P27" i="12"/>
  <c r="N27" i="12"/>
  <c r="N26" i="12"/>
  <c r="P26" i="12"/>
  <c r="N25" i="12"/>
  <c r="P25" i="12"/>
  <c r="N24" i="12"/>
  <c r="P24" i="12"/>
  <c r="N23" i="12"/>
  <c r="P23" i="12"/>
  <c r="N22" i="12"/>
  <c r="P22" i="12"/>
  <c r="P21" i="12"/>
  <c r="N21" i="12"/>
  <c r="N20" i="12"/>
  <c r="P20" i="12"/>
  <c r="N19" i="12"/>
  <c r="P19" i="12"/>
  <c r="N18" i="12"/>
  <c r="P18" i="12"/>
  <c r="G18" i="12"/>
  <c r="N17" i="12"/>
  <c r="P17" i="12"/>
  <c r="P16" i="12"/>
  <c r="N16" i="12"/>
  <c r="N15" i="12"/>
  <c r="P15" i="12"/>
  <c r="N14" i="12"/>
  <c r="P14" i="12"/>
  <c r="N13" i="12"/>
  <c r="P13" i="12"/>
  <c r="N12" i="12"/>
  <c r="P12" i="12"/>
  <c r="N11" i="12"/>
  <c r="P11" i="12"/>
  <c r="P10" i="12"/>
  <c r="N10" i="12"/>
  <c r="N9" i="12"/>
  <c r="P9" i="12"/>
  <c r="N8" i="12"/>
  <c r="P8" i="12"/>
  <c r="N7" i="12"/>
  <c r="P7" i="12"/>
  <c r="N6" i="12"/>
  <c r="P6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N5" i="12"/>
  <c r="P5" i="12"/>
  <c r="L5" i="12"/>
  <c r="K5" i="12"/>
  <c r="K6" i="12"/>
  <c r="K7" i="12"/>
  <c r="I3" i="12"/>
  <c r="S147" i="12"/>
  <c r="M5" i="12"/>
  <c r="S84" i="12"/>
  <c r="S34" i="12"/>
  <c r="Q184" i="12"/>
  <c r="Q185" i="12"/>
  <c r="J108" i="20"/>
  <c r="L107" i="20"/>
  <c r="I199" i="12"/>
  <c r="G199" i="12"/>
  <c r="I208" i="12"/>
  <c r="G208" i="12"/>
  <c r="I217" i="12"/>
  <c r="G217" i="12"/>
  <c r="I227" i="12"/>
  <c r="G227" i="12"/>
  <c r="I234" i="12"/>
  <c r="G234" i="12"/>
  <c r="I210" i="12"/>
  <c r="G210" i="12"/>
  <c r="I220" i="12"/>
  <c r="G220" i="12"/>
  <c r="I221" i="12"/>
  <c r="G221" i="12"/>
  <c r="I228" i="12"/>
  <c r="G228" i="12"/>
  <c r="I203" i="12"/>
  <c r="G203" i="12"/>
  <c r="I212" i="12"/>
  <c r="G212" i="12"/>
  <c r="I223" i="12"/>
  <c r="G223" i="12"/>
  <c r="I230" i="12"/>
  <c r="G230" i="12"/>
  <c r="I207" i="12"/>
  <c r="G207" i="12"/>
  <c r="I216" i="12"/>
  <c r="G216" i="12"/>
  <c r="I218" i="12"/>
  <c r="G218" i="12"/>
  <c r="I201" i="12"/>
  <c r="G201" i="12"/>
  <c r="I192" i="12"/>
  <c r="G192" i="12"/>
  <c r="I193" i="12"/>
  <c r="G193" i="12"/>
  <c r="I194" i="12"/>
  <c r="G194" i="12"/>
  <c r="I195" i="12"/>
  <c r="G195" i="12"/>
  <c r="I196" i="12"/>
  <c r="G196" i="12"/>
  <c r="I197" i="12"/>
  <c r="G197" i="12"/>
  <c r="I205" i="12"/>
  <c r="G205" i="12"/>
  <c r="I214" i="12"/>
  <c r="G214" i="12"/>
  <c r="I225" i="12"/>
  <c r="G225" i="12"/>
  <c r="I232" i="12"/>
  <c r="G232" i="12"/>
  <c r="G198" i="12"/>
  <c r="G209" i="12"/>
  <c r="G211" i="12"/>
  <c r="G213" i="12"/>
  <c r="G215" i="12"/>
  <c r="G222" i="12"/>
  <c r="G224" i="12"/>
  <c r="G229" i="12"/>
  <c r="G231" i="12"/>
  <c r="G233" i="12"/>
  <c r="G200" i="12"/>
  <c r="G202" i="12"/>
  <c r="G204" i="12"/>
  <c r="G206" i="12"/>
  <c r="G219" i="12"/>
  <c r="G226" i="12"/>
  <c r="J100" i="18"/>
  <c r="L99" i="18"/>
  <c r="S185" i="12"/>
  <c r="Q186" i="12"/>
  <c r="S184" i="12"/>
  <c r="I191" i="12"/>
  <c r="S182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S107" i="12"/>
  <c r="G39" i="12"/>
  <c r="G14" i="12"/>
  <c r="G8" i="12"/>
  <c r="G22" i="12"/>
  <c r="Q38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S36" i="12"/>
  <c r="K8" i="12"/>
  <c r="M7" i="12"/>
  <c r="G34" i="12"/>
  <c r="G68" i="12"/>
  <c r="G71" i="12"/>
  <c r="G76" i="12"/>
  <c r="S60" i="12"/>
  <c r="Q61" i="12"/>
  <c r="M6" i="12"/>
  <c r="G37" i="12"/>
  <c r="G55" i="12"/>
  <c r="G58" i="12"/>
  <c r="G42" i="12"/>
  <c r="S35" i="12"/>
  <c r="G88" i="12"/>
  <c r="G80" i="12"/>
  <c r="G56" i="12"/>
  <c r="G111" i="12"/>
  <c r="G100" i="12"/>
  <c r="G110" i="12"/>
  <c r="Q125" i="12"/>
  <c r="S124" i="12"/>
  <c r="G129" i="12"/>
  <c r="G136" i="12"/>
  <c r="S59" i="12"/>
  <c r="Q86" i="12"/>
  <c r="G160" i="12"/>
  <c r="G99" i="12"/>
  <c r="Q109" i="12"/>
  <c r="S108" i="12"/>
  <c r="G133" i="12"/>
  <c r="G98" i="12"/>
  <c r="S123" i="12"/>
  <c r="G149" i="12"/>
  <c r="Q164" i="12"/>
  <c r="S163" i="12"/>
  <c r="G171" i="12"/>
  <c r="G176" i="12"/>
  <c r="G97" i="12"/>
  <c r="G147" i="12"/>
  <c r="G174" i="12"/>
  <c r="G150" i="12"/>
  <c r="G164" i="12"/>
  <c r="G146" i="12"/>
  <c r="Q150" i="12"/>
  <c r="L108" i="20"/>
  <c r="J109" i="20"/>
  <c r="J101" i="18"/>
  <c r="L100" i="18"/>
  <c r="S186" i="12"/>
  <c r="Q187" i="12"/>
  <c r="S149" i="12"/>
  <c r="S148" i="12"/>
  <c r="Q87" i="12"/>
  <c r="S86" i="12"/>
  <c r="G40" i="12"/>
  <c r="S150" i="12"/>
  <c r="Q151" i="12"/>
  <c r="G179" i="12"/>
  <c r="G78" i="12"/>
  <c r="G59" i="12"/>
  <c r="G38" i="12"/>
  <c r="S37" i="12"/>
  <c r="G161" i="12"/>
  <c r="G95" i="12"/>
  <c r="G123" i="12"/>
  <c r="G43" i="12"/>
  <c r="G108" i="12"/>
  <c r="G77" i="12"/>
  <c r="G9" i="12"/>
  <c r="Q39" i="12"/>
  <c r="S38" i="12"/>
  <c r="Q110" i="12"/>
  <c r="S109" i="12"/>
  <c r="G91" i="12"/>
  <c r="G61" i="12"/>
  <c r="S61" i="12"/>
  <c r="Q62" i="12"/>
  <c r="G15" i="12"/>
  <c r="G105" i="12"/>
  <c r="G142" i="12"/>
  <c r="G165" i="12"/>
  <c r="G138" i="12"/>
  <c r="Q165" i="12"/>
  <c r="S164" i="12"/>
  <c r="S125" i="12"/>
  <c r="Q126" i="12"/>
  <c r="M8" i="12"/>
  <c r="K9" i="12"/>
  <c r="G35" i="12"/>
  <c r="G118" i="12"/>
  <c r="G83" i="12"/>
  <c r="J95" i="11"/>
  <c r="J97" i="11"/>
  <c r="K97" i="11"/>
  <c r="J111" i="11"/>
  <c r="J129" i="11"/>
  <c r="J147" i="11"/>
  <c r="J148" i="11"/>
  <c r="J162" i="11"/>
  <c r="K162" i="11"/>
  <c r="J163" i="11"/>
  <c r="J177" i="11"/>
  <c r="K177" i="11"/>
  <c r="J178" i="11"/>
  <c r="K178" i="11"/>
  <c r="J83" i="11"/>
  <c r="I87" i="11"/>
  <c r="J87" i="11"/>
  <c r="I88" i="11"/>
  <c r="J88" i="11"/>
  <c r="I91" i="11"/>
  <c r="J91" i="11"/>
  <c r="I95" i="11"/>
  <c r="I97" i="11"/>
  <c r="I98" i="11"/>
  <c r="J98" i="11"/>
  <c r="K98" i="11"/>
  <c r="I99" i="11"/>
  <c r="J99" i="11"/>
  <c r="K99" i="11"/>
  <c r="I100" i="11"/>
  <c r="J100" i="11"/>
  <c r="I105" i="11"/>
  <c r="J105" i="11"/>
  <c r="I107" i="11"/>
  <c r="I108" i="11"/>
  <c r="I109" i="11"/>
  <c r="I110" i="11"/>
  <c r="J110" i="11"/>
  <c r="K110" i="11"/>
  <c r="I111" i="11"/>
  <c r="I113" i="11"/>
  <c r="J113" i="11"/>
  <c r="I114" i="11"/>
  <c r="I119" i="11"/>
  <c r="J119" i="11"/>
  <c r="K119" i="11"/>
  <c r="I120" i="11"/>
  <c r="I123" i="11"/>
  <c r="J123" i="11"/>
  <c r="I126" i="11"/>
  <c r="J126" i="11"/>
  <c r="K126" i="11"/>
  <c r="I127" i="11"/>
  <c r="J127" i="11"/>
  <c r="I128" i="11"/>
  <c r="J128" i="11"/>
  <c r="I129" i="11"/>
  <c r="I132" i="11"/>
  <c r="J132" i="11"/>
  <c r="K132" i="11"/>
  <c r="I133" i="11"/>
  <c r="J133" i="11"/>
  <c r="I136" i="11"/>
  <c r="I138" i="11"/>
  <c r="I142" i="11"/>
  <c r="I146" i="11"/>
  <c r="J146" i="11"/>
  <c r="I147" i="11"/>
  <c r="I148" i="11"/>
  <c r="I149" i="11"/>
  <c r="J149" i="11"/>
  <c r="I150" i="11"/>
  <c r="J150" i="11"/>
  <c r="F150" i="11"/>
  <c r="G150" i="11"/>
  <c r="I151" i="11"/>
  <c r="J151" i="11"/>
  <c r="I155" i="11"/>
  <c r="J155" i="11"/>
  <c r="I156" i="11"/>
  <c r="I157" i="11"/>
  <c r="I158" i="11"/>
  <c r="I159" i="11"/>
  <c r="I160" i="11"/>
  <c r="J160" i="11"/>
  <c r="I162" i="11"/>
  <c r="I163" i="11"/>
  <c r="I164" i="11"/>
  <c r="I166" i="11"/>
  <c r="I173" i="11"/>
  <c r="J173" i="11"/>
  <c r="K173" i="11"/>
  <c r="I174" i="11"/>
  <c r="J174" i="11"/>
  <c r="K174" i="11"/>
  <c r="I175" i="11"/>
  <c r="J175" i="11"/>
  <c r="K175" i="11"/>
  <c r="I176" i="11"/>
  <c r="J176" i="11"/>
  <c r="I177" i="11"/>
  <c r="I178" i="11"/>
  <c r="I179" i="11"/>
  <c r="J179" i="11"/>
  <c r="I180" i="11"/>
  <c r="I181" i="11"/>
  <c r="I182" i="11"/>
  <c r="I183" i="11"/>
  <c r="I184" i="11"/>
  <c r="I185" i="11"/>
  <c r="I186" i="11"/>
  <c r="J186" i="11"/>
  <c r="I190" i="11"/>
  <c r="J190" i="11"/>
  <c r="I195" i="11"/>
  <c r="J195" i="11"/>
  <c r="I196" i="11"/>
  <c r="I197" i="11"/>
  <c r="I198" i="11"/>
  <c r="J198" i="11"/>
  <c r="I202" i="11"/>
  <c r="J202" i="11"/>
  <c r="I208" i="11"/>
  <c r="J208" i="11"/>
  <c r="I210" i="11"/>
  <c r="J210" i="11"/>
  <c r="K210" i="11"/>
  <c r="I211" i="11"/>
  <c r="I212" i="11"/>
  <c r="I213" i="11"/>
  <c r="I214" i="11"/>
  <c r="J214" i="11"/>
  <c r="I215" i="11"/>
  <c r="I216" i="11"/>
  <c r="I217" i="11"/>
  <c r="J217" i="11"/>
  <c r="I221" i="11"/>
  <c r="J221" i="11"/>
  <c r="I225" i="11"/>
  <c r="J225" i="11"/>
  <c r="I226" i="11"/>
  <c r="J226" i="11"/>
  <c r="I227" i="11"/>
  <c r="I228" i="11"/>
  <c r="I229" i="11"/>
  <c r="I230" i="11"/>
  <c r="I231" i="11"/>
  <c r="J231" i="11"/>
  <c r="I232" i="11"/>
  <c r="I233" i="11"/>
  <c r="I234" i="11"/>
  <c r="J18" i="11"/>
  <c r="J19" i="11"/>
  <c r="J22" i="11"/>
  <c r="J30" i="11"/>
  <c r="I14" i="11"/>
  <c r="J14" i="11"/>
  <c r="I15" i="11"/>
  <c r="J15" i="11"/>
  <c r="I18" i="11"/>
  <c r="I19" i="11"/>
  <c r="I22" i="11"/>
  <c r="I23" i="11"/>
  <c r="I24" i="11"/>
  <c r="I26" i="11"/>
  <c r="I27" i="11"/>
  <c r="I30" i="11"/>
  <c r="I34" i="11"/>
  <c r="I36" i="11"/>
  <c r="I37" i="11"/>
  <c r="I39" i="11"/>
  <c r="J39" i="11"/>
  <c r="I42" i="11"/>
  <c r="J42" i="11"/>
  <c r="I43" i="11"/>
  <c r="J43" i="11"/>
  <c r="I52" i="11"/>
  <c r="I55" i="11"/>
  <c r="J55" i="11"/>
  <c r="I56" i="11"/>
  <c r="J56" i="11"/>
  <c r="K56" i="11"/>
  <c r="I57" i="11"/>
  <c r="J57" i="11"/>
  <c r="I58" i="11"/>
  <c r="J58" i="11"/>
  <c r="I59" i="11"/>
  <c r="I60" i="11"/>
  <c r="I61" i="11"/>
  <c r="I62" i="11"/>
  <c r="I63" i="11"/>
  <c r="I66" i="11"/>
  <c r="I68" i="11"/>
  <c r="I70" i="11"/>
  <c r="J70" i="11"/>
  <c r="K70" i="11"/>
  <c r="I71" i="11"/>
  <c r="I73" i="11"/>
  <c r="I76" i="11"/>
  <c r="I78" i="11"/>
  <c r="J78" i="11"/>
  <c r="F78" i="11"/>
  <c r="I80" i="11"/>
  <c r="I81" i="11"/>
  <c r="I82" i="11"/>
  <c r="I7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I84" i="11"/>
  <c r="I85" i="11"/>
  <c r="I86" i="11"/>
  <c r="E85" i="11"/>
  <c r="E86" i="11"/>
  <c r="E87" i="11"/>
  <c r="E88" i="11"/>
  <c r="E89" i="11"/>
  <c r="E90" i="11"/>
  <c r="E91" i="11"/>
  <c r="E92" i="11"/>
  <c r="I92" i="11"/>
  <c r="I93" i="11"/>
  <c r="I94" i="11"/>
  <c r="E93" i="11"/>
  <c r="E94" i="11"/>
  <c r="E95" i="11"/>
  <c r="E96" i="11"/>
  <c r="I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I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I124" i="11"/>
  <c r="I125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3" i="11"/>
  <c r="E174" i="11"/>
  <c r="E175" i="11"/>
  <c r="E176" i="11"/>
  <c r="E177" i="11"/>
  <c r="E178" i="11"/>
  <c r="E179" i="11"/>
  <c r="E20" i="11"/>
  <c r="E18" i="11"/>
  <c r="E19" i="11"/>
  <c r="E16" i="11"/>
  <c r="E17" i="11"/>
  <c r="E13" i="11"/>
  <c r="E14" i="11"/>
  <c r="E15" i="11"/>
  <c r="E10" i="11"/>
  <c r="E11" i="11"/>
  <c r="E12" i="11"/>
  <c r="E8" i="11"/>
  <c r="E9" i="11"/>
  <c r="E7" i="11"/>
  <c r="E6" i="11"/>
  <c r="P234" i="11"/>
  <c r="R234" i="11"/>
  <c r="P233" i="11"/>
  <c r="R233" i="11"/>
  <c r="P232" i="11"/>
  <c r="R232" i="11"/>
  <c r="P231" i="11"/>
  <c r="R231" i="11"/>
  <c r="P230" i="11"/>
  <c r="R230" i="11"/>
  <c r="P229" i="11"/>
  <c r="R229" i="11"/>
  <c r="P228" i="11"/>
  <c r="R228" i="11"/>
  <c r="P227" i="11"/>
  <c r="R227" i="11"/>
  <c r="P226" i="11"/>
  <c r="R226" i="11"/>
  <c r="P225" i="11"/>
  <c r="R225" i="11"/>
  <c r="K225" i="11"/>
  <c r="P224" i="11"/>
  <c r="R224" i="11"/>
  <c r="P223" i="11"/>
  <c r="R223" i="11"/>
  <c r="P222" i="11"/>
  <c r="R222" i="11"/>
  <c r="R221" i="11"/>
  <c r="P221" i="11"/>
  <c r="P220" i="11"/>
  <c r="R220" i="11"/>
  <c r="P219" i="11"/>
  <c r="R219" i="11"/>
  <c r="R218" i="11"/>
  <c r="P218" i="11"/>
  <c r="P217" i="11"/>
  <c r="R217" i="11"/>
  <c r="P216" i="11"/>
  <c r="R216" i="11"/>
  <c r="P215" i="11"/>
  <c r="R215" i="11"/>
  <c r="P214" i="11"/>
  <c r="R214" i="11"/>
  <c r="R213" i="11"/>
  <c r="P213" i="11"/>
  <c r="P212" i="11"/>
  <c r="R212" i="11"/>
  <c r="P211" i="11"/>
  <c r="R211" i="11"/>
  <c r="P210" i="11"/>
  <c r="R210" i="11"/>
  <c r="P209" i="11"/>
  <c r="R209" i="11"/>
  <c r="P208" i="11"/>
  <c r="R208" i="11"/>
  <c r="P207" i="11"/>
  <c r="R207" i="11"/>
  <c r="P206" i="11"/>
  <c r="R206" i="11"/>
  <c r="R205" i="11"/>
  <c r="P205" i="11"/>
  <c r="P204" i="11"/>
  <c r="R204" i="11"/>
  <c r="P203" i="11"/>
  <c r="R203" i="11"/>
  <c r="P202" i="11"/>
  <c r="R202" i="11"/>
  <c r="P201" i="11"/>
  <c r="R201" i="11"/>
  <c r="P200" i="11"/>
  <c r="R200" i="11"/>
  <c r="P199" i="11"/>
  <c r="R199" i="11"/>
  <c r="P198" i="11"/>
  <c r="R198" i="11"/>
  <c r="P197" i="11"/>
  <c r="R197" i="11"/>
  <c r="P196" i="11"/>
  <c r="R196" i="11"/>
  <c r="P195" i="11"/>
  <c r="R195" i="11"/>
  <c r="P194" i="11"/>
  <c r="R194" i="11"/>
  <c r="P193" i="11"/>
  <c r="R193" i="11"/>
  <c r="P192" i="11"/>
  <c r="R192" i="11"/>
  <c r="P191" i="11"/>
  <c r="R191" i="11"/>
  <c r="P190" i="11"/>
  <c r="R190" i="11"/>
  <c r="P189" i="11"/>
  <c r="R189" i="11"/>
  <c r="P188" i="11"/>
  <c r="R188" i="11"/>
  <c r="P187" i="11"/>
  <c r="R187" i="11"/>
  <c r="P186" i="11"/>
  <c r="R186" i="11"/>
  <c r="P185" i="11"/>
  <c r="R185" i="11"/>
  <c r="P184" i="11"/>
  <c r="R184" i="11"/>
  <c r="R183" i="11"/>
  <c r="P183" i="11"/>
  <c r="P182" i="11"/>
  <c r="R182" i="11"/>
  <c r="P181" i="11"/>
  <c r="R181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P180" i="11"/>
  <c r="R180" i="11"/>
  <c r="P179" i="11"/>
  <c r="R179" i="11"/>
  <c r="P178" i="11"/>
  <c r="R178" i="11"/>
  <c r="P177" i="11"/>
  <c r="R177" i="11"/>
  <c r="P176" i="11"/>
  <c r="R176" i="11"/>
  <c r="R175" i="11"/>
  <c r="P175" i="11"/>
  <c r="P174" i="11"/>
  <c r="R174" i="11"/>
  <c r="P173" i="11"/>
  <c r="R173" i="11"/>
  <c r="P172" i="11"/>
  <c r="R172" i="11"/>
  <c r="P171" i="11"/>
  <c r="R171" i="11"/>
  <c r="P170" i="11"/>
  <c r="R170" i="11"/>
  <c r="R169" i="11"/>
  <c r="P169" i="11"/>
  <c r="G169" i="11"/>
  <c r="R168" i="11"/>
  <c r="P168" i="11"/>
  <c r="K168" i="11"/>
  <c r="G168" i="11"/>
  <c r="P167" i="11"/>
  <c r="R167" i="11"/>
  <c r="R166" i="11"/>
  <c r="P166" i="11"/>
  <c r="P165" i="11"/>
  <c r="R165" i="11"/>
  <c r="P164" i="11"/>
  <c r="R164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S163" i="11"/>
  <c r="S164" i="11"/>
  <c r="S165" i="11"/>
  <c r="R163" i="11"/>
  <c r="P163" i="11"/>
  <c r="U162" i="11"/>
  <c r="R162" i="11"/>
  <c r="P162" i="11"/>
  <c r="P161" i="11"/>
  <c r="R161" i="11"/>
  <c r="P160" i="11"/>
  <c r="R160" i="11"/>
  <c r="R159" i="11"/>
  <c r="P159" i="11"/>
  <c r="P158" i="11"/>
  <c r="R158" i="11"/>
  <c r="R157" i="11"/>
  <c r="P157" i="11"/>
  <c r="P156" i="11"/>
  <c r="R156" i="11"/>
  <c r="G156" i="11"/>
  <c r="P155" i="11"/>
  <c r="R155" i="11"/>
  <c r="P154" i="11"/>
  <c r="R154" i="11"/>
  <c r="P153" i="11"/>
  <c r="R153" i="11"/>
  <c r="P152" i="11"/>
  <c r="R152" i="11"/>
  <c r="P151" i="11"/>
  <c r="R151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P150" i="11"/>
  <c r="R150" i="11"/>
  <c r="P149" i="11"/>
  <c r="R149" i="11"/>
  <c r="P148" i="11"/>
  <c r="R148" i="11"/>
  <c r="T147" i="11"/>
  <c r="T148" i="11"/>
  <c r="T149" i="11"/>
  <c r="S147" i="11"/>
  <c r="S148" i="11"/>
  <c r="S149" i="11"/>
  <c r="P147" i="11"/>
  <c r="R147" i="11"/>
  <c r="U146" i="11"/>
  <c r="P146" i="11"/>
  <c r="R146" i="11"/>
  <c r="P145" i="11"/>
  <c r="R145" i="11"/>
  <c r="P144" i="11"/>
  <c r="R144" i="11"/>
  <c r="P143" i="11"/>
  <c r="R143" i="11"/>
  <c r="P142" i="11"/>
  <c r="R142" i="11"/>
  <c r="P141" i="11"/>
  <c r="R141" i="11"/>
  <c r="P140" i="11"/>
  <c r="R140" i="11"/>
  <c r="P139" i="11"/>
  <c r="R139" i="11"/>
  <c r="P138" i="11"/>
  <c r="R138" i="11"/>
  <c r="P137" i="11"/>
  <c r="R137" i="11"/>
  <c r="P136" i="11"/>
  <c r="R136" i="11"/>
  <c r="P135" i="11"/>
  <c r="R135" i="11"/>
  <c r="G135" i="11"/>
  <c r="P134" i="11"/>
  <c r="R134" i="11"/>
  <c r="R133" i="11"/>
  <c r="P133" i="11"/>
  <c r="P132" i="11"/>
  <c r="R132" i="11"/>
  <c r="F132" i="11"/>
  <c r="P131" i="11"/>
  <c r="R131" i="11"/>
  <c r="P130" i="11"/>
  <c r="R130" i="11"/>
  <c r="R129" i="11"/>
  <c r="P129" i="11"/>
  <c r="P128" i="11"/>
  <c r="R128" i="11"/>
  <c r="G128" i="11"/>
  <c r="P127" i="11"/>
  <c r="R127" i="11"/>
  <c r="P126" i="11"/>
  <c r="R126" i="11"/>
  <c r="P125" i="11"/>
  <c r="R125" i="11"/>
  <c r="P124" i="11"/>
  <c r="R124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S123" i="11"/>
  <c r="S124" i="11"/>
  <c r="S125" i="11"/>
  <c r="S126" i="11"/>
  <c r="P123" i="11"/>
  <c r="R123" i="11"/>
  <c r="U122" i="11"/>
  <c r="P122" i="11"/>
  <c r="R122" i="11"/>
  <c r="R121" i="11"/>
  <c r="P121" i="11"/>
  <c r="P120" i="11"/>
  <c r="R120" i="11"/>
  <c r="P119" i="11"/>
  <c r="R119" i="11"/>
  <c r="G119" i="11"/>
  <c r="P118" i="11"/>
  <c r="R118" i="11"/>
  <c r="P117" i="11"/>
  <c r="R117" i="11"/>
  <c r="P116" i="11"/>
  <c r="R116" i="11"/>
  <c r="K116" i="11"/>
  <c r="G116" i="11"/>
  <c r="P115" i="11"/>
  <c r="R115" i="11"/>
  <c r="P114" i="11"/>
  <c r="R114" i="11"/>
  <c r="P113" i="11"/>
  <c r="R113" i="11"/>
  <c r="G113" i="11"/>
  <c r="P112" i="11"/>
  <c r="R112" i="11"/>
  <c r="P111" i="11"/>
  <c r="R111" i="11"/>
  <c r="P110" i="11"/>
  <c r="R110" i="11"/>
  <c r="P109" i="11"/>
  <c r="R109" i="11"/>
  <c r="P108" i="11"/>
  <c r="R108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S107" i="11"/>
  <c r="S108" i="11"/>
  <c r="S109" i="11"/>
  <c r="S110" i="11"/>
  <c r="P107" i="11"/>
  <c r="R107" i="11"/>
  <c r="U106" i="11"/>
  <c r="P106" i="11"/>
  <c r="R106" i="11"/>
  <c r="P105" i="11"/>
  <c r="R105" i="11"/>
  <c r="P104" i="11"/>
  <c r="R104" i="11"/>
  <c r="P103" i="11"/>
  <c r="R103" i="11"/>
  <c r="P102" i="11"/>
  <c r="R102" i="11"/>
  <c r="P101" i="11"/>
  <c r="R101" i="11"/>
  <c r="P100" i="11"/>
  <c r="R100" i="11"/>
  <c r="P99" i="11"/>
  <c r="R99" i="11"/>
  <c r="P98" i="11"/>
  <c r="R98" i="11"/>
  <c r="P97" i="11"/>
  <c r="R97" i="11"/>
  <c r="R96" i="11"/>
  <c r="P96" i="11"/>
  <c r="P95" i="11"/>
  <c r="R95" i="11"/>
  <c r="R94" i="11"/>
  <c r="P94" i="11"/>
  <c r="P93" i="11"/>
  <c r="R93" i="11"/>
  <c r="P92" i="11"/>
  <c r="R92" i="11"/>
  <c r="P91" i="11"/>
  <c r="R91" i="11"/>
  <c r="P90" i="11"/>
  <c r="R90" i="11"/>
  <c r="P89" i="11"/>
  <c r="R89" i="11"/>
  <c r="P88" i="11"/>
  <c r="R88" i="11"/>
  <c r="P87" i="11"/>
  <c r="R87" i="11"/>
  <c r="P86" i="11"/>
  <c r="R86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P85" i="11"/>
  <c r="R85" i="11"/>
  <c r="T84" i="11"/>
  <c r="S84" i="11"/>
  <c r="P84" i="11"/>
  <c r="R84" i="11"/>
  <c r="U83" i="11"/>
  <c r="R83" i="11"/>
  <c r="P83" i="11"/>
  <c r="P82" i="11"/>
  <c r="R82" i="11"/>
  <c r="P81" i="11"/>
  <c r="R81" i="11"/>
  <c r="P80" i="11"/>
  <c r="R80" i="11"/>
  <c r="P79" i="11"/>
  <c r="R79" i="11"/>
  <c r="R78" i="11"/>
  <c r="P78" i="11"/>
  <c r="P77" i="11"/>
  <c r="R77" i="11"/>
  <c r="P76" i="11"/>
  <c r="R76" i="11"/>
  <c r="P75" i="11"/>
  <c r="R75" i="11"/>
  <c r="P74" i="11"/>
  <c r="R74" i="11"/>
  <c r="P73" i="11"/>
  <c r="R73" i="11"/>
  <c r="R72" i="11"/>
  <c r="P72" i="11"/>
  <c r="P71" i="11"/>
  <c r="R71" i="11"/>
  <c r="P70" i="11"/>
  <c r="R70" i="11"/>
  <c r="P69" i="11"/>
  <c r="R69" i="11"/>
  <c r="G69" i="11"/>
  <c r="P68" i="11"/>
  <c r="R68" i="11"/>
  <c r="P67" i="11"/>
  <c r="R67" i="11"/>
  <c r="P66" i="11"/>
  <c r="R66" i="11"/>
  <c r="P65" i="11"/>
  <c r="R65" i="11"/>
  <c r="P64" i="11"/>
  <c r="R64" i="11"/>
  <c r="P63" i="11"/>
  <c r="R63" i="11"/>
  <c r="P62" i="11"/>
  <c r="R62" i="11"/>
  <c r="P61" i="11"/>
  <c r="R61" i="11"/>
  <c r="R60" i="11"/>
  <c r="P60" i="11"/>
  <c r="G60" i="11"/>
  <c r="T59" i="11"/>
  <c r="S59" i="11"/>
  <c r="S60" i="11"/>
  <c r="S61" i="11"/>
  <c r="P59" i="11"/>
  <c r="R59" i="11"/>
  <c r="U58" i="11"/>
  <c r="R58" i="11"/>
  <c r="P58" i="11"/>
  <c r="P57" i="11"/>
  <c r="R57" i="11"/>
  <c r="P56" i="11"/>
  <c r="R56" i="11"/>
  <c r="P55" i="11"/>
  <c r="R55" i="11"/>
  <c r="P54" i="11"/>
  <c r="R54" i="11"/>
  <c r="P53" i="11"/>
  <c r="R53" i="11"/>
  <c r="P52" i="11"/>
  <c r="R52" i="11"/>
  <c r="P51" i="11"/>
  <c r="R51" i="11"/>
  <c r="P50" i="11"/>
  <c r="R50" i="11"/>
  <c r="P49" i="11"/>
  <c r="R49" i="11"/>
  <c r="P48" i="11"/>
  <c r="R48" i="11"/>
  <c r="P47" i="11"/>
  <c r="R47" i="11"/>
  <c r="P46" i="11"/>
  <c r="R46" i="11"/>
  <c r="P45" i="11"/>
  <c r="R45" i="11"/>
  <c r="P44" i="11"/>
  <c r="R44" i="11"/>
  <c r="P43" i="11"/>
  <c r="R43" i="11"/>
  <c r="R42" i="11"/>
  <c r="P42" i="11"/>
  <c r="P41" i="11"/>
  <c r="R41" i="11"/>
  <c r="P40" i="11"/>
  <c r="R40" i="11"/>
  <c r="P39" i="11"/>
  <c r="R39" i="11"/>
  <c r="R38" i="11"/>
  <c r="P38" i="11"/>
  <c r="P37" i="11"/>
  <c r="R37" i="11"/>
  <c r="P36" i="11"/>
  <c r="R36" i="11"/>
  <c r="P35" i="11"/>
  <c r="R35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S34" i="11"/>
  <c r="S35" i="11"/>
  <c r="P34" i="11"/>
  <c r="R34" i="11"/>
  <c r="P33" i="11"/>
  <c r="R33" i="11"/>
  <c r="P32" i="11"/>
  <c r="R32" i="11"/>
  <c r="P31" i="11"/>
  <c r="R31" i="11"/>
  <c r="P30" i="11"/>
  <c r="R30" i="11"/>
  <c r="R29" i="11"/>
  <c r="P29" i="11"/>
  <c r="P28" i="11"/>
  <c r="R28" i="11"/>
  <c r="R27" i="11"/>
  <c r="P27" i="11"/>
  <c r="P26" i="11"/>
  <c r="R26" i="11"/>
  <c r="R25" i="11"/>
  <c r="P25" i="11"/>
  <c r="P24" i="11"/>
  <c r="R24" i="11"/>
  <c r="K24" i="11"/>
  <c r="P23" i="11"/>
  <c r="R23" i="11"/>
  <c r="P22" i="11"/>
  <c r="R22" i="11"/>
  <c r="P21" i="11"/>
  <c r="R21" i="11"/>
  <c r="P20" i="11"/>
  <c r="R20" i="11"/>
  <c r="P19" i="11"/>
  <c r="R19" i="11"/>
  <c r="R18" i="11"/>
  <c r="P18" i="11"/>
  <c r="P17" i="11"/>
  <c r="R17" i="11"/>
  <c r="R16" i="11"/>
  <c r="P16" i="11"/>
  <c r="P15" i="11"/>
  <c r="R15" i="11"/>
  <c r="P14" i="11"/>
  <c r="R14" i="11"/>
  <c r="P13" i="11"/>
  <c r="R13" i="11"/>
  <c r="P12" i="11"/>
  <c r="R12" i="11"/>
  <c r="P11" i="11"/>
  <c r="R11" i="11"/>
  <c r="P10" i="11"/>
  <c r="R10" i="11"/>
  <c r="R9" i="11"/>
  <c r="P9" i="11"/>
  <c r="I9" i="11"/>
  <c r="J9" i="11"/>
  <c r="P8" i="11"/>
  <c r="R8" i="11"/>
  <c r="I8" i="11"/>
  <c r="J8" i="11"/>
  <c r="P7" i="11"/>
  <c r="R7" i="11"/>
  <c r="P6" i="11"/>
  <c r="R6" i="11"/>
  <c r="M6" i="11"/>
  <c r="M7" i="11"/>
  <c r="I6" i="11"/>
  <c r="P5" i="11"/>
  <c r="R5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M5" i="11"/>
  <c r="I5" i="11"/>
  <c r="J5" i="11"/>
  <c r="K3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K176" i="11"/>
  <c r="F176" i="11"/>
  <c r="G176" i="11"/>
  <c r="F14" i="11"/>
  <c r="G14" i="11"/>
  <c r="I143" i="11"/>
  <c r="I144" i="11"/>
  <c r="I145" i="11"/>
  <c r="I28" i="11"/>
  <c r="I29" i="11"/>
  <c r="I167" i="11"/>
  <c r="I168" i="11"/>
  <c r="I169" i="11"/>
  <c r="I170" i="11"/>
  <c r="I171" i="11"/>
  <c r="I172" i="11"/>
  <c r="F198" i="11"/>
  <c r="I77" i="11"/>
  <c r="I40" i="11"/>
  <c r="I41" i="11"/>
  <c r="I165" i="11"/>
  <c r="I152" i="11"/>
  <c r="I153" i="11"/>
  <c r="I154" i="11"/>
  <c r="I139" i="11"/>
  <c r="I140" i="11"/>
  <c r="I141" i="11"/>
  <c r="U59" i="11"/>
  <c r="U84" i="11"/>
  <c r="U123" i="11"/>
  <c r="U147" i="11"/>
  <c r="I74" i="11"/>
  <c r="I75" i="11"/>
  <c r="F195" i="11"/>
  <c r="I137" i="11"/>
  <c r="J157" i="11"/>
  <c r="J142" i="11"/>
  <c r="J107" i="11"/>
  <c r="F107" i="11"/>
  <c r="I72" i="11"/>
  <c r="I38" i="11"/>
  <c r="I20" i="11"/>
  <c r="I21" i="11"/>
  <c r="F226" i="11"/>
  <c r="I209" i="11"/>
  <c r="I134" i="11"/>
  <c r="I135" i="11"/>
  <c r="J138" i="11"/>
  <c r="I64" i="11"/>
  <c r="I65" i="11"/>
  <c r="F225" i="11"/>
  <c r="G225" i="11"/>
  <c r="I161" i="11"/>
  <c r="I121" i="11"/>
  <c r="I122" i="11"/>
  <c r="J136" i="11"/>
  <c r="J120" i="11"/>
  <c r="F163" i="11"/>
  <c r="G163" i="11"/>
  <c r="I69" i="11"/>
  <c r="I53" i="11"/>
  <c r="I54" i="11"/>
  <c r="I35" i="11"/>
  <c r="I16" i="11"/>
  <c r="I17" i="11"/>
  <c r="F221" i="11"/>
  <c r="F190" i="11"/>
  <c r="K190" i="11"/>
  <c r="I106" i="11"/>
  <c r="J166" i="11"/>
  <c r="F166" i="11"/>
  <c r="L109" i="20"/>
  <c r="J110" i="20"/>
  <c r="O5" i="11"/>
  <c r="S85" i="11"/>
  <c r="I67" i="11"/>
  <c r="I44" i="11"/>
  <c r="I45" i="11"/>
  <c r="I46" i="11"/>
  <c r="I49" i="11"/>
  <c r="I50" i="11"/>
  <c r="I51" i="11"/>
  <c r="I31" i="11"/>
  <c r="I32" i="11"/>
  <c r="I33" i="11"/>
  <c r="I199" i="11"/>
  <c r="I200" i="11"/>
  <c r="I201" i="11"/>
  <c r="G186" i="11"/>
  <c r="F186" i="11"/>
  <c r="K186" i="11"/>
  <c r="I130" i="11"/>
  <c r="I131" i="11"/>
  <c r="I115" i="11"/>
  <c r="I116" i="11"/>
  <c r="I117" i="11"/>
  <c r="I118" i="11"/>
  <c r="I101" i="11"/>
  <c r="I102" i="11"/>
  <c r="I103" i="11"/>
  <c r="I104" i="11"/>
  <c r="I89" i="11"/>
  <c r="I90" i="11"/>
  <c r="J164" i="11"/>
  <c r="J114" i="11"/>
  <c r="F231" i="11"/>
  <c r="G231" i="11"/>
  <c r="F202" i="11"/>
  <c r="I203" i="11"/>
  <c r="I204" i="11"/>
  <c r="I205" i="11"/>
  <c r="I206" i="11"/>
  <c r="I207" i="11"/>
  <c r="K231" i="11"/>
  <c r="F214" i="11"/>
  <c r="F217" i="11"/>
  <c r="I222" i="11"/>
  <c r="I223" i="11"/>
  <c r="I224" i="11"/>
  <c r="I218" i="11"/>
  <c r="I219" i="11"/>
  <c r="I220" i="11"/>
  <c r="J211" i="11"/>
  <c r="F208" i="11"/>
  <c r="F210" i="11"/>
  <c r="G210" i="11"/>
  <c r="J102" i="18"/>
  <c r="L101" i="18"/>
  <c r="F175" i="11"/>
  <c r="G175" i="11"/>
  <c r="I191" i="11"/>
  <c r="I192" i="11"/>
  <c r="I193" i="11"/>
  <c r="I194" i="11"/>
  <c r="I187" i="11"/>
  <c r="I188" i="11"/>
  <c r="I189" i="11"/>
  <c r="Q188" i="12"/>
  <c r="S187" i="12"/>
  <c r="G137" i="12"/>
  <c r="G30" i="12"/>
  <c r="G52" i="12"/>
  <c r="G5" i="12"/>
  <c r="G166" i="12"/>
  <c r="G130" i="12"/>
  <c r="K10" i="12"/>
  <c r="M9" i="12"/>
  <c r="S110" i="12"/>
  <c r="Q111" i="12"/>
  <c r="G19" i="12"/>
  <c r="G134" i="12"/>
  <c r="G74" i="12"/>
  <c r="Q152" i="12"/>
  <c r="S151" i="12"/>
  <c r="G23" i="12"/>
  <c r="G120" i="12"/>
  <c r="Q40" i="12"/>
  <c r="S39" i="12"/>
  <c r="Q88" i="12"/>
  <c r="S87" i="12"/>
  <c r="G27" i="12"/>
  <c r="G172" i="12"/>
  <c r="G151" i="12"/>
  <c r="G112" i="12"/>
  <c r="Q127" i="12"/>
  <c r="S126" i="12"/>
  <c r="S165" i="12"/>
  <c r="Q166" i="12"/>
  <c r="G157" i="12"/>
  <c r="Q63" i="12"/>
  <c r="S62" i="12"/>
  <c r="G66" i="12"/>
  <c r="G114" i="12"/>
  <c r="G72" i="12"/>
  <c r="G89" i="12"/>
  <c r="J121" i="11"/>
  <c r="I79" i="11"/>
  <c r="F177" i="11"/>
  <c r="G177" i="11"/>
  <c r="K87" i="11"/>
  <c r="F87" i="11"/>
  <c r="G87" i="11"/>
  <c r="F157" i="11"/>
  <c r="F155" i="11"/>
  <c r="K155" i="11"/>
  <c r="J156" i="11"/>
  <c r="F138" i="11"/>
  <c r="G138" i="11"/>
  <c r="F123" i="11"/>
  <c r="K123" i="11"/>
  <c r="J124" i="11"/>
  <c r="J68" i="11"/>
  <c r="F68" i="11"/>
  <c r="J52" i="11"/>
  <c r="J27" i="11"/>
  <c r="F27" i="11"/>
  <c r="F151" i="11"/>
  <c r="F136" i="11"/>
  <c r="F120" i="11"/>
  <c r="K120" i="11"/>
  <c r="F100" i="11"/>
  <c r="J66" i="11"/>
  <c r="F66" i="11"/>
  <c r="J80" i="11"/>
  <c r="F80" i="11"/>
  <c r="G80" i="11"/>
  <c r="J61" i="11"/>
  <c r="F61" i="11"/>
  <c r="F88" i="11"/>
  <c r="F164" i="11"/>
  <c r="F114" i="11"/>
  <c r="K114" i="11"/>
  <c r="J115" i="11"/>
  <c r="J59" i="11"/>
  <c r="F59" i="11"/>
  <c r="K148" i="11"/>
  <c r="F129" i="11"/>
  <c r="J76" i="11"/>
  <c r="F76" i="11"/>
  <c r="G76" i="11"/>
  <c r="J37" i="11"/>
  <c r="F111" i="11"/>
  <c r="G111" i="11"/>
  <c r="F95" i="11"/>
  <c r="J73" i="11"/>
  <c r="J36" i="11"/>
  <c r="F36" i="11"/>
  <c r="G36" i="11"/>
  <c r="F160" i="11"/>
  <c r="J71" i="11"/>
  <c r="F71" i="11"/>
  <c r="K71" i="11"/>
  <c r="J72" i="11"/>
  <c r="J34" i="11"/>
  <c r="F83" i="11"/>
  <c r="G83" i="11"/>
  <c r="F52" i="11"/>
  <c r="F97" i="11"/>
  <c r="G97" i="11"/>
  <c r="K58" i="11"/>
  <c r="F58" i="11"/>
  <c r="G58" i="11"/>
  <c r="F178" i="11"/>
  <c r="G178" i="11"/>
  <c r="F162" i="11"/>
  <c r="G162" i="11"/>
  <c r="F99" i="11"/>
  <c r="G99" i="11"/>
  <c r="F126" i="11"/>
  <c r="G126" i="11"/>
  <c r="F56" i="11"/>
  <c r="G56" i="11"/>
  <c r="F73" i="11"/>
  <c r="K73" i="11"/>
  <c r="J74" i="11"/>
  <c r="F173" i="11"/>
  <c r="G173" i="11"/>
  <c r="F22" i="11"/>
  <c r="F19" i="11"/>
  <c r="F15" i="11"/>
  <c r="G15" i="11"/>
  <c r="K36" i="11"/>
  <c r="K14" i="11"/>
  <c r="M8" i="11"/>
  <c r="O7" i="11"/>
  <c r="F9" i="11"/>
  <c r="F18" i="11"/>
  <c r="G18" i="11"/>
  <c r="K18" i="11"/>
  <c r="F5" i="11"/>
  <c r="J6" i="11"/>
  <c r="K8" i="11"/>
  <c r="F8" i="11"/>
  <c r="G8" i="11"/>
  <c r="I10" i="11"/>
  <c r="I11" i="11"/>
  <c r="I12" i="11"/>
  <c r="F34" i="11"/>
  <c r="O6" i="11"/>
  <c r="U34" i="11"/>
  <c r="K55" i="11"/>
  <c r="F55" i="11"/>
  <c r="G55" i="11"/>
  <c r="S62" i="11"/>
  <c r="F57" i="11"/>
  <c r="G57" i="11"/>
  <c r="K57" i="11"/>
  <c r="G27" i="11"/>
  <c r="K27" i="11"/>
  <c r="J28" i="11"/>
  <c r="S36" i="11"/>
  <c r="U35" i="11"/>
  <c r="F37" i="11"/>
  <c r="F42" i="11"/>
  <c r="G42" i="11"/>
  <c r="K42" i="11"/>
  <c r="T60" i="11"/>
  <c r="F70" i="11"/>
  <c r="G70" i="11"/>
  <c r="K78" i="11"/>
  <c r="J79" i="11"/>
  <c r="G78" i="11"/>
  <c r="S111" i="11"/>
  <c r="U110" i="11"/>
  <c r="K83" i="11"/>
  <c r="J84" i="11"/>
  <c r="U149" i="11"/>
  <c r="S150" i="11"/>
  <c r="U108" i="11"/>
  <c r="U125" i="11"/>
  <c r="F127" i="11"/>
  <c r="G127" i="11"/>
  <c r="K127" i="11"/>
  <c r="U109" i="11"/>
  <c r="U126" i="11"/>
  <c r="F105" i="11"/>
  <c r="U107" i="11"/>
  <c r="K146" i="11"/>
  <c r="F146" i="11"/>
  <c r="G146" i="11"/>
  <c r="F98" i="11"/>
  <c r="G98" i="11"/>
  <c r="F110" i="11"/>
  <c r="G110" i="11"/>
  <c r="S166" i="11"/>
  <c r="U165" i="11"/>
  <c r="G123" i="11"/>
  <c r="S127" i="11"/>
  <c r="U148" i="11"/>
  <c r="U124" i="11"/>
  <c r="K150" i="11"/>
  <c r="F147" i="11"/>
  <c r="G147" i="11"/>
  <c r="K149" i="11"/>
  <c r="F149" i="11"/>
  <c r="G149" i="11"/>
  <c r="U164" i="11"/>
  <c r="F174" i="11"/>
  <c r="G174" i="11"/>
  <c r="K147" i="11"/>
  <c r="U163" i="11"/>
  <c r="H5" i="10"/>
  <c r="E8" i="10"/>
  <c r="E9" i="10"/>
  <c r="E10" i="10"/>
  <c r="E11" i="10"/>
  <c r="E12" i="10"/>
  <c r="E13" i="10"/>
  <c r="H13" i="10"/>
  <c r="E14" i="10"/>
  <c r="H14" i="10"/>
  <c r="E15" i="10"/>
  <c r="E16" i="10"/>
  <c r="E17" i="10"/>
  <c r="H17" i="10"/>
  <c r="E18" i="10"/>
  <c r="E19" i="10"/>
  <c r="E20" i="10"/>
  <c r="E21" i="10"/>
  <c r="E22" i="10"/>
  <c r="E23" i="10"/>
  <c r="E24" i="10"/>
  <c r="E26" i="10"/>
  <c r="E27" i="10"/>
  <c r="E28" i="10"/>
  <c r="E29" i="10"/>
  <c r="E30" i="10"/>
  <c r="E31" i="10"/>
  <c r="E32" i="10"/>
  <c r="E33" i="10"/>
  <c r="H33" i="10"/>
  <c r="E34" i="10"/>
  <c r="E35" i="10"/>
  <c r="H35" i="10"/>
  <c r="E36" i="10"/>
  <c r="H36" i="10"/>
  <c r="E37" i="10"/>
  <c r="E38" i="10"/>
  <c r="H38" i="10"/>
  <c r="E39" i="10"/>
  <c r="E40" i="10"/>
  <c r="E41" i="10"/>
  <c r="H41" i="10"/>
  <c r="E42" i="10"/>
  <c r="H42" i="10"/>
  <c r="E43" i="10"/>
  <c r="E44" i="10"/>
  <c r="E45" i="10"/>
  <c r="E46" i="10"/>
  <c r="E47" i="10"/>
  <c r="H47" i="10"/>
  <c r="E48" i="10"/>
  <c r="H48" i="10"/>
  <c r="E52" i="10"/>
  <c r="E53" i="10"/>
  <c r="E54" i="10"/>
  <c r="E55" i="10"/>
  <c r="E56" i="10"/>
  <c r="E57" i="10"/>
  <c r="H57" i="10"/>
  <c r="E58" i="10"/>
  <c r="E59" i="10"/>
  <c r="E60" i="10"/>
  <c r="H60" i="10"/>
  <c r="E61" i="10"/>
  <c r="E62" i="10"/>
  <c r="E63" i="10"/>
  <c r="E64" i="10"/>
  <c r="E65" i="10"/>
  <c r="E66" i="10"/>
  <c r="E67" i="10"/>
  <c r="H67" i="10"/>
  <c r="E68" i="10"/>
  <c r="E69" i="10"/>
  <c r="H69" i="10"/>
  <c r="E70" i="10"/>
  <c r="H70" i="10"/>
  <c r="E71" i="10"/>
  <c r="E72" i="10"/>
  <c r="H72" i="10"/>
  <c r="E73" i="10"/>
  <c r="E74" i="10"/>
  <c r="E75" i="10"/>
  <c r="E76" i="10"/>
  <c r="E77" i="10"/>
  <c r="H77" i="10"/>
  <c r="E78" i="10"/>
  <c r="E79" i="10"/>
  <c r="H79" i="10"/>
  <c r="E80" i="10"/>
  <c r="E81" i="10"/>
  <c r="E82" i="10"/>
  <c r="H82" i="10"/>
  <c r="E83" i="10"/>
  <c r="E84" i="10"/>
  <c r="E85" i="10"/>
  <c r="E86" i="10"/>
  <c r="H86" i="10"/>
  <c r="E87" i="10"/>
  <c r="E88" i="10"/>
  <c r="E89" i="10"/>
  <c r="E90" i="10"/>
  <c r="H90" i="10"/>
  <c r="E91" i="10"/>
  <c r="E92" i="10"/>
  <c r="E93" i="10"/>
  <c r="E94" i="10"/>
  <c r="E95" i="10"/>
  <c r="E96" i="10"/>
  <c r="H96" i="10"/>
  <c r="E97" i="10"/>
  <c r="H97" i="10"/>
  <c r="E98" i="10"/>
  <c r="E99" i="10"/>
  <c r="E100" i="10"/>
  <c r="E101" i="10"/>
  <c r="E102" i="10"/>
  <c r="E103" i="10"/>
  <c r="E104" i="10"/>
  <c r="H104" i="10"/>
  <c r="E105" i="10"/>
  <c r="E106" i="10"/>
  <c r="H106" i="10"/>
  <c r="E107" i="10"/>
  <c r="E108" i="10"/>
  <c r="E109" i="10"/>
  <c r="H109" i="10"/>
  <c r="E110" i="10"/>
  <c r="H110" i="10"/>
  <c r="E111" i="10"/>
  <c r="E112" i="10"/>
  <c r="H112" i="10"/>
  <c r="E113" i="10"/>
  <c r="E114" i="10"/>
  <c r="E115" i="10"/>
  <c r="E116" i="10"/>
  <c r="E117" i="10"/>
  <c r="E118" i="10"/>
  <c r="H118" i="10"/>
  <c r="E119" i="10"/>
  <c r="H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H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H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6" i="10"/>
  <c r="E187" i="10"/>
  <c r="E188" i="10"/>
  <c r="E189" i="10"/>
  <c r="E190" i="10"/>
  <c r="E191" i="10"/>
  <c r="H191" i="10"/>
  <c r="E195" i="10"/>
  <c r="E196" i="10"/>
  <c r="E198" i="10"/>
  <c r="E199" i="10"/>
  <c r="E202" i="10"/>
  <c r="H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H224" i="10"/>
  <c r="E225" i="10"/>
  <c r="E226" i="10"/>
  <c r="E227" i="10"/>
  <c r="E228" i="10"/>
  <c r="E231" i="10"/>
  <c r="H231" i="10"/>
  <c r="H87" i="10"/>
  <c r="H99" i="10"/>
  <c r="H113" i="10"/>
  <c r="H128" i="10"/>
  <c r="H56" i="10"/>
  <c r="H98" i="10"/>
  <c r="H8" i="10"/>
  <c r="M132" i="10"/>
  <c r="O132" i="10"/>
  <c r="H49" i="10"/>
  <c r="H50" i="10"/>
  <c r="H51" i="10"/>
  <c r="H180" i="10"/>
  <c r="H198" i="10"/>
  <c r="H225" i="10"/>
  <c r="H226" i="10"/>
  <c r="H9" i="10"/>
  <c r="H15" i="10"/>
  <c r="H18" i="10"/>
  <c r="H19" i="10"/>
  <c r="H52" i="10"/>
  <c r="H55" i="10"/>
  <c r="H58" i="10"/>
  <c r="E6" i="10"/>
  <c r="H6" i="10"/>
  <c r="E200" i="10"/>
  <c r="H199" i="10"/>
  <c r="E197" i="10"/>
  <c r="H197" i="10"/>
  <c r="H196" i="10"/>
  <c r="H204" i="10"/>
  <c r="H195" i="10"/>
  <c r="H203" i="10"/>
  <c r="E232" i="10"/>
  <c r="S86" i="11"/>
  <c r="U85" i="11"/>
  <c r="G195" i="11"/>
  <c r="K195" i="11"/>
  <c r="E192" i="10"/>
  <c r="H73" i="10"/>
  <c r="J111" i="20"/>
  <c r="L110" i="20"/>
  <c r="G198" i="11"/>
  <c r="K198" i="11"/>
  <c r="G202" i="11"/>
  <c r="K202" i="11"/>
  <c r="E235" i="10"/>
  <c r="H235" i="10"/>
  <c r="E229" i="10"/>
  <c r="H228" i="10"/>
  <c r="H227" i="10"/>
  <c r="J232" i="11"/>
  <c r="F232" i="11"/>
  <c r="G226" i="11"/>
  <c r="K226" i="11"/>
  <c r="H216" i="10"/>
  <c r="H208" i="10"/>
  <c r="H219" i="10"/>
  <c r="H211" i="10"/>
  <c r="H207" i="10"/>
  <c r="H222" i="10"/>
  <c r="H218" i="10"/>
  <c r="H214" i="10"/>
  <c r="H210" i="10"/>
  <c r="H206" i="10"/>
  <c r="H220" i="10"/>
  <c r="H212" i="10"/>
  <c r="H223" i="10"/>
  <c r="H215" i="10"/>
  <c r="H221" i="10"/>
  <c r="H217" i="10"/>
  <c r="H213" i="10"/>
  <c r="H209" i="10"/>
  <c r="H205" i="10"/>
  <c r="F211" i="11"/>
  <c r="G217" i="11"/>
  <c r="K217" i="11"/>
  <c r="G221" i="11"/>
  <c r="K221" i="11"/>
  <c r="G214" i="11"/>
  <c r="K214" i="11"/>
  <c r="G208" i="11"/>
  <c r="K208" i="11"/>
  <c r="J103" i="18"/>
  <c r="L102" i="18"/>
  <c r="H183" i="10"/>
  <c r="H190" i="10"/>
  <c r="H182" i="10"/>
  <c r="H189" i="10"/>
  <c r="H181" i="10"/>
  <c r="H187" i="10"/>
  <c r="H188" i="10"/>
  <c r="H186" i="10"/>
  <c r="H185" i="10"/>
  <c r="H184" i="10"/>
  <c r="G190" i="11"/>
  <c r="S188" i="12"/>
  <c r="Q189" i="12"/>
  <c r="S111" i="12"/>
  <c r="Q112" i="12"/>
  <c r="G81" i="12"/>
  <c r="G109" i="12"/>
  <c r="S40" i="12"/>
  <c r="Q41" i="12"/>
  <c r="G49" i="12"/>
  <c r="Q167" i="12"/>
  <c r="S166" i="12"/>
  <c r="G106" i="12"/>
  <c r="S88" i="12"/>
  <c r="Q89" i="12"/>
  <c r="Q153" i="12"/>
  <c r="S152" i="12"/>
  <c r="K11" i="12"/>
  <c r="M10" i="12"/>
  <c r="Q64" i="12"/>
  <c r="S63" i="12"/>
  <c r="S127" i="12"/>
  <c r="Q128" i="12"/>
  <c r="G96" i="12"/>
  <c r="G79" i="12"/>
  <c r="G41" i="12"/>
  <c r="G101" i="12"/>
  <c r="J5" i="12"/>
  <c r="K138" i="11"/>
  <c r="J139" i="11"/>
  <c r="G120" i="11"/>
  <c r="G114" i="11"/>
  <c r="K80" i="11"/>
  <c r="J81" i="11"/>
  <c r="G71" i="11"/>
  <c r="K164" i="11"/>
  <c r="J165" i="11"/>
  <c r="G164" i="11"/>
  <c r="K107" i="11"/>
  <c r="J108" i="11"/>
  <c r="G107" i="11"/>
  <c r="F148" i="11"/>
  <c r="G148" i="11"/>
  <c r="K52" i="11"/>
  <c r="G52" i="11"/>
  <c r="K111" i="11"/>
  <c r="J112" i="11"/>
  <c r="G73" i="11"/>
  <c r="K15" i="11"/>
  <c r="J16" i="11"/>
  <c r="K76" i="11"/>
  <c r="J77" i="11"/>
  <c r="G155" i="11"/>
  <c r="K59" i="11"/>
  <c r="J60" i="11"/>
  <c r="K60" i="11"/>
  <c r="G59" i="11"/>
  <c r="K22" i="11"/>
  <c r="G22" i="11"/>
  <c r="F115" i="11"/>
  <c r="K72" i="11"/>
  <c r="F72" i="11"/>
  <c r="G72" i="11"/>
  <c r="F28" i="11"/>
  <c r="G166" i="11"/>
  <c r="K166" i="11"/>
  <c r="J167" i="11"/>
  <c r="F179" i="11"/>
  <c r="K179" i="11"/>
  <c r="S167" i="11"/>
  <c r="U166" i="11"/>
  <c r="S151" i="11"/>
  <c r="U150" i="11"/>
  <c r="K88" i="11"/>
  <c r="J89" i="11"/>
  <c r="G88" i="11"/>
  <c r="G157" i="11"/>
  <c r="K157" i="11"/>
  <c r="J158" i="11"/>
  <c r="G160" i="11"/>
  <c r="K160" i="11"/>
  <c r="J161" i="11"/>
  <c r="S128" i="11"/>
  <c r="U127" i="11"/>
  <c r="K105" i="11"/>
  <c r="J106" i="11"/>
  <c r="G105" i="11"/>
  <c r="K136" i="11"/>
  <c r="J137" i="11"/>
  <c r="G136" i="11"/>
  <c r="K66" i="11"/>
  <c r="J67" i="11"/>
  <c r="G66" i="11"/>
  <c r="T61" i="11"/>
  <c r="U60" i="11"/>
  <c r="U36" i="11"/>
  <c r="S37" i="11"/>
  <c r="G19" i="11"/>
  <c r="K19" i="11"/>
  <c r="J20" i="11"/>
  <c r="G151" i="11"/>
  <c r="K151" i="11"/>
  <c r="J152" i="11"/>
  <c r="G100" i="11"/>
  <c r="K100" i="11"/>
  <c r="J101" i="11"/>
  <c r="K95" i="11"/>
  <c r="J96" i="11"/>
  <c r="G95" i="11"/>
  <c r="F43" i="11"/>
  <c r="S63" i="11"/>
  <c r="F133" i="11"/>
  <c r="K68" i="11"/>
  <c r="J69" i="11"/>
  <c r="K69" i="11"/>
  <c r="G68" i="11"/>
  <c r="F39" i="11"/>
  <c r="G129" i="11"/>
  <c r="K129" i="11"/>
  <c r="J130" i="11"/>
  <c r="F30" i="11"/>
  <c r="F142" i="11"/>
  <c r="F16" i="11"/>
  <c r="O8" i="11"/>
  <c r="M9" i="11"/>
  <c r="S112" i="11"/>
  <c r="U111" i="11"/>
  <c r="G9" i="11"/>
  <c r="K9" i="11"/>
  <c r="F121" i="11"/>
  <c r="K61" i="11"/>
  <c r="J62" i="11"/>
  <c r="G61" i="11"/>
  <c r="F91" i="11"/>
  <c r="K37" i="11"/>
  <c r="J38" i="11"/>
  <c r="G37" i="11"/>
  <c r="G34" i="11"/>
  <c r="K34" i="11"/>
  <c r="J35" i="11"/>
  <c r="K5" i="11"/>
  <c r="G5" i="11"/>
  <c r="E7" i="10"/>
  <c r="H7" i="10"/>
  <c r="H61" i="10"/>
  <c r="H91" i="10"/>
  <c r="H71" i="10"/>
  <c r="H27" i="10"/>
  <c r="H168" i="10"/>
  <c r="H26" i="10"/>
  <c r="H25" i="10"/>
  <c r="H94" i="10"/>
  <c r="H75" i="10"/>
  <c r="H66" i="10"/>
  <c r="H114" i="10"/>
  <c r="H34" i="10"/>
  <c r="H105" i="10"/>
  <c r="H89" i="10"/>
  <c r="H81" i="10"/>
  <c r="H88" i="10"/>
  <c r="H80" i="10"/>
  <c r="H40" i="10"/>
  <c r="H32" i="10"/>
  <c r="H24" i="10"/>
  <c r="H16" i="10"/>
  <c r="H111" i="10"/>
  <c r="H103" i="10"/>
  <c r="H95" i="10"/>
  <c r="H39" i="10"/>
  <c r="H31" i="10"/>
  <c r="H23" i="10"/>
  <c r="H10" i="10"/>
  <c r="H102" i="10"/>
  <c r="H78" i="10"/>
  <c r="H46" i="10"/>
  <c r="H30" i="10"/>
  <c r="H22" i="10"/>
  <c r="H117" i="10"/>
  <c r="H101" i="10"/>
  <c r="H93" i="10"/>
  <c r="H85" i="10"/>
  <c r="H45" i="10"/>
  <c r="H37" i="10"/>
  <c r="H116" i="10"/>
  <c r="H108" i="10"/>
  <c r="H100" i="10"/>
  <c r="H92" i="10"/>
  <c r="H84" i="10"/>
  <c r="H76" i="10"/>
  <c r="H68" i="10"/>
  <c r="H44" i="10"/>
  <c r="H12" i="10"/>
  <c r="H115" i="10"/>
  <c r="H107" i="10"/>
  <c r="H83" i="10"/>
  <c r="H59" i="10"/>
  <c r="H43" i="10"/>
  <c r="H11" i="10"/>
  <c r="M233" i="10"/>
  <c r="O233" i="10"/>
  <c r="M232" i="10"/>
  <c r="O232" i="10"/>
  <c r="M231" i="10"/>
  <c r="O231" i="10"/>
  <c r="F231" i="10"/>
  <c r="M230" i="10"/>
  <c r="O230" i="10"/>
  <c r="M229" i="10"/>
  <c r="O229" i="10"/>
  <c r="F229" i="10"/>
  <c r="M228" i="10"/>
  <c r="O228" i="10"/>
  <c r="F228" i="10"/>
  <c r="M227" i="10"/>
  <c r="O227" i="10"/>
  <c r="F227" i="10"/>
  <c r="M226" i="10"/>
  <c r="O226" i="10"/>
  <c r="F226" i="10"/>
  <c r="M225" i="10"/>
  <c r="O225" i="10"/>
  <c r="F225" i="10"/>
  <c r="M224" i="10"/>
  <c r="O224" i="10"/>
  <c r="F224" i="10"/>
  <c r="M223" i="10"/>
  <c r="O223" i="10"/>
  <c r="F223" i="10"/>
  <c r="O222" i="10"/>
  <c r="M222" i="10"/>
  <c r="F222" i="10"/>
  <c r="M221" i="10"/>
  <c r="O221" i="10"/>
  <c r="F221" i="10"/>
  <c r="M220" i="10"/>
  <c r="O220" i="10"/>
  <c r="F220" i="10"/>
  <c r="M219" i="10"/>
  <c r="O219" i="10"/>
  <c r="F219" i="10"/>
  <c r="M218" i="10"/>
  <c r="O218" i="10"/>
  <c r="F218" i="10"/>
  <c r="M217" i="10"/>
  <c r="O217" i="10"/>
  <c r="F217" i="10"/>
  <c r="M216" i="10"/>
  <c r="O216" i="10"/>
  <c r="F216" i="10"/>
  <c r="M215" i="10"/>
  <c r="O215" i="10"/>
  <c r="F215" i="10"/>
  <c r="M214" i="10"/>
  <c r="O214" i="10"/>
  <c r="F214" i="10"/>
  <c r="M213" i="10"/>
  <c r="O213" i="10"/>
  <c r="F213" i="10"/>
  <c r="M212" i="10"/>
  <c r="O212" i="10"/>
  <c r="F212" i="10"/>
  <c r="M211" i="10"/>
  <c r="O211" i="10"/>
  <c r="F211" i="10"/>
  <c r="M210" i="10"/>
  <c r="O210" i="10"/>
  <c r="F210" i="10"/>
  <c r="M209" i="10"/>
  <c r="O209" i="10"/>
  <c r="F209" i="10"/>
  <c r="M208" i="10"/>
  <c r="O208" i="10"/>
  <c r="F208" i="10"/>
  <c r="M207" i="10"/>
  <c r="O207" i="10"/>
  <c r="F207" i="10"/>
  <c r="M206" i="10"/>
  <c r="O206" i="10"/>
  <c r="F206" i="10"/>
  <c r="M205" i="10"/>
  <c r="O205" i="10"/>
  <c r="F205" i="10"/>
  <c r="M204" i="10"/>
  <c r="O204" i="10"/>
  <c r="F204" i="10"/>
  <c r="M203" i="10"/>
  <c r="O203" i="10"/>
  <c r="F203" i="10"/>
  <c r="M202" i="10"/>
  <c r="O202" i="10"/>
  <c r="F202" i="10"/>
  <c r="M201" i="10"/>
  <c r="O201" i="10"/>
  <c r="M200" i="10"/>
  <c r="O200" i="10"/>
  <c r="F200" i="10"/>
  <c r="M199" i="10"/>
  <c r="O199" i="10"/>
  <c r="F199" i="10"/>
  <c r="M198" i="10"/>
  <c r="O198" i="10"/>
  <c r="F198" i="10"/>
  <c r="M197" i="10"/>
  <c r="O197" i="10"/>
  <c r="F197" i="10"/>
  <c r="M196" i="10"/>
  <c r="O196" i="10"/>
  <c r="F196" i="10"/>
  <c r="M195" i="10"/>
  <c r="O195" i="10"/>
  <c r="F195" i="10"/>
  <c r="M194" i="10"/>
  <c r="O194" i="10"/>
  <c r="M193" i="10"/>
  <c r="O193" i="10"/>
  <c r="M192" i="10"/>
  <c r="O192" i="10"/>
  <c r="F192" i="10"/>
  <c r="M191" i="10"/>
  <c r="O191" i="10"/>
  <c r="F191" i="10"/>
  <c r="M190" i="10"/>
  <c r="O190" i="10"/>
  <c r="F190" i="10"/>
  <c r="M189" i="10"/>
  <c r="O189" i="10"/>
  <c r="F189" i="10"/>
  <c r="M188" i="10"/>
  <c r="O188" i="10"/>
  <c r="F188" i="10"/>
  <c r="M187" i="10"/>
  <c r="O187" i="10"/>
  <c r="F187" i="10"/>
  <c r="M186" i="10"/>
  <c r="O186" i="10"/>
  <c r="F186" i="10"/>
  <c r="M185" i="10"/>
  <c r="O185" i="10"/>
  <c r="F185" i="10"/>
  <c r="M184" i="10"/>
  <c r="O184" i="10"/>
  <c r="F184" i="10"/>
  <c r="M183" i="10"/>
  <c r="O183" i="10"/>
  <c r="F183" i="10"/>
  <c r="M182" i="10"/>
  <c r="O182" i="10"/>
  <c r="F182" i="10"/>
  <c r="M181" i="10"/>
  <c r="O181" i="10"/>
  <c r="F181" i="10"/>
  <c r="M180" i="10"/>
  <c r="O180" i="10"/>
  <c r="F180" i="10"/>
  <c r="M179" i="10"/>
  <c r="O179" i="10"/>
  <c r="H179" i="10"/>
  <c r="M178" i="10"/>
  <c r="O178" i="10"/>
  <c r="M177" i="10"/>
  <c r="O177" i="10"/>
  <c r="H177" i="10"/>
  <c r="M176" i="10"/>
  <c r="O176" i="10"/>
  <c r="M175" i="10"/>
  <c r="O175" i="10"/>
  <c r="H175" i="10"/>
  <c r="M174" i="10"/>
  <c r="O174" i="10"/>
  <c r="H174" i="10"/>
  <c r="M173" i="10"/>
  <c r="O173" i="10"/>
  <c r="M172" i="10"/>
  <c r="O172" i="10"/>
  <c r="M171" i="10"/>
  <c r="O171" i="10"/>
  <c r="M170" i="10"/>
  <c r="O170" i="10"/>
  <c r="M169" i="10"/>
  <c r="O169" i="10"/>
  <c r="F169" i="10"/>
  <c r="M168" i="10"/>
  <c r="O168" i="10"/>
  <c r="F168" i="10"/>
  <c r="M167" i="10"/>
  <c r="O167" i="10"/>
  <c r="M166" i="10"/>
  <c r="O166" i="10"/>
  <c r="M165" i="10"/>
  <c r="O165" i="10"/>
  <c r="M164" i="10"/>
  <c r="O164" i="10"/>
  <c r="H164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P163" i="10"/>
  <c r="P164" i="10"/>
  <c r="M163" i="10"/>
  <c r="O163" i="10"/>
  <c r="R162" i="10"/>
  <c r="M162" i="10"/>
  <c r="O162" i="10"/>
  <c r="H162" i="10"/>
  <c r="M161" i="10"/>
  <c r="O161" i="10"/>
  <c r="M160" i="10"/>
  <c r="O160" i="10"/>
  <c r="M159" i="10"/>
  <c r="O159" i="10"/>
  <c r="M158" i="10"/>
  <c r="O158" i="10"/>
  <c r="M157" i="10"/>
  <c r="O157" i="10"/>
  <c r="M156" i="10"/>
  <c r="O156" i="10"/>
  <c r="F156" i="10"/>
  <c r="M155" i="10"/>
  <c r="O155" i="10"/>
  <c r="M154" i="10"/>
  <c r="O154" i="10"/>
  <c r="M153" i="10"/>
  <c r="O153" i="10"/>
  <c r="M152" i="10"/>
  <c r="O152" i="10"/>
  <c r="M151" i="10"/>
  <c r="O151" i="10"/>
  <c r="M150" i="10"/>
  <c r="O150" i="10"/>
  <c r="M149" i="10"/>
  <c r="O149" i="10"/>
  <c r="M148" i="10"/>
  <c r="O148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P147" i="10"/>
  <c r="P148" i="10"/>
  <c r="M147" i="10"/>
  <c r="O147" i="10"/>
  <c r="R146" i="10"/>
  <c r="M146" i="10"/>
  <c r="O146" i="10"/>
  <c r="M145" i="10"/>
  <c r="O145" i="10"/>
  <c r="M144" i="10"/>
  <c r="O144" i="10"/>
  <c r="M143" i="10"/>
  <c r="O143" i="10"/>
  <c r="M142" i="10"/>
  <c r="O142" i="10"/>
  <c r="M141" i="10"/>
  <c r="O141" i="10"/>
  <c r="M140" i="10"/>
  <c r="O140" i="10"/>
  <c r="M139" i="10"/>
  <c r="O139" i="10"/>
  <c r="M138" i="10"/>
  <c r="O138" i="10"/>
  <c r="M137" i="10"/>
  <c r="O137" i="10"/>
  <c r="M136" i="10"/>
  <c r="O136" i="10"/>
  <c r="H136" i="10"/>
  <c r="M135" i="10"/>
  <c r="O135" i="10"/>
  <c r="F135" i="10"/>
  <c r="M134" i="10"/>
  <c r="O134" i="10"/>
  <c r="M133" i="10"/>
  <c r="O133" i="10"/>
  <c r="M131" i="10"/>
  <c r="O131" i="10"/>
  <c r="M130" i="10"/>
  <c r="O130" i="10"/>
  <c r="M129" i="10"/>
  <c r="O129" i="10"/>
  <c r="H129" i="10"/>
  <c r="M128" i="10"/>
  <c r="O128" i="10"/>
  <c r="F128" i="10"/>
  <c r="M127" i="10"/>
  <c r="O127" i="10"/>
  <c r="H127" i="10"/>
  <c r="M126" i="10"/>
  <c r="O126" i="10"/>
  <c r="H126" i="10"/>
  <c r="M125" i="10"/>
  <c r="O125" i="10"/>
  <c r="M124" i="10"/>
  <c r="O124" i="10"/>
  <c r="Q123" i="10"/>
  <c r="Q124" i="10"/>
  <c r="Q125" i="10"/>
  <c r="Q126" i="10"/>
  <c r="Q127" i="10"/>
  <c r="Q128" i="10"/>
  <c r="Q129" i="10"/>
  <c r="Q130" i="10"/>
  <c r="Q131" i="10"/>
  <c r="P123" i="10"/>
  <c r="M123" i="10"/>
  <c r="O123" i="10"/>
  <c r="H123" i="10"/>
  <c r="R122" i="10"/>
  <c r="M122" i="10"/>
  <c r="O122" i="10"/>
  <c r="M121" i="10"/>
  <c r="O121" i="10"/>
  <c r="M120" i="10"/>
  <c r="O120" i="10"/>
  <c r="M119" i="10"/>
  <c r="O119" i="10"/>
  <c r="F119" i="10"/>
  <c r="M118" i="10"/>
  <c r="O118" i="10"/>
  <c r="M117" i="10"/>
  <c r="O117" i="10"/>
  <c r="M116" i="10"/>
  <c r="O116" i="10"/>
  <c r="F116" i="10"/>
  <c r="M115" i="10"/>
  <c r="O115" i="10"/>
  <c r="M114" i="10"/>
  <c r="O114" i="10"/>
  <c r="M113" i="10"/>
  <c r="O113" i="10"/>
  <c r="F113" i="10"/>
  <c r="M112" i="10"/>
  <c r="O112" i="10"/>
  <c r="M111" i="10"/>
  <c r="O111" i="10"/>
  <c r="M110" i="10"/>
  <c r="O110" i="10"/>
  <c r="F110" i="10"/>
  <c r="M109" i="10"/>
  <c r="O109" i="10"/>
  <c r="M108" i="10"/>
  <c r="O108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P107" i="10"/>
  <c r="P108" i="10"/>
  <c r="M107" i="10"/>
  <c r="O107" i="10"/>
  <c r="R106" i="10"/>
  <c r="M106" i="10"/>
  <c r="O106" i="10"/>
  <c r="M105" i="10"/>
  <c r="O105" i="10"/>
  <c r="M104" i="10"/>
  <c r="O104" i="10"/>
  <c r="M103" i="10"/>
  <c r="O103" i="10"/>
  <c r="M102" i="10"/>
  <c r="O102" i="10"/>
  <c r="M101" i="10"/>
  <c r="O101" i="10"/>
  <c r="M100" i="10"/>
  <c r="O100" i="10"/>
  <c r="M99" i="10"/>
  <c r="O99" i="10"/>
  <c r="F99" i="10"/>
  <c r="M98" i="10"/>
  <c r="O98" i="10"/>
  <c r="F98" i="10"/>
  <c r="M97" i="10"/>
  <c r="O97" i="10"/>
  <c r="F97" i="10"/>
  <c r="M96" i="10"/>
  <c r="O96" i="10"/>
  <c r="M95" i="10"/>
  <c r="O95" i="10"/>
  <c r="M94" i="10"/>
  <c r="O94" i="10"/>
  <c r="M93" i="10"/>
  <c r="O93" i="10"/>
  <c r="M92" i="10"/>
  <c r="O92" i="10"/>
  <c r="M91" i="10"/>
  <c r="O91" i="10"/>
  <c r="M90" i="10"/>
  <c r="O90" i="10"/>
  <c r="M89" i="10"/>
  <c r="O89" i="10"/>
  <c r="M88" i="10"/>
  <c r="O88" i="10"/>
  <c r="M87" i="10"/>
  <c r="O87" i="10"/>
  <c r="M86" i="10"/>
  <c r="O86" i="10"/>
  <c r="M85" i="10"/>
  <c r="O85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P84" i="10"/>
  <c r="P85" i="10"/>
  <c r="M84" i="10"/>
  <c r="O84" i="10"/>
  <c r="R83" i="10"/>
  <c r="M83" i="10"/>
  <c r="O83" i="10"/>
  <c r="M82" i="10"/>
  <c r="O82" i="10"/>
  <c r="M81" i="10"/>
  <c r="O81" i="10"/>
  <c r="M80" i="10"/>
  <c r="O80" i="10"/>
  <c r="M79" i="10"/>
  <c r="O79" i="10"/>
  <c r="M78" i="10"/>
  <c r="O78" i="10"/>
  <c r="M77" i="10"/>
  <c r="O77" i="10"/>
  <c r="M76" i="10"/>
  <c r="O76" i="10"/>
  <c r="M75" i="10"/>
  <c r="O75" i="10"/>
  <c r="M74" i="10"/>
  <c r="O74" i="10"/>
  <c r="M73" i="10"/>
  <c r="O73" i="10"/>
  <c r="M72" i="10"/>
  <c r="O72" i="10"/>
  <c r="M71" i="10"/>
  <c r="O71" i="10"/>
  <c r="M70" i="10"/>
  <c r="O70" i="10"/>
  <c r="M69" i="10"/>
  <c r="O69" i="10"/>
  <c r="F69" i="10"/>
  <c r="O68" i="10"/>
  <c r="M68" i="10"/>
  <c r="M67" i="10"/>
  <c r="O67" i="10"/>
  <c r="M66" i="10"/>
  <c r="O66" i="10"/>
  <c r="M65" i="10"/>
  <c r="O65" i="10"/>
  <c r="M64" i="10"/>
  <c r="O64" i="10"/>
  <c r="M63" i="10"/>
  <c r="O63" i="10"/>
  <c r="M62" i="10"/>
  <c r="O62" i="10"/>
  <c r="M61" i="10"/>
  <c r="O61" i="10"/>
  <c r="M60" i="10"/>
  <c r="O60" i="10"/>
  <c r="F60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P59" i="10"/>
  <c r="M59" i="10"/>
  <c r="O59" i="10"/>
  <c r="F59" i="10"/>
  <c r="R58" i="10"/>
  <c r="M58" i="10"/>
  <c r="O58" i="10"/>
  <c r="F58" i="10"/>
  <c r="M57" i="10"/>
  <c r="O57" i="10"/>
  <c r="M56" i="10"/>
  <c r="O56" i="10"/>
  <c r="F56" i="10"/>
  <c r="M55" i="10"/>
  <c r="O55" i="10"/>
  <c r="M54" i="10"/>
  <c r="O54" i="10"/>
  <c r="M53" i="10"/>
  <c r="O53" i="10"/>
  <c r="M52" i="10"/>
  <c r="O52" i="10"/>
  <c r="M51" i="10"/>
  <c r="O51" i="10"/>
  <c r="M50" i="10"/>
  <c r="O50" i="10"/>
  <c r="M49" i="10"/>
  <c r="O49" i="10"/>
  <c r="M48" i="10"/>
  <c r="O48" i="10"/>
  <c r="F48" i="10"/>
  <c r="M47" i="10"/>
  <c r="O47" i="10"/>
  <c r="M46" i="10"/>
  <c r="O46" i="10"/>
  <c r="M45" i="10"/>
  <c r="O45" i="10"/>
  <c r="M44" i="10"/>
  <c r="O44" i="10"/>
  <c r="M43" i="10"/>
  <c r="O43" i="10"/>
  <c r="M42" i="10"/>
  <c r="O42" i="10"/>
  <c r="M41" i="10"/>
  <c r="O41" i="10"/>
  <c r="M40" i="10"/>
  <c r="O40" i="10"/>
  <c r="M39" i="10"/>
  <c r="O39" i="10"/>
  <c r="M38" i="10"/>
  <c r="O38" i="10"/>
  <c r="M37" i="10"/>
  <c r="O37" i="10"/>
  <c r="M36" i="10"/>
  <c r="O36" i="10"/>
  <c r="M35" i="10"/>
  <c r="O35" i="10"/>
  <c r="Q34" i="10"/>
  <c r="P34" i="10"/>
  <c r="P35" i="10"/>
  <c r="P36" i="10"/>
  <c r="P37" i="10"/>
  <c r="M34" i="10"/>
  <c r="O34" i="10"/>
  <c r="M33" i="10"/>
  <c r="O33" i="10"/>
  <c r="M32" i="10"/>
  <c r="O32" i="10"/>
  <c r="M31" i="10"/>
  <c r="O31" i="10"/>
  <c r="M30" i="10"/>
  <c r="O30" i="10"/>
  <c r="M29" i="10"/>
  <c r="O29" i="10"/>
  <c r="M28" i="10"/>
  <c r="O28" i="10"/>
  <c r="M27" i="10"/>
  <c r="O27" i="10"/>
  <c r="M26" i="10"/>
  <c r="O26" i="10"/>
  <c r="M25" i="10"/>
  <c r="O25" i="10"/>
  <c r="M24" i="10"/>
  <c r="O24" i="10"/>
  <c r="M23" i="10"/>
  <c r="O23" i="10"/>
  <c r="M22" i="10"/>
  <c r="O22" i="10"/>
  <c r="M21" i="10"/>
  <c r="O21" i="10"/>
  <c r="M20" i="10"/>
  <c r="O20" i="10"/>
  <c r="M19" i="10"/>
  <c r="O19" i="10"/>
  <c r="M18" i="10"/>
  <c r="O18" i="10"/>
  <c r="M17" i="10"/>
  <c r="O17" i="10"/>
  <c r="M16" i="10"/>
  <c r="O16" i="10"/>
  <c r="M15" i="10"/>
  <c r="O15" i="10"/>
  <c r="M14" i="10"/>
  <c r="O14" i="10"/>
  <c r="M13" i="10"/>
  <c r="O13" i="10"/>
  <c r="M12" i="10"/>
  <c r="O12" i="10"/>
  <c r="M11" i="10"/>
  <c r="O11" i="10"/>
  <c r="M10" i="10"/>
  <c r="O10" i="10"/>
  <c r="M9" i="10"/>
  <c r="O9" i="10"/>
  <c r="M8" i="10"/>
  <c r="O8" i="10"/>
  <c r="M7" i="10"/>
  <c r="O7" i="10"/>
  <c r="M6" i="10"/>
  <c r="O6" i="10"/>
  <c r="J6" i="10"/>
  <c r="J7" i="10"/>
  <c r="M5" i="10"/>
  <c r="O5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J5" i="10"/>
  <c r="H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H232" i="10"/>
  <c r="E233" i="10"/>
  <c r="F232" i="10"/>
  <c r="L111" i="20"/>
  <c r="J112" i="20"/>
  <c r="H192" i="10"/>
  <c r="E193" i="10"/>
  <c r="J196" i="11"/>
  <c r="F196" i="11"/>
  <c r="J199" i="11"/>
  <c r="F199" i="11"/>
  <c r="U86" i="11"/>
  <c r="S87" i="11"/>
  <c r="E201" i="10"/>
  <c r="H200" i="10"/>
  <c r="J203" i="11"/>
  <c r="F203" i="11"/>
  <c r="F235" i="10"/>
  <c r="E236" i="10"/>
  <c r="H236" i="10"/>
  <c r="H229" i="10"/>
  <c r="E230" i="10"/>
  <c r="J227" i="11"/>
  <c r="F227" i="11"/>
  <c r="J209" i="11"/>
  <c r="J215" i="11"/>
  <c r="J218" i="11"/>
  <c r="G211" i="11"/>
  <c r="K211" i="11"/>
  <c r="J222" i="11"/>
  <c r="F222" i="11"/>
  <c r="J104" i="18"/>
  <c r="L103" i="18"/>
  <c r="J187" i="11"/>
  <c r="F187" i="11"/>
  <c r="K187" i="11"/>
  <c r="J191" i="11"/>
  <c r="S189" i="12"/>
  <c r="Q190" i="12"/>
  <c r="G16" i="12"/>
  <c r="G10" i="12"/>
  <c r="G139" i="12"/>
  <c r="G131" i="12"/>
  <c r="G84" i="12"/>
  <c r="S64" i="12"/>
  <c r="Q65" i="12"/>
  <c r="G180" i="12"/>
  <c r="G44" i="12"/>
  <c r="G62" i="12"/>
  <c r="G75" i="12"/>
  <c r="G92" i="12"/>
  <c r="G24" i="12"/>
  <c r="Q168" i="12"/>
  <c r="S167" i="12"/>
  <c r="G143" i="12"/>
  <c r="K12" i="12"/>
  <c r="M11" i="12"/>
  <c r="G90" i="12"/>
  <c r="Q113" i="12"/>
  <c r="S112" i="12"/>
  <c r="S153" i="12"/>
  <c r="Q154" i="12"/>
  <c r="S41" i="12"/>
  <c r="Q42" i="12"/>
  <c r="G67" i="12"/>
  <c r="G124" i="12"/>
  <c r="S89" i="12"/>
  <c r="Q90" i="12"/>
  <c r="S128" i="12"/>
  <c r="Q129" i="12"/>
  <c r="K112" i="11"/>
  <c r="F108" i="11"/>
  <c r="G108" i="11"/>
  <c r="F165" i="11"/>
  <c r="G165" i="11"/>
  <c r="J23" i="11"/>
  <c r="J53" i="11"/>
  <c r="G30" i="11"/>
  <c r="K30" i="11"/>
  <c r="J31" i="11"/>
  <c r="S64" i="11"/>
  <c r="T62" i="11"/>
  <c r="U61" i="11"/>
  <c r="U128" i="11"/>
  <c r="S129" i="11"/>
  <c r="U112" i="11"/>
  <c r="S113" i="11"/>
  <c r="L5" i="11"/>
  <c r="J10" i="11"/>
  <c r="F161" i="11"/>
  <c r="G161" i="11"/>
  <c r="K28" i="11"/>
  <c r="J29" i="11"/>
  <c r="G28" i="11"/>
  <c r="M10" i="11"/>
  <c r="O9" i="11"/>
  <c r="F139" i="11"/>
  <c r="K16" i="11"/>
  <c r="J17" i="11"/>
  <c r="G16" i="11"/>
  <c r="K91" i="11"/>
  <c r="J92" i="11"/>
  <c r="G91" i="11"/>
  <c r="F74" i="11"/>
  <c r="F84" i="11"/>
  <c r="G39" i="11"/>
  <c r="K39" i="11"/>
  <c r="J40" i="11"/>
  <c r="G43" i="11"/>
  <c r="K43" i="11"/>
  <c r="J44" i="11"/>
  <c r="U167" i="11"/>
  <c r="S168" i="11"/>
  <c r="F81" i="11"/>
  <c r="K121" i="11"/>
  <c r="J122" i="11"/>
  <c r="G121" i="11"/>
  <c r="K133" i="11"/>
  <c r="J134" i="11"/>
  <c r="G133" i="11"/>
  <c r="U37" i="11"/>
  <c r="S38" i="11"/>
  <c r="F77" i="11"/>
  <c r="G77" i="11"/>
  <c r="K77" i="11"/>
  <c r="K142" i="11"/>
  <c r="J143" i="11"/>
  <c r="G142" i="11"/>
  <c r="K79" i="11"/>
  <c r="F79" i="11"/>
  <c r="G79" i="11"/>
  <c r="F124" i="11"/>
  <c r="S152" i="11"/>
  <c r="U151" i="11"/>
  <c r="J180" i="11"/>
  <c r="G179" i="11"/>
  <c r="K115" i="11"/>
  <c r="J116" i="11"/>
  <c r="J117" i="11"/>
  <c r="G115" i="11"/>
  <c r="H169" i="10"/>
  <c r="R34" i="10"/>
  <c r="H147" i="10"/>
  <c r="H163" i="10"/>
  <c r="H74" i="10"/>
  <c r="H146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H149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H133" i="10"/>
  <c r="H151" i="10"/>
  <c r="R85" i="10"/>
  <c r="P86" i="10"/>
  <c r="P87" i="10"/>
  <c r="R164" i="10"/>
  <c r="P165" i="10"/>
  <c r="P166" i="10"/>
  <c r="H21" i="10"/>
  <c r="H20" i="10"/>
  <c r="R163" i="10"/>
  <c r="L6" i="10"/>
  <c r="R123" i="10"/>
  <c r="H62" i="10"/>
  <c r="L5" i="10"/>
  <c r="R107" i="10"/>
  <c r="P124" i="10"/>
  <c r="R124" i="10"/>
  <c r="H142" i="10"/>
  <c r="R147" i="10"/>
  <c r="H29" i="10"/>
  <c r="H28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H54" i="10"/>
  <c r="H53" i="10"/>
  <c r="F177" i="10"/>
  <c r="F126" i="10"/>
  <c r="F163" i="10"/>
  <c r="F174" i="10"/>
  <c r="F123" i="10"/>
  <c r="F127" i="10"/>
  <c r="H137" i="10"/>
  <c r="F175" i="10"/>
  <c r="F162" i="10"/>
  <c r="F27" i="10"/>
  <c r="F42" i="10"/>
  <c r="F36" i="10"/>
  <c r="F34" i="10"/>
  <c r="F15" i="10"/>
  <c r="F18" i="10"/>
  <c r="F8" i="10"/>
  <c r="F14" i="10"/>
  <c r="J8" i="10"/>
  <c r="L7" i="10"/>
  <c r="P38" i="10"/>
  <c r="F55" i="10"/>
  <c r="F71" i="10"/>
  <c r="P60" i="10"/>
  <c r="R59" i="10"/>
  <c r="F76" i="10"/>
  <c r="F73" i="10"/>
  <c r="F129" i="10"/>
  <c r="F70" i="10"/>
  <c r="R86" i="10"/>
  <c r="F88" i="10"/>
  <c r="F57" i="10"/>
  <c r="F95" i="10"/>
  <c r="F68" i="10"/>
  <c r="H150" i="10"/>
  <c r="P109" i="10"/>
  <c r="R108" i="10"/>
  <c r="F87" i="10"/>
  <c r="H120" i="10"/>
  <c r="R84" i="10"/>
  <c r="R148" i="10"/>
  <c r="P149" i="10"/>
  <c r="P125" i="10"/>
  <c r="F179" i="10"/>
  <c r="F164" i="10"/>
  <c r="H176" i="10"/>
  <c r="H173" i="10"/>
  <c r="F136" i="10"/>
  <c r="H148" i="10"/>
  <c r="H155" i="10"/>
  <c r="H178" i="10"/>
  <c r="H138" i="10"/>
  <c r="H157" i="10"/>
  <c r="H166" i="10"/>
  <c r="K184" i="5"/>
  <c r="K185" i="5"/>
  <c r="J186" i="5"/>
  <c r="F186" i="5"/>
  <c r="K190" i="5"/>
  <c r="J191" i="5"/>
  <c r="F191" i="5"/>
  <c r="G190" i="5"/>
  <c r="I194" i="5"/>
  <c r="K194" i="5"/>
  <c r="G194" i="5"/>
  <c r="I195" i="5"/>
  <c r="J195" i="5"/>
  <c r="F195" i="5"/>
  <c r="G195" i="5"/>
  <c r="K195" i="5"/>
  <c r="J196" i="5"/>
  <c r="F196" i="5"/>
  <c r="G196" i="5"/>
  <c r="I196" i="5"/>
  <c r="I197" i="5"/>
  <c r="I198" i="5"/>
  <c r="J198" i="5"/>
  <c r="F198" i="5"/>
  <c r="G198" i="5"/>
  <c r="K198" i="5"/>
  <c r="J199" i="5"/>
  <c r="F199" i="5"/>
  <c r="G199" i="5"/>
  <c r="I199" i="5"/>
  <c r="I200" i="5"/>
  <c r="I201" i="5"/>
  <c r="I202" i="5"/>
  <c r="J202" i="5"/>
  <c r="F202" i="5"/>
  <c r="G202" i="5"/>
  <c r="K202" i="5"/>
  <c r="R204" i="5"/>
  <c r="R205" i="5"/>
  <c r="R206" i="5"/>
  <c r="K207" i="5"/>
  <c r="R207" i="5"/>
  <c r="I208" i="5"/>
  <c r="K208" i="5"/>
  <c r="R208" i="5"/>
  <c r="I209" i="5"/>
  <c r="K209" i="5"/>
  <c r="R209" i="5"/>
  <c r="I210" i="5"/>
  <c r="K210" i="5"/>
  <c r="R210" i="5"/>
  <c r="I211" i="5"/>
  <c r="I212" i="5"/>
  <c r="I213" i="5"/>
  <c r="K211" i="5"/>
  <c r="R211" i="5"/>
  <c r="K212" i="5"/>
  <c r="R212" i="5"/>
  <c r="K213" i="5"/>
  <c r="R213" i="5"/>
  <c r="I214" i="5"/>
  <c r="K214" i="5"/>
  <c r="R214" i="5"/>
  <c r="I215" i="5"/>
  <c r="K215" i="5"/>
  <c r="R215" i="5"/>
  <c r="I216" i="5"/>
  <c r="P216" i="5"/>
  <c r="Q216" i="5"/>
  <c r="Q217" i="5"/>
  <c r="Q218" i="5"/>
  <c r="Q219" i="5"/>
  <c r="Q220" i="5"/>
  <c r="Q221" i="5"/>
  <c r="Q222" i="5"/>
  <c r="Q223" i="5"/>
  <c r="Q224" i="5"/>
  <c r="I217" i="5"/>
  <c r="K217" i="5"/>
  <c r="P217" i="5"/>
  <c r="I218" i="5"/>
  <c r="I219" i="5"/>
  <c r="I220" i="5"/>
  <c r="K218" i="5"/>
  <c r="K219" i="5"/>
  <c r="K220" i="5"/>
  <c r="I221" i="5"/>
  <c r="K221" i="5"/>
  <c r="I222" i="5"/>
  <c r="K222" i="5"/>
  <c r="I223" i="5"/>
  <c r="K223" i="5"/>
  <c r="I224" i="5"/>
  <c r="K224" i="5"/>
  <c r="K225" i="5"/>
  <c r="K226" i="5"/>
  <c r="K227" i="5"/>
  <c r="R227" i="5"/>
  <c r="K228" i="5"/>
  <c r="P228" i="5"/>
  <c r="P229" i="5"/>
  <c r="P230" i="5"/>
  <c r="P231" i="5"/>
  <c r="Q228" i="5"/>
  <c r="K229" i="5"/>
  <c r="K230" i="5"/>
  <c r="K231" i="5"/>
  <c r="K232" i="5"/>
  <c r="K233" i="5"/>
  <c r="R217" i="5"/>
  <c r="K196" i="5"/>
  <c r="S190" i="12"/>
  <c r="Q191" i="12"/>
  <c r="K199" i="11"/>
  <c r="G199" i="11"/>
  <c r="L112" i="20"/>
  <c r="J113" i="20"/>
  <c r="R228" i="5"/>
  <c r="P218" i="5"/>
  <c r="P219" i="5"/>
  <c r="P220" i="5"/>
  <c r="P221" i="5"/>
  <c r="P222" i="5"/>
  <c r="P223" i="5"/>
  <c r="P224" i="5"/>
  <c r="P225" i="5"/>
  <c r="P226" i="5"/>
  <c r="I203" i="5"/>
  <c r="I204" i="5"/>
  <c r="I205" i="5"/>
  <c r="I206" i="5"/>
  <c r="I207" i="5"/>
  <c r="K199" i="5"/>
  <c r="J200" i="5"/>
  <c r="F200" i="5"/>
  <c r="E234" i="10"/>
  <c r="H233" i="10"/>
  <c r="F233" i="10"/>
  <c r="H201" i="10"/>
  <c r="F201" i="10"/>
  <c r="G196" i="11"/>
  <c r="K196" i="11"/>
  <c r="U87" i="11"/>
  <c r="S88" i="11"/>
  <c r="E194" i="10"/>
  <c r="H193" i="10"/>
  <c r="F193" i="10"/>
  <c r="G203" i="11"/>
  <c r="K203" i="11"/>
  <c r="F236" i="10"/>
  <c r="E237" i="10"/>
  <c r="H237" i="10"/>
  <c r="R224" i="5"/>
  <c r="Q225" i="5"/>
  <c r="Q226" i="5"/>
  <c r="R226" i="5"/>
  <c r="R222" i="5"/>
  <c r="R218" i="5"/>
  <c r="R223" i="5"/>
  <c r="R221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P232" i="5"/>
  <c r="H230" i="10"/>
  <c r="F230" i="10"/>
  <c r="G232" i="11"/>
  <c r="K232" i="11"/>
  <c r="R225" i="5"/>
  <c r="J212" i="11"/>
  <c r="F215" i="11"/>
  <c r="F218" i="11"/>
  <c r="K209" i="11"/>
  <c r="F209" i="11"/>
  <c r="G209" i="11"/>
  <c r="R220" i="5"/>
  <c r="R219" i="5"/>
  <c r="R216" i="5"/>
  <c r="G209" i="5"/>
  <c r="J208" i="5"/>
  <c r="J203" i="5"/>
  <c r="F203" i="5"/>
  <c r="K191" i="5"/>
  <c r="J192" i="5"/>
  <c r="F192" i="5"/>
  <c r="L104" i="18"/>
  <c r="J105" i="18"/>
  <c r="F191" i="11"/>
  <c r="F180" i="11"/>
  <c r="G191" i="5"/>
  <c r="G20" i="12"/>
  <c r="G6" i="12"/>
  <c r="G53" i="12"/>
  <c r="G115" i="12"/>
  <c r="G82" i="12"/>
  <c r="S65" i="12"/>
  <c r="Q66" i="12"/>
  <c r="G167" i="12"/>
  <c r="Q91" i="12"/>
  <c r="S90" i="12"/>
  <c r="G152" i="12"/>
  <c r="Q155" i="12"/>
  <c r="S154" i="12"/>
  <c r="S113" i="12"/>
  <c r="Q114" i="12"/>
  <c r="S168" i="12"/>
  <c r="Q169" i="12"/>
  <c r="G158" i="12"/>
  <c r="Q130" i="12"/>
  <c r="S129" i="12"/>
  <c r="G121" i="12"/>
  <c r="G31" i="12"/>
  <c r="G28" i="12"/>
  <c r="Q43" i="12"/>
  <c r="S42" i="12"/>
  <c r="K13" i="12"/>
  <c r="M12" i="12"/>
  <c r="K108" i="11"/>
  <c r="J109" i="11"/>
  <c r="F112" i="11"/>
  <c r="G112" i="11"/>
  <c r="F117" i="11"/>
  <c r="F23" i="11"/>
  <c r="F53" i="11"/>
  <c r="F158" i="11"/>
  <c r="K106" i="11"/>
  <c r="F106" i="11"/>
  <c r="G106" i="11"/>
  <c r="K81" i="11"/>
  <c r="J82" i="11"/>
  <c r="G81" i="11"/>
  <c r="F6" i="11"/>
  <c r="K137" i="11"/>
  <c r="F137" i="11"/>
  <c r="G137" i="11"/>
  <c r="K84" i="11"/>
  <c r="J85" i="11"/>
  <c r="G84" i="11"/>
  <c r="F20" i="11"/>
  <c r="F101" i="11"/>
  <c r="T63" i="11"/>
  <c r="U62" i="11"/>
  <c r="F89" i="11"/>
  <c r="G124" i="11"/>
  <c r="K124" i="11"/>
  <c r="J125" i="11"/>
  <c r="S39" i="11"/>
  <c r="U38" i="11"/>
  <c r="F152" i="11"/>
  <c r="K139" i="11"/>
  <c r="J140" i="11"/>
  <c r="G139" i="11"/>
  <c r="F167" i="11"/>
  <c r="F96" i="11"/>
  <c r="G96" i="11"/>
  <c r="K96" i="11"/>
  <c r="K67" i="11"/>
  <c r="F67" i="11"/>
  <c r="G67" i="11"/>
  <c r="M11" i="11"/>
  <c r="O10" i="11"/>
  <c r="F130" i="11"/>
  <c r="S114" i="11"/>
  <c r="U113" i="11"/>
  <c r="S169" i="11"/>
  <c r="U168" i="11"/>
  <c r="F62" i="11"/>
  <c r="S65" i="11"/>
  <c r="G74" i="11"/>
  <c r="K74" i="11"/>
  <c r="J75" i="11"/>
  <c r="F10" i="11"/>
  <c r="S130" i="11"/>
  <c r="U129" i="11"/>
  <c r="F38" i="11"/>
  <c r="G38" i="11"/>
  <c r="K38" i="11"/>
  <c r="U152" i="11"/>
  <c r="S153" i="11"/>
  <c r="F35" i="11"/>
  <c r="G35" i="11"/>
  <c r="K35" i="11"/>
  <c r="F147" i="10"/>
  <c r="F146" i="10"/>
  <c r="R165" i="10"/>
  <c r="F149" i="10"/>
  <c r="F133" i="10"/>
  <c r="R35" i="10"/>
  <c r="R37" i="10"/>
  <c r="F151" i="10"/>
  <c r="R36" i="10"/>
  <c r="F142" i="10"/>
  <c r="H63" i="10"/>
  <c r="F148" i="10"/>
  <c r="F150" i="10"/>
  <c r="F173" i="10"/>
  <c r="F176" i="10"/>
  <c r="F178" i="10"/>
  <c r="F137" i="10"/>
  <c r="H165" i="10"/>
  <c r="F37" i="10"/>
  <c r="F155" i="10"/>
  <c r="F80" i="10"/>
  <c r="H130" i="10"/>
  <c r="F19" i="10"/>
  <c r="H124" i="10"/>
  <c r="R38" i="10"/>
  <c r="P39" i="10"/>
  <c r="H160" i="10"/>
  <c r="F78" i="10"/>
  <c r="F100" i="10"/>
  <c r="F117" i="10"/>
  <c r="F91" i="10"/>
  <c r="F35" i="10"/>
  <c r="J9" i="10"/>
  <c r="L8" i="10"/>
  <c r="F5" i="10"/>
  <c r="F30" i="10"/>
  <c r="F166" i="10"/>
  <c r="F120" i="10"/>
  <c r="P88" i="10"/>
  <c r="R87" i="10"/>
  <c r="F52" i="10"/>
  <c r="F39" i="10"/>
  <c r="F157" i="10"/>
  <c r="P167" i="10"/>
  <c r="R166" i="10"/>
  <c r="F114" i="10"/>
  <c r="F66" i="10"/>
  <c r="H143" i="10"/>
  <c r="F138" i="10"/>
  <c r="P126" i="10"/>
  <c r="R125" i="10"/>
  <c r="R109" i="10"/>
  <c r="P110" i="10"/>
  <c r="R149" i="10"/>
  <c r="P150" i="10"/>
  <c r="R60" i="10"/>
  <c r="P61" i="10"/>
  <c r="F105" i="10"/>
  <c r="F77" i="10"/>
  <c r="I166" i="5"/>
  <c r="N5" i="5"/>
  <c r="N6" i="5"/>
  <c r="N7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I164" i="5"/>
  <c r="I165" i="5"/>
  <c r="I171" i="5"/>
  <c r="I172" i="5"/>
  <c r="I173" i="5"/>
  <c r="J173" i="5"/>
  <c r="I174" i="5"/>
  <c r="I163" i="5"/>
  <c r="J113" i="5"/>
  <c r="F113" i="5"/>
  <c r="I114" i="5"/>
  <c r="J114" i="5"/>
  <c r="F114" i="5"/>
  <c r="K114" i="5"/>
  <c r="J115" i="5"/>
  <c r="F115" i="5"/>
  <c r="J117" i="5"/>
  <c r="F117" i="5"/>
  <c r="J119" i="5"/>
  <c r="I120" i="5"/>
  <c r="J120" i="5"/>
  <c r="F120" i="5"/>
  <c r="K120" i="5"/>
  <c r="J121" i="5"/>
  <c r="F121" i="5"/>
  <c r="J123" i="5"/>
  <c r="F123" i="5"/>
  <c r="J126" i="5"/>
  <c r="F126" i="5"/>
  <c r="J127" i="5"/>
  <c r="J129" i="5"/>
  <c r="F129" i="5"/>
  <c r="I133" i="5"/>
  <c r="J133" i="5"/>
  <c r="F133" i="5"/>
  <c r="J136" i="5"/>
  <c r="F136" i="5"/>
  <c r="J138" i="5"/>
  <c r="F138" i="5"/>
  <c r="I142" i="5"/>
  <c r="J142" i="5"/>
  <c r="F142" i="5"/>
  <c r="I146" i="5"/>
  <c r="J146" i="5"/>
  <c r="I147" i="5"/>
  <c r="J147" i="5"/>
  <c r="F147" i="5"/>
  <c r="I148" i="5"/>
  <c r="J148" i="5"/>
  <c r="F148" i="5"/>
  <c r="G148" i="5"/>
  <c r="I149" i="5"/>
  <c r="J149" i="5"/>
  <c r="F149" i="5"/>
  <c r="I150" i="5"/>
  <c r="J150" i="5"/>
  <c r="K150" i="5"/>
  <c r="I151" i="5"/>
  <c r="J151" i="5"/>
  <c r="F151" i="5"/>
  <c r="I155" i="5"/>
  <c r="J155" i="5"/>
  <c r="F155" i="5"/>
  <c r="I157" i="5"/>
  <c r="J157" i="5"/>
  <c r="F157" i="5"/>
  <c r="I160" i="5"/>
  <c r="J162" i="5"/>
  <c r="J163" i="5"/>
  <c r="F163" i="5"/>
  <c r="J164" i="5"/>
  <c r="F164" i="5"/>
  <c r="J174" i="5"/>
  <c r="J175" i="5"/>
  <c r="F175" i="5"/>
  <c r="J176" i="5"/>
  <c r="F176" i="5"/>
  <c r="I27" i="7"/>
  <c r="N27" i="7"/>
  <c r="P27" i="7"/>
  <c r="I28" i="7"/>
  <c r="N28" i="7"/>
  <c r="P28" i="7"/>
  <c r="H29" i="7"/>
  <c r="I29" i="7"/>
  <c r="N29" i="7"/>
  <c r="P29" i="7"/>
  <c r="H30" i="7"/>
  <c r="I30" i="7"/>
  <c r="N30" i="7"/>
  <c r="P30" i="7"/>
  <c r="H31" i="7"/>
  <c r="I31" i="7"/>
  <c r="N31" i="7"/>
  <c r="P31" i="7"/>
  <c r="H32" i="7"/>
  <c r="I32" i="7"/>
  <c r="N32" i="7"/>
  <c r="P32" i="7"/>
  <c r="H33" i="7"/>
  <c r="I33" i="7"/>
  <c r="N33" i="7"/>
  <c r="P33" i="7"/>
  <c r="H34" i="7"/>
  <c r="I34" i="7"/>
  <c r="N34" i="7"/>
  <c r="P34" i="7"/>
  <c r="H35" i="7"/>
  <c r="I35" i="7"/>
  <c r="N35" i="7"/>
  <c r="P35" i="7"/>
  <c r="H36" i="7"/>
  <c r="I36" i="7"/>
  <c r="N36" i="7"/>
  <c r="P36" i="7"/>
  <c r="H37" i="7"/>
  <c r="I37" i="7"/>
  <c r="N37" i="7"/>
  <c r="P37" i="7"/>
  <c r="H38" i="7"/>
  <c r="I38" i="7"/>
  <c r="N38" i="7"/>
  <c r="P38" i="7"/>
  <c r="H39" i="7"/>
  <c r="I39" i="7"/>
  <c r="N39" i="7"/>
  <c r="P39" i="7"/>
  <c r="H40" i="7"/>
  <c r="I40" i="7"/>
  <c r="N40" i="7"/>
  <c r="P40" i="7"/>
  <c r="H41" i="7"/>
  <c r="I41" i="7"/>
  <c r="N41" i="7"/>
  <c r="P41" i="7"/>
  <c r="H42" i="7"/>
  <c r="I42" i="7"/>
  <c r="N42" i="7"/>
  <c r="P42" i="7"/>
  <c r="H43" i="7"/>
  <c r="I43" i="7"/>
  <c r="N43" i="7"/>
  <c r="P43" i="7"/>
  <c r="H44" i="7"/>
  <c r="I44" i="7"/>
  <c r="N44" i="7"/>
  <c r="P44" i="7"/>
  <c r="H45" i="7"/>
  <c r="I45" i="7"/>
  <c r="N45" i="7"/>
  <c r="P45" i="7"/>
  <c r="N46" i="7"/>
  <c r="P46" i="7"/>
  <c r="I47" i="7"/>
  <c r="N47" i="7"/>
  <c r="P47" i="7"/>
  <c r="H48" i="7"/>
  <c r="I48" i="7"/>
  <c r="N48" i="7"/>
  <c r="P48" i="7"/>
  <c r="I49" i="7"/>
  <c r="N49" i="7"/>
  <c r="P49" i="7"/>
  <c r="H50" i="7"/>
  <c r="I50" i="7"/>
  <c r="N50" i="7"/>
  <c r="P50" i="7"/>
  <c r="H51" i="7"/>
  <c r="N51" i="7"/>
  <c r="P51" i="7"/>
  <c r="H52" i="7"/>
  <c r="I52" i="7"/>
  <c r="N52" i="7"/>
  <c r="P52" i="7"/>
  <c r="H53" i="7"/>
  <c r="I53" i="7"/>
  <c r="N53" i="7"/>
  <c r="P53" i="7"/>
  <c r="H54" i="7"/>
  <c r="I54" i="7"/>
  <c r="N54" i="7"/>
  <c r="P54" i="7"/>
  <c r="H55" i="7"/>
  <c r="I55" i="7"/>
  <c r="N55" i="7"/>
  <c r="P55" i="7"/>
  <c r="H56" i="7"/>
  <c r="N56" i="7"/>
  <c r="P56" i="7"/>
  <c r="H57" i="7"/>
  <c r="I57" i="7"/>
  <c r="N57" i="7"/>
  <c r="P57" i="7"/>
  <c r="H58" i="7"/>
  <c r="I58" i="7"/>
  <c r="N58" i="7"/>
  <c r="P58" i="7"/>
  <c r="H59" i="7"/>
  <c r="I59" i="7"/>
  <c r="N59" i="7"/>
  <c r="P59" i="7"/>
  <c r="H60" i="7"/>
  <c r="I60" i="7"/>
  <c r="N60" i="7"/>
  <c r="P60" i="7"/>
  <c r="H61" i="7"/>
  <c r="I61" i="7"/>
  <c r="N61" i="7"/>
  <c r="P61" i="7"/>
  <c r="H62" i="7"/>
  <c r="I62" i="7"/>
  <c r="N62" i="7"/>
  <c r="P62" i="7"/>
  <c r="H63" i="7"/>
  <c r="I63" i="7"/>
  <c r="N63" i="7"/>
  <c r="P63" i="7"/>
  <c r="H64" i="7"/>
  <c r="I64" i="7"/>
  <c r="N64" i="7"/>
  <c r="P64" i="7"/>
  <c r="H65" i="7"/>
  <c r="I65" i="7"/>
  <c r="N65" i="7"/>
  <c r="P65" i="7"/>
  <c r="H66" i="7"/>
  <c r="I66" i="7"/>
  <c r="N66" i="7"/>
  <c r="P66" i="7"/>
  <c r="H67" i="7"/>
  <c r="I67" i="7"/>
  <c r="N67" i="7"/>
  <c r="P67" i="7"/>
  <c r="H68" i="7"/>
  <c r="I68" i="7"/>
  <c r="N68" i="7"/>
  <c r="P68" i="7"/>
  <c r="H69" i="7"/>
  <c r="F69" i="7"/>
  <c r="I69" i="7"/>
  <c r="N69" i="7"/>
  <c r="P69" i="7"/>
  <c r="H70" i="7"/>
  <c r="F70" i="7"/>
  <c r="I70" i="7"/>
  <c r="N70" i="7"/>
  <c r="P70" i="7"/>
  <c r="H71" i="7"/>
  <c r="F71" i="7"/>
  <c r="I71" i="7"/>
  <c r="J71" i="7"/>
  <c r="K71" i="7"/>
  <c r="M71" i="7"/>
  <c r="L71" i="7"/>
  <c r="N71" i="7"/>
  <c r="P71" i="7"/>
  <c r="H72" i="7"/>
  <c r="F72" i="7"/>
  <c r="I72" i="7"/>
  <c r="J72" i="7"/>
  <c r="K72" i="7"/>
  <c r="M72" i="7"/>
  <c r="L72" i="7"/>
  <c r="N72" i="7"/>
  <c r="P72" i="7"/>
  <c r="H73" i="7"/>
  <c r="F73" i="7"/>
  <c r="I73" i="7"/>
  <c r="J73" i="7"/>
  <c r="K73" i="7"/>
  <c r="M73" i="7"/>
  <c r="L73" i="7"/>
  <c r="N73" i="7"/>
  <c r="P73" i="7"/>
  <c r="I74" i="7"/>
  <c r="J74" i="7"/>
  <c r="K74" i="7"/>
  <c r="M74" i="7"/>
  <c r="L74" i="7"/>
  <c r="N74" i="7"/>
  <c r="P74" i="7"/>
  <c r="I75" i="7"/>
  <c r="J75" i="7"/>
  <c r="K75" i="7"/>
  <c r="K76" i="7"/>
  <c r="M76" i="7"/>
  <c r="L75" i="7"/>
  <c r="N75" i="7"/>
  <c r="P75" i="7"/>
  <c r="H76" i="7"/>
  <c r="F76" i="7"/>
  <c r="I76" i="7"/>
  <c r="L76" i="7"/>
  <c r="N76" i="7"/>
  <c r="P76" i="7"/>
  <c r="F77" i="7"/>
  <c r="I77" i="7"/>
  <c r="J77" i="7"/>
  <c r="K77" i="7"/>
  <c r="L77" i="7"/>
  <c r="N77" i="7"/>
  <c r="P77" i="7"/>
  <c r="H78" i="7"/>
  <c r="F78" i="7"/>
  <c r="I78" i="7"/>
  <c r="J78" i="7"/>
  <c r="K78" i="7"/>
  <c r="M78" i="7"/>
  <c r="L78" i="7"/>
  <c r="N78" i="7"/>
  <c r="P78" i="7"/>
  <c r="H79" i="7"/>
  <c r="F79" i="7"/>
  <c r="I79" i="7"/>
  <c r="J79" i="7"/>
  <c r="K79" i="7"/>
  <c r="L79" i="7"/>
  <c r="N79" i="7"/>
  <c r="P79" i="7"/>
  <c r="E80" i="7"/>
  <c r="H80" i="7"/>
  <c r="F80" i="7"/>
  <c r="I80" i="7"/>
  <c r="J80" i="7"/>
  <c r="K80" i="7"/>
  <c r="L80" i="7"/>
  <c r="M80" i="7"/>
  <c r="N80" i="7"/>
  <c r="P80" i="7"/>
  <c r="E81" i="7"/>
  <c r="H81" i="7"/>
  <c r="F81" i="7"/>
  <c r="I81" i="7"/>
  <c r="J81" i="7"/>
  <c r="K81" i="7"/>
  <c r="L81" i="7"/>
  <c r="M81" i="7"/>
  <c r="N81" i="7"/>
  <c r="P81" i="7"/>
  <c r="E82" i="7"/>
  <c r="H82" i="7"/>
  <c r="F82" i="7"/>
  <c r="I82" i="7"/>
  <c r="J82" i="7"/>
  <c r="K82" i="7"/>
  <c r="L82" i="7"/>
  <c r="M82" i="7"/>
  <c r="N82" i="7"/>
  <c r="P82" i="7"/>
  <c r="E83" i="7"/>
  <c r="H83" i="7"/>
  <c r="F83" i="7"/>
  <c r="I83" i="7"/>
  <c r="J83" i="7"/>
  <c r="K83" i="7"/>
  <c r="L83" i="7"/>
  <c r="M83" i="7"/>
  <c r="N83" i="7"/>
  <c r="P83" i="7"/>
  <c r="E84" i="7"/>
  <c r="H84" i="7"/>
  <c r="F84" i="7"/>
  <c r="I84" i="7"/>
  <c r="J84" i="7"/>
  <c r="K84" i="7"/>
  <c r="L84" i="7"/>
  <c r="M84" i="7"/>
  <c r="N84" i="7"/>
  <c r="P84" i="7"/>
  <c r="E85" i="7"/>
  <c r="H85" i="7"/>
  <c r="F85" i="7"/>
  <c r="I85" i="7"/>
  <c r="J85" i="7"/>
  <c r="K85" i="7"/>
  <c r="L85" i="7"/>
  <c r="M85" i="7"/>
  <c r="N85" i="7"/>
  <c r="P85" i="7"/>
  <c r="E86" i="7"/>
  <c r="H86" i="7"/>
  <c r="F86" i="7"/>
  <c r="I86" i="7"/>
  <c r="J86" i="7"/>
  <c r="K86" i="7"/>
  <c r="L86" i="7"/>
  <c r="M86" i="7"/>
  <c r="N86" i="7"/>
  <c r="P86" i="7"/>
  <c r="E87" i="7"/>
  <c r="H87" i="7"/>
  <c r="F87" i="7"/>
  <c r="I87" i="7"/>
  <c r="J87" i="7"/>
  <c r="K87" i="7"/>
  <c r="L87" i="7"/>
  <c r="M87" i="7"/>
  <c r="N87" i="7"/>
  <c r="P87" i="7"/>
  <c r="E88" i="7"/>
  <c r="H88" i="7"/>
  <c r="F88" i="7"/>
  <c r="I88" i="7"/>
  <c r="J88" i="7"/>
  <c r="K88" i="7"/>
  <c r="L88" i="7"/>
  <c r="M88" i="7"/>
  <c r="N88" i="7"/>
  <c r="P88" i="7"/>
  <c r="E89" i="7"/>
  <c r="H89" i="7"/>
  <c r="F89" i="7"/>
  <c r="I89" i="7"/>
  <c r="J89" i="7"/>
  <c r="K89" i="7"/>
  <c r="L89" i="7"/>
  <c r="M89" i="7"/>
  <c r="N89" i="7"/>
  <c r="P89" i="7"/>
  <c r="E90" i="7"/>
  <c r="H90" i="7"/>
  <c r="F90" i="7"/>
  <c r="I90" i="7"/>
  <c r="J90" i="7"/>
  <c r="K90" i="7"/>
  <c r="L90" i="7"/>
  <c r="M90" i="7"/>
  <c r="N90" i="7"/>
  <c r="P90" i="7"/>
  <c r="E91" i="7"/>
  <c r="H91" i="7"/>
  <c r="F91" i="7"/>
  <c r="I91" i="7"/>
  <c r="J91" i="7"/>
  <c r="K91" i="7"/>
  <c r="L91" i="7"/>
  <c r="M91" i="7"/>
  <c r="N91" i="7"/>
  <c r="P91" i="7"/>
  <c r="E92" i="7"/>
  <c r="F92" i="7"/>
  <c r="H92" i="7"/>
  <c r="I92" i="7"/>
  <c r="J92" i="7"/>
  <c r="K92" i="7"/>
  <c r="L92" i="7"/>
  <c r="M92" i="7"/>
  <c r="N92" i="7"/>
  <c r="P92" i="7"/>
  <c r="E93" i="7"/>
  <c r="H93" i="7"/>
  <c r="F93" i="7"/>
  <c r="I93" i="7"/>
  <c r="J93" i="7"/>
  <c r="K93" i="7"/>
  <c r="L93" i="7"/>
  <c r="M93" i="7"/>
  <c r="N93" i="7"/>
  <c r="P93" i="7"/>
  <c r="E94" i="7"/>
  <c r="H94" i="7"/>
  <c r="F94" i="7"/>
  <c r="I94" i="7"/>
  <c r="J94" i="7"/>
  <c r="K94" i="7"/>
  <c r="L94" i="7"/>
  <c r="M94" i="7"/>
  <c r="N94" i="7"/>
  <c r="P94" i="7"/>
  <c r="E95" i="7"/>
  <c r="H95" i="7"/>
  <c r="F95" i="7"/>
  <c r="I95" i="7"/>
  <c r="J95" i="7"/>
  <c r="K95" i="7"/>
  <c r="L95" i="7"/>
  <c r="M95" i="7"/>
  <c r="N95" i="7"/>
  <c r="P95" i="7"/>
  <c r="E96" i="7"/>
  <c r="H96" i="7"/>
  <c r="F96" i="7"/>
  <c r="I96" i="7"/>
  <c r="J96" i="7"/>
  <c r="K96" i="7"/>
  <c r="L96" i="7"/>
  <c r="M96" i="7"/>
  <c r="N96" i="7"/>
  <c r="P96" i="7"/>
  <c r="E97" i="7"/>
  <c r="H97" i="7"/>
  <c r="F97" i="7"/>
  <c r="I97" i="7"/>
  <c r="J97" i="7"/>
  <c r="K97" i="7"/>
  <c r="L97" i="7"/>
  <c r="M97" i="7"/>
  <c r="N97" i="7"/>
  <c r="P97" i="7"/>
  <c r="E98" i="7"/>
  <c r="H98" i="7"/>
  <c r="F98" i="7"/>
  <c r="I98" i="7"/>
  <c r="J98" i="7"/>
  <c r="K98" i="7"/>
  <c r="L98" i="7"/>
  <c r="M98" i="7"/>
  <c r="N98" i="7"/>
  <c r="P98" i="7"/>
  <c r="K148" i="5"/>
  <c r="Q147" i="5"/>
  <c r="Q148" i="5"/>
  <c r="P147" i="5"/>
  <c r="P148" i="5"/>
  <c r="P149" i="5"/>
  <c r="Q149" i="5"/>
  <c r="Q150" i="5"/>
  <c r="Q151" i="5"/>
  <c r="I152" i="5"/>
  <c r="I153" i="5"/>
  <c r="I156" i="5"/>
  <c r="I158" i="5"/>
  <c r="I159" i="5"/>
  <c r="K154" i="5"/>
  <c r="K141" i="5"/>
  <c r="K138" i="5"/>
  <c r="J139" i="5"/>
  <c r="F139" i="5"/>
  <c r="K136" i="5"/>
  <c r="J137" i="5"/>
  <c r="F137" i="5"/>
  <c r="K132" i="5"/>
  <c r="K129" i="5"/>
  <c r="J130" i="5"/>
  <c r="F130" i="5"/>
  <c r="K117" i="5"/>
  <c r="J118" i="5"/>
  <c r="F118" i="5"/>
  <c r="I111" i="5"/>
  <c r="J111" i="5"/>
  <c r="F111" i="5"/>
  <c r="I110" i="5"/>
  <c r="J110" i="5"/>
  <c r="F110" i="5"/>
  <c r="I107" i="5"/>
  <c r="J107" i="5"/>
  <c r="F107" i="5"/>
  <c r="I105" i="5"/>
  <c r="J105" i="5"/>
  <c r="F105" i="5"/>
  <c r="K105" i="5"/>
  <c r="J106" i="5"/>
  <c r="K104" i="5"/>
  <c r="J100" i="5"/>
  <c r="F100" i="5"/>
  <c r="K100" i="5"/>
  <c r="J99" i="5"/>
  <c r="F99" i="5"/>
  <c r="G99" i="5"/>
  <c r="J98" i="5"/>
  <c r="F98" i="5"/>
  <c r="G98" i="5"/>
  <c r="J97" i="5"/>
  <c r="F97" i="5"/>
  <c r="J95" i="5"/>
  <c r="F95" i="5"/>
  <c r="K95" i="5"/>
  <c r="J96" i="5"/>
  <c r="I91" i="5"/>
  <c r="J91" i="5"/>
  <c r="F91" i="5"/>
  <c r="G91" i="5"/>
  <c r="I88" i="5"/>
  <c r="J88" i="5"/>
  <c r="F88" i="5"/>
  <c r="K88" i="5"/>
  <c r="I87" i="5"/>
  <c r="J87" i="5"/>
  <c r="I83" i="5"/>
  <c r="J83" i="5"/>
  <c r="F83" i="5"/>
  <c r="K83" i="5"/>
  <c r="J80" i="5"/>
  <c r="F80" i="5"/>
  <c r="K80" i="5"/>
  <c r="J78" i="5"/>
  <c r="F78" i="5"/>
  <c r="G78" i="5"/>
  <c r="J76" i="5"/>
  <c r="F76" i="5"/>
  <c r="K76" i="5"/>
  <c r="J73" i="5"/>
  <c r="F73" i="5"/>
  <c r="K73" i="5"/>
  <c r="J71" i="5"/>
  <c r="F71" i="5"/>
  <c r="K71" i="5"/>
  <c r="I70" i="5"/>
  <c r="J70" i="5"/>
  <c r="K69" i="5"/>
  <c r="I68" i="5"/>
  <c r="J68" i="5"/>
  <c r="F68" i="5"/>
  <c r="K68" i="5"/>
  <c r="I66" i="5"/>
  <c r="J66" i="5"/>
  <c r="F66" i="5"/>
  <c r="K66" i="5"/>
  <c r="I61" i="5"/>
  <c r="J61" i="5"/>
  <c r="F61" i="5"/>
  <c r="K61" i="5"/>
  <c r="J62" i="5"/>
  <c r="K60" i="5"/>
  <c r="I59" i="5"/>
  <c r="J59" i="5"/>
  <c r="F59" i="5"/>
  <c r="G59" i="5"/>
  <c r="I58" i="5"/>
  <c r="J58" i="5"/>
  <c r="F58" i="5"/>
  <c r="I57" i="5"/>
  <c r="J57" i="5"/>
  <c r="F57" i="5"/>
  <c r="I56" i="5"/>
  <c r="J56" i="5"/>
  <c r="F56" i="5"/>
  <c r="I55" i="5"/>
  <c r="J55" i="5"/>
  <c r="F55" i="5"/>
  <c r="I52" i="5"/>
  <c r="J52" i="5"/>
  <c r="K48" i="5"/>
  <c r="J49" i="5"/>
  <c r="F49" i="5"/>
  <c r="I43" i="5"/>
  <c r="J43" i="5"/>
  <c r="I42" i="5"/>
  <c r="J42" i="5"/>
  <c r="F42" i="5"/>
  <c r="I39" i="5"/>
  <c r="J39" i="5"/>
  <c r="F39" i="5"/>
  <c r="K39" i="5"/>
  <c r="J40" i="5"/>
  <c r="F40" i="5"/>
  <c r="I37" i="5"/>
  <c r="J37" i="5"/>
  <c r="F37" i="5"/>
  <c r="J36" i="5"/>
  <c r="F36" i="5"/>
  <c r="I34" i="5"/>
  <c r="J34" i="5"/>
  <c r="F34" i="5"/>
  <c r="K34" i="5"/>
  <c r="J35" i="5"/>
  <c r="F35" i="5"/>
  <c r="I30" i="5"/>
  <c r="J30" i="5"/>
  <c r="F30" i="5"/>
  <c r="I27" i="5"/>
  <c r="I22" i="5"/>
  <c r="J22" i="5"/>
  <c r="F22" i="5"/>
  <c r="K24" i="5"/>
  <c r="I19" i="5"/>
  <c r="J19" i="5"/>
  <c r="I18" i="5"/>
  <c r="J18" i="5"/>
  <c r="F18" i="5"/>
  <c r="I15" i="5"/>
  <c r="J15" i="5"/>
  <c r="F15" i="5"/>
  <c r="I14" i="5"/>
  <c r="J14" i="5"/>
  <c r="F14" i="5"/>
  <c r="I9" i="5"/>
  <c r="J9" i="5"/>
  <c r="F9" i="5"/>
  <c r="K9" i="5"/>
  <c r="J10" i="5"/>
  <c r="F10" i="5"/>
  <c r="I8" i="5"/>
  <c r="J8" i="5"/>
  <c r="F8" i="5"/>
  <c r="I5" i="5"/>
  <c r="J5" i="5"/>
  <c r="F5" i="5"/>
  <c r="K5" i="5"/>
  <c r="L5" i="5"/>
  <c r="G163" i="5"/>
  <c r="P163" i="5"/>
  <c r="R163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K171" i="5"/>
  <c r="J172" i="5"/>
  <c r="F172" i="5"/>
  <c r="G171" i="5"/>
  <c r="G175" i="5"/>
  <c r="K177" i="5"/>
  <c r="I178" i="5"/>
  <c r="J178" i="5"/>
  <c r="F178" i="5"/>
  <c r="I179" i="5"/>
  <c r="J179" i="5"/>
  <c r="F179" i="5"/>
  <c r="K179" i="5"/>
  <c r="G179" i="5"/>
  <c r="I180" i="5"/>
  <c r="I181" i="5"/>
  <c r="I182" i="5"/>
  <c r="I183" i="5"/>
  <c r="I184" i="5"/>
  <c r="R181" i="5"/>
  <c r="P182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P183" i="5"/>
  <c r="P184" i="5"/>
  <c r="R162" i="5"/>
  <c r="H22" i="7"/>
  <c r="I139" i="5"/>
  <c r="I140" i="5"/>
  <c r="I141" i="5"/>
  <c r="F2" i="7"/>
  <c r="F3" i="7"/>
  <c r="F4" i="7"/>
  <c r="F5" i="7"/>
  <c r="F6" i="7"/>
  <c r="F7" i="7"/>
  <c r="F8" i="7"/>
  <c r="F9" i="7"/>
  <c r="F10" i="7"/>
  <c r="N30" i="6"/>
  <c r="H30" i="6"/>
  <c r="I30" i="6"/>
  <c r="F30" i="6"/>
  <c r="H29" i="6"/>
  <c r="I29" i="6"/>
  <c r="I28" i="6"/>
  <c r="I27" i="6"/>
  <c r="I26" i="6"/>
  <c r="I25" i="6"/>
  <c r="I24" i="6"/>
  <c r="I23" i="6"/>
  <c r="I22" i="6"/>
  <c r="I21" i="6"/>
  <c r="I20" i="6"/>
  <c r="I19" i="6"/>
  <c r="I18" i="6"/>
  <c r="H17" i="6"/>
  <c r="I17" i="6"/>
  <c r="I16" i="6"/>
  <c r="I15" i="6"/>
  <c r="I14" i="6"/>
  <c r="I13" i="6"/>
  <c r="I12" i="6"/>
  <c r="H11" i="6"/>
  <c r="I11" i="6"/>
  <c r="H10" i="6"/>
  <c r="I10" i="6"/>
  <c r="I9" i="6"/>
  <c r="H8" i="6"/>
  <c r="I8" i="6"/>
  <c r="I7" i="6"/>
  <c r="H6" i="6"/>
  <c r="I6" i="6"/>
  <c r="H5" i="6"/>
  <c r="I5" i="6"/>
  <c r="J5" i="6"/>
  <c r="J6" i="6"/>
  <c r="J7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E31" i="6"/>
  <c r="H31" i="6"/>
  <c r="F31" i="6"/>
  <c r="I31" i="6"/>
  <c r="J31" i="6"/>
  <c r="K31" i="6"/>
  <c r="L31" i="6"/>
  <c r="M31" i="6"/>
  <c r="E32" i="6"/>
  <c r="H32" i="6"/>
  <c r="F32" i="6"/>
  <c r="I32" i="6"/>
  <c r="J32" i="6"/>
  <c r="K32" i="6"/>
  <c r="L32" i="6"/>
  <c r="M32" i="6"/>
  <c r="E33" i="6"/>
  <c r="H33" i="6"/>
  <c r="F33" i="6"/>
  <c r="I33" i="6"/>
  <c r="J33" i="6"/>
  <c r="K33" i="6"/>
  <c r="L33" i="6"/>
  <c r="M33" i="6"/>
  <c r="E34" i="6"/>
  <c r="H34" i="6"/>
  <c r="F34" i="6"/>
  <c r="I34" i="6"/>
  <c r="J34" i="6"/>
  <c r="K34" i="6"/>
  <c r="L34" i="6"/>
  <c r="M34" i="6"/>
  <c r="E35" i="6"/>
  <c r="H35" i="6"/>
  <c r="F35" i="6"/>
  <c r="I35" i="6"/>
  <c r="J35" i="6"/>
  <c r="K35" i="6"/>
  <c r="L35" i="6"/>
  <c r="M35" i="6"/>
  <c r="E36" i="6"/>
  <c r="H36" i="6"/>
  <c r="F36" i="6"/>
  <c r="I36" i="6"/>
  <c r="J36" i="6"/>
  <c r="K36" i="6"/>
  <c r="L36" i="6"/>
  <c r="M36" i="6"/>
  <c r="E37" i="6"/>
  <c r="H37" i="6"/>
  <c r="F37" i="6"/>
  <c r="I37" i="6"/>
  <c r="J37" i="6"/>
  <c r="K37" i="6"/>
  <c r="L37" i="6"/>
  <c r="M37" i="6"/>
  <c r="E38" i="6"/>
  <c r="H38" i="6"/>
  <c r="F38" i="6"/>
  <c r="I38" i="6"/>
  <c r="J38" i="6"/>
  <c r="K38" i="6"/>
  <c r="L38" i="6"/>
  <c r="M38" i="6"/>
  <c r="E39" i="6"/>
  <c r="H39" i="6"/>
  <c r="F39" i="6"/>
  <c r="I39" i="6"/>
  <c r="J39" i="6"/>
  <c r="K39" i="6"/>
  <c r="L39" i="6"/>
  <c r="M39" i="6"/>
  <c r="E40" i="6"/>
  <c r="H40" i="6"/>
  <c r="F40" i="6"/>
  <c r="I40" i="6"/>
  <c r="J40" i="6"/>
  <c r="K40" i="6"/>
  <c r="L40" i="6"/>
  <c r="M40" i="6"/>
  <c r="E41" i="6"/>
  <c r="H41" i="6"/>
  <c r="F41" i="6"/>
  <c r="I41" i="6"/>
  <c r="J41" i="6"/>
  <c r="K41" i="6"/>
  <c r="L41" i="6"/>
  <c r="M41" i="6"/>
  <c r="E42" i="6"/>
  <c r="H42" i="6"/>
  <c r="F42" i="6"/>
  <c r="I42" i="6"/>
  <c r="J42" i="6"/>
  <c r="K42" i="6"/>
  <c r="L42" i="6"/>
  <c r="M42" i="6"/>
  <c r="H4" i="9"/>
  <c r="H5" i="9"/>
  <c r="H6" i="9"/>
  <c r="I6" i="9"/>
  <c r="H7" i="9"/>
  <c r="H8" i="9"/>
  <c r="H9" i="9"/>
  <c r="H10" i="9"/>
  <c r="H12" i="9"/>
  <c r="H17" i="9"/>
  <c r="H18" i="9"/>
  <c r="H19" i="9"/>
  <c r="H20" i="9"/>
  <c r="H21" i="9"/>
  <c r="H22" i="9"/>
  <c r="H23" i="9"/>
  <c r="H24" i="9"/>
  <c r="H25" i="9"/>
  <c r="H26" i="9"/>
  <c r="H3" i="9"/>
  <c r="I3" i="9"/>
  <c r="F10" i="9"/>
  <c r="F12" i="9"/>
  <c r="F18" i="9"/>
  <c r="F19" i="9"/>
  <c r="F4" i="9"/>
  <c r="F5" i="9"/>
  <c r="F6" i="9"/>
  <c r="F7" i="9"/>
  <c r="F8" i="9"/>
  <c r="F9" i="9"/>
  <c r="F3" i="9"/>
  <c r="G154" i="5"/>
  <c r="I121" i="5"/>
  <c r="I122" i="5"/>
  <c r="N26" i="9"/>
  <c r="P26" i="9"/>
  <c r="M26" i="9"/>
  <c r="L26" i="9"/>
  <c r="K26" i="9"/>
  <c r="J26" i="9"/>
  <c r="I26" i="9"/>
  <c r="F26" i="9"/>
  <c r="E26" i="9"/>
  <c r="N25" i="9"/>
  <c r="P25" i="9"/>
  <c r="M25" i="9"/>
  <c r="L25" i="9"/>
  <c r="K25" i="9"/>
  <c r="J25" i="9"/>
  <c r="I25" i="9"/>
  <c r="F25" i="9"/>
  <c r="E25" i="9"/>
  <c r="N24" i="9"/>
  <c r="P24" i="9"/>
  <c r="M24" i="9"/>
  <c r="L24" i="9"/>
  <c r="K24" i="9"/>
  <c r="J24" i="9"/>
  <c r="I24" i="9"/>
  <c r="F24" i="9"/>
  <c r="E24" i="9"/>
  <c r="N23" i="9"/>
  <c r="P23" i="9"/>
  <c r="M23" i="9"/>
  <c r="L23" i="9"/>
  <c r="K23" i="9"/>
  <c r="J23" i="9"/>
  <c r="I23" i="9"/>
  <c r="F23" i="9"/>
  <c r="E23" i="9"/>
  <c r="N22" i="9"/>
  <c r="P22" i="9"/>
  <c r="M22" i="9"/>
  <c r="L22" i="9"/>
  <c r="K22" i="9"/>
  <c r="J22" i="9"/>
  <c r="I22" i="9"/>
  <c r="F22" i="9"/>
  <c r="E22" i="9"/>
  <c r="N21" i="9"/>
  <c r="P21" i="9"/>
  <c r="M21" i="9"/>
  <c r="L21" i="9"/>
  <c r="K21" i="9"/>
  <c r="J21" i="9"/>
  <c r="I21" i="9"/>
  <c r="F21" i="9"/>
  <c r="E21" i="9"/>
  <c r="N20" i="9"/>
  <c r="P20" i="9"/>
  <c r="M20" i="9"/>
  <c r="L20" i="9"/>
  <c r="K20" i="9"/>
  <c r="J20" i="9"/>
  <c r="I20" i="9"/>
  <c r="F20" i="9"/>
  <c r="E20" i="9"/>
  <c r="N19" i="9"/>
  <c r="P19" i="9"/>
  <c r="M19" i="9"/>
  <c r="L19" i="9"/>
  <c r="K19" i="9"/>
  <c r="J19" i="9"/>
  <c r="I19" i="9"/>
  <c r="E19" i="9"/>
  <c r="N18" i="9"/>
  <c r="P18" i="9"/>
  <c r="M18" i="9"/>
  <c r="L18" i="9"/>
  <c r="K18" i="9"/>
  <c r="J18" i="9"/>
  <c r="I18" i="9"/>
  <c r="E18" i="9"/>
  <c r="N17" i="9"/>
  <c r="P17" i="9"/>
  <c r="M17" i="9"/>
  <c r="L17" i="9"/>
  <c r="K17" i="9"/>
  <c r="J17" i="9"/>
  <c r="I17" i="9"/>
  <c r="N16" i="9"/>
  <c r="P16" i="9"/>
  <c r="M16" i="9"/>
  <c r="L16" i="9"/>
  <c r="K16" i="9"/>
  <c r="J16" i="9"/>
  <c r="I16" i="9"/>
  <c r="N15" i="9"/>
  <c r="P15" i="9"/>
  <c r="M15" i="9"/>
  <c r="L15" i="9"/>
  <c r="K15" i="9"/>
  <c r="J15" i="9"/>
  <c r="I15" i="9"/>
  <c r="N14" i="9"/>
  <c r="P14" i="9"/>
  <c r="N13" i="9"/>
  <c r="P13" i="9"/>
  <c r="I13" i="9"/>
  <c r="N12" i="9"/>
  <c r="P12" i="9"/>
  <c r="I12" i="9"/>
  <c r="N11" i="9"/>
  <c r="P11" i="9"/>
  <c r="I11" i="9"/>
  <c r="N10" i="9"/>
  <c r="P10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K2" i="9"/>
  <c r="K3" i="9"/>
  <c r="K4" i="9"/>
  <c r="K5" i="9"/>
  <c r="K6" i="9"/>
  <c r="I10" i="9"/>
  <c r="I9" i="9"/>
  <c r="I8" i="9"/>
  <c r="I7" i="9"/>
  <c r="I5" i="9"/>
  <c r="I4" i="9"/>
  <c r="I2" i="9"/>
  <c r="J2" i="9"/>
  <c r="N9" i="9"/>
  <c r="P9" i="9"/>
  <c r="N8" i="9"/>
  <c r="P8" i="9"/>
  <c r="N7" i="9"/>
  <c r="P7" i="9"/>
  <c r="N6" i="9"/>
  <c r="P6" i="9"/>
  <c r="N5" i="9"/>
  <c r="P5" i="9"/>
  <c r="N4" i="9"/>
  <c r="P4" i="9"/>
  <c r="N3" i="9"/>
  <c r="P3" i="9"/>
  <c r="N2" i="9"/>
  <c r="P2" i="9"/>
  <c r="M2" i="9"/>
  <c r="H2" i="9"/>
  <c r="M3" i="9"/>
  <c r="N26" i="7"/>
  <c r="P26" i="7"/>
  <c r="I26" i="7"/>
  <c r="N25" i="7"/>
  <c r="P25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H25" i="7"/>
  <c r="I25" i="7"/>
  <c r="N24" i="7"/>
  <c r="P24" i="7"/>
  <c r="K2" i="7"/>
  <c r="K3" i="7"/>
  <c r="K4" i="7"/>
  <c r="K5" i="7"/>
  <c r="K6" i="7"/>
  <c r="K7" i="7"/>
  <c r="K8" i="7"/>
  <c r="K9" i="7"/>
  <c r="K10" i="7"/>
  <c r="K11" i="7"/>
  <c r="K12" i="7"/>
  <c r="K13" i="7"/>
  <c r="N23" i="7"/>
  <c r="P23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H7" i="7"/>
  <c r="I7" i="7"/>
  <c r="I6" i="7"/>
  <c r="I5" i="7"/>
  <c r="I4" i="7"/>
  <c r="I3" i="7"/>
  <c r="I2" i="7"/>
  <c r="J2" i="7"/>
  <c r="F23" i="7"/>
  <c r="H23" i="7"/>
  <c r="N22" i="7"/>
  <c r="P22" i="7"/>
  <c r="N21" i="7"/>
  <c r="P21" i="7"/>
  <c r="N20" i="7"/>
  <c r="P20" i="7"/>
  <c r="N19" i="7"/>
  <c r="P19" i="7"/>
  <c r="N18" i="7"/>
  <c r="P18" i="7"/>
  <c r="N17" i="7"/>
  <c r="P17" i="7"/>
  <c r="N16" i="7"/>
  <c r="P16" i="7"/>
  <c r="N15" i="7"/>
  <c r="P15" i="7"/>
  <c r="F15" i="7"/>
  <c r="H15" i="7"/>
  <c r="N14" i="7"/>
  <c r="P14" i="7"/>
  <c r="H14" i="7"/>
  <c r="F14" i="7"/>
  <c r="N13" i="7"/>
  <c r="P13" i="7"/>
  <c r="N12" i="7"/>
  <c r="P12" i="7"/>
  <c r="N11" i="7"/>
  <c r="P11" i="7"/>
  <c r="N10" i="7"/>
  <c r="P10" i="7"/>
  <c r="H10" i="7"/>
  <c r="N9" i="7"/>
  <c r="P9" i="7"/>
  <c r="H9" i="7"/>
  <c r="N8" i="7"/>
  <c r="P8" i="7"/>
  <c r="H8" i="7"/>
  <c r="N7" i="7"/>
  <c r="P7" i="7"/>
  <c r="N6" i="7"/>
  <c r="P6" i="7"/>
  <c r="H6" i="7"/>
  <c r="N5" i="7"/>
  <c r="P5" i="7"/>
  <c r="H5" i="7"/>
  <c r="N4" i="7"/>
  <c r="P4" i="7"/>
  <c r="H4" i="7"/>
  <c r="N3" i="7"/>
  <c r="P3" i="7"/>
  <c r="H3" i="7"/>
  <c r="N2" i="7"/>
  <c r="P2" i="7"/>
  <c r="H2" i="7"/>
  <c r="M2" i="7"/>
  <c r="H7" i="6"/>
  <c r="N29" i="6"/>
  <c r="P29" i="6"/>
  <c r="F29" i="6"/>
  <c r="N28" i="6"/>
  <c r="P28" i="6"/>
  <c r="F28" i="6"/>
  <c r="H28" i="6"/>
  <c r="N27" i="6"/>
  <c r="P27" i="6"/>
  <c r="F27" i="6"/>
  <c r="H27" i="6"/>
  <c r="N26" i="6"/>
  <c r="P26" i="6"/>
  <c r="F26" i="6"/>
  <c r="H26" i="6"/>
  <c r="N25" i="6"/>
  <c r="P25" i="6"/>
  <c r="F25" i="6"/>
  <c r="H25" i="6"/>
  <c r="N24" i="6"/>
  <c r="P24" i="6"/>
  <c r="F24" i="6"/>
  <c r="H24" i="6"/>
  <c r="N23" i="6"/>
  <c r="P23" i="6"/>
  <c r="F23" i="6"/>
  <c r="H23" i="6"/>
  <c r="N22" i="6"/>
  <c r="P22" i="6"/>
  <c r="F22" i="6"/>
  <c r="H22" i="6"/>
  <c r="N21" i="6"/>
  <c r="P21" i="6"/>
  <c r="F21" i="6"/>
  <c r="H21" i="6"/>
  <c r="N20" i="6"/>
  <c r="P20" i="6"/>
  <c r="F20" i="6"/>
  <c r="H20" i="6"/>
  <c r="N19" i="6"/>
  <c r="P19" i="6"/>
  <c r="F19" i="6"/>
  <c r="H19" i="6"/>
  <c r="N18" i="6"/>
  <c r="P18" i="6"/>
  <c r="F18" i="6"/>
  <c r="H18" i="6"/>
  <c r="N17" i="6"/>
  <c r="P17" i="6"/>
  <c r="M17" i="6"/>
  <c r="N16" i="6"/>
  <c r="P16" i="6"/>
  <c r="N15" i="6"/>
  <c r="P15" i="6"/>
  <c r="N14" i="6"/>
  <c r="P14" i="6"/>
  <c r="M14" i="6"/>
  <c r="N13" i="6"/>
  <c r="P13" i="6"/>
  <c r="M13" i="6"/>
  <c r="F13" i="6"/>
  <c r="H13" i="6"/>
  <c r="N12" i="6"/>
  <c r="P12" i="6"/>
  <c r="M12" i="6"/>
  <c r="F12" i="6"/>
  <c r="H12" i="6"/>
  <c r="N11" i="6"/>
  <c r="P11" i="6"/>
  <c r="M11" i="6"/>
  <c r="F11" i="6"/>
  <c r="N10" i="6"/>
  <c r="P10" i="6"/>
  <c r="F10" i="6"/>
  <c r="N9" i="6"/>
  <c r="P9" i="6"/>
  <c r="M9" i="6"/>
  <c r="M10" i="6"/>
  <c r="F9" i="6"/>
  <c r="H9" i="6"/>
  <c r="N8" i="6"/>
  <c r="P8" i="6"/>
  <c r="M8" i="6"/>
  <c r="N7" i="6"/>
  <c r="P7" i="6"/>
  <c r="M7" i="6"/>
  <c r="N6" i="6"/>
  <c r="P6" i="6"/>
  <c r="N5" i="6"/>
  <c r="P5" i="6"/>
  <c r="I3" i="6"/>
  <c r="M16" i="6"/>
  <c r="M15" i="6"/>
  <c r="M6" i="6"/>
  <c r="M5" i="6"/>
  <c r="F5" i="6"/>
  <c r="I115" i="5"/>
  <c r="I116" i="5"/>
  <c r="I118" i="5"/>
  <c r="P107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G120" i="5"/>
  <c r="R122" i="5"/>
  <c r="P123" i="5"/>
  <c r="P124" i="5"/>
  <c r="P125" i="5"/>
  <c r="P126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G128" i="5"/>
  <c r="G129" i="5"/>
  <c r="I131" i="5"/>
  <c r="I132" i="5"/>
  <c r="I134" i="5"/>
  <c r="I135" i="5"/>
  <c r="I137" i="5"/>
  <c r="I143" i="5"/>
  <c r="I144" i="5"/>
  <c r="I145" i="5"/>
  <c r="R146" i="5"/>
  <c r="R148" i="5"/>
  <c r="I106" i="5"/>
  <c r="I104" i="5"/>
  <c r="I101" i="5"/>
  <c r="I102" i="5"/>
  <c r="I86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P84" i="5"/>
  <c r="P85" i="5"/>
  <c r="R106" i="5"/>
  <c r="I90" i="5"/>
  <c r="I92" i="5"/>
  <c r="I93" i="5"/>
  <c r="I94" i="5"/>
  <c r="G95" i="5"/>
  <c r="I96" i="5"/>
  <c r="G97" i="5"/>
  <c r="G100" i="5"/>
  <c r="G105" i="5"/>
  <c r="I108" i="5"/>
  <c r="I109" i="5"/>
  <c r="G110" i="5"/>
  <c r="I112" i="5"/>
  <c r="G114" i="5"/>
  <c r="I84" i="5"/>
  <c r="I72" i="5"/>
  <c r="P59" i="5"/>
  <c r="P60" i="5"/>
  <c r="R60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R83" i="5"/>
  <c r="R58" i="5"/>
  <c r="R59" i="5"/>
  <c r="P34" i="5"/>
  <c r="P35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I62" i="5"/>
  <c r="I63" i="5"/>
  <c r="I64" i="5"/>
  <c r="I65" i="5"/>
  <c r="I67" i="5"/>
  <c r="I69" i="5"/>
  <c r="I60" i="5"/>
  <c r="G60" i="5"/>
  <c r="G71" i="5"/>
  <c r="G68" i="5"/>
  <c r="G66" i="5"/>
  <c r="G61" i="5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I49" i="5"/>
  <c r="I50" i="5"/>
  <c r="I51" i="5"/>
  <c r="I53" i="5"/>
  <c r="I54" i="5"/>
  <c r="G42" i="5"/>
  <c r="I35" i="5"/>
  <c r="I38" i="5"/>
  <c r="I40" i="5"/>
  <c r="I41" i="5"/>
  <c r="I44" i="5"/>
  <c r="I45" i="5"/>
  <c r="I46" i="5"/>
  <c r="G48" i="5"/>
  <c r="G39" i="5"/>
  <c r="G34" i="5"/>
  <c r="I31" i="5"/>
  <c r="I32" i="5"/>
  <c r="I20" i="5"/>
  <c r="I21" i="5"/>
  <c r="I26" i="5"/>
  <c r="I10" i="5"/>
  <c r="I11" i="5"/>
  <c r="I12" i="5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5" i="4"/>
  <c r="J6" i="4"/>
  <c r="G18" i="5"/>
  <c r="I6" i="5"/>
  <c r="K3" i="5"/>
  <c r="O5" i="5"/>
  <c r="O4" i="4"/>
  <c r="O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6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I23" i="4"/>
  <c r="I24" i="4"/>
  <c r="I25" i="4"/>
  <c r="I26" i="4"/>
  <c r="I27" i="4"/>
  <c r="I28" i="4"/>
  <c r="I29" i="4"/>
  <c r="I3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P30" i="4"/>
  <c r="R30" i="4"/>
  <c r="L30" i="4"/>
  <c r="K30" i="4"/>
  <c r="G30" i="4"/>
  <c r="F30" i="4"/>
  <c r="P29" i="4"/>
  <c r="R29" i="4"/>
  <c r="L29" i="4"/>
  <c r="K29" i="4"/>
  <c r="G29" i="4"/>
  <c r="F29" i="4"/>
  <c r="P28" i="4"/>
  <c r="R28" i="4"/>
  <c r="L28" i="4"/>
  <c r="K28" i="4"/>
  <c r="G28" i="4"/>
  <c r="F28" i="4"/>
  <c r="P27" i="4"/>
  <c r="R27" i="4"/>
  <c r="L27" i="4"/>
  <c r="K27" i="4"/>
  <c r="G27" i="4"/>
  <c r="F27" i="4"/>
  <c r="P26" i="4"/>
  <c r="R26" i="4"/>
  <c r="L26" i="4"/>
  <c r="K26" i="4"/>
  <c r="G26" i="4"/>
  <c r="F26" i="4"/>
  <c r="P25" i="4"/>
  <c r="R25" i="4"/>
  <c r="L25" i="4"/>
  <c r="K25" i="4"/>
  <c r="G25" i="4"/>
  <c r="F25" i="4"/>
  <c r="P24" i="4"/>
  <c r="R24" i="4"/>
  <c r="L24" i="4"/>
  <c r="K24" i="4"/>
  <c r="G24" i="4"/>
  <c r="F24" i="4"/>
  <c r="P23" i="4"/>
  <c r="R23" i="4"/>
  <c r="L23" i="4"/>
  <c r="K23" i="4"/>
  <c r="G23" i="4"/>
  <c r="F23" i="4"/>
  <c r="P22" i="4"/>
  <c r="R22" i="4"/>
  <c r="L22" i="4"/>
  <c r="K22" i="4"/>
  <c r="I22" i="4"/>
  <c r="G22" i="4"/>
  <c r="F22" i="4"/>
  <c r="P21" i="4"/>
  <c r="R21" i="4"/>
  <c r="L21" i="4"/>
  <c r="K21" i="4"/>
  <c r="G21" i="4"/>
  <c r="F21" i="4"/>
  <c r="P20" i="4"/>
  <c r="R20" i="4"/>
  <c r="L20" i="4"/>
  <c r="K20" i="4"/>
  <c r="G20" i="4"/>
  <c r="F20" i="4"/>
  <c r="P19" i="4"/>
  <c r="R19" i="4"/>
  <c r="L19" i="4"/>
  <c r="K19" i="4"/>
  <c r="G19" i="4"/>
  <c r="F19" i="4"/>
  <c r="P18" i="4"/>
  <c r="R18" i="4"/>
  <c r="L18" i="4"/>
  <c r="K18" i="4"/>
  <c r="G18" i="4"/>
  <c r="F18" i="4"/>
  <c r="P17" i="4"/>
  <c r="R17" i="4"/>
  <c r="L17" i="4"/>
  <c r="K17" i="4"/>
  <c r="G17" i="4"/>
  <c r="F17" i="4"/>
  <c r="P16" i="4"/>
  <c r="R16" i="4"/>
  <c r="L16" i="4"/>
  <c r="K16" i="4"/>
  <c r="G16" i="4"/>
  <c r="F16" i="4"/>
  <c r="P15" i="4"/>
  <c r="R15" i="4"/>
  <c r="L15" i="4"/>
  <c r="K15" i="4"/>
  <c r="G15" i="4"/>
  <c r="F15" i="4"/>
  <c r="P14" i="4"/>
  <c r="R14" i="4"/>
  <c r="L14" i="4"/>
  <c r="K14" i="4"/>
  <c r="G14" i="4"/>
  <c r="F14" i="4"/>
  <c r="P13" i="4"/>
  <c r="R13" i="4"/>
  <c r="P12" i="4"/>
  <c r="R12" i="4"/>
  <c r="P11" i="4"/>
  <c r="R11" i="4"/>
  <c r="P10" i="4"/>
  <c r="R10" i="4"/>
  <c r="P9" i="4"/>
  <c r="R9" i="4"/>
  <c r="P8" i="4"/>
  <c r="R8" i="4"/>
  <c r="P7" i="4"/>
  <c r="R7" i="4"/>
  <c r="P6" i="4"/>
  <c r="R6" i="4"/>
  <c r="P5" i="4"/>
  <c r="R5" i="4"/>
  <c r="P4" i="4"/>
  <c r="R4" i="4"/>
  <c r="F4" i="4"/>
  <c r="G4" i="4"/>
  <c r="J4" i="4"/>
  <c r="K2" i="4"/>
  <c r="K8" i="4"/>
  <c r="F8" i="4"/>
  <c r="G8" i="4"/>
  <c r="F10" i="4"/>
  <c r="F6" i="4"/>
  <c r="F9" i="4"/>
  <c r="G9" i="4"/>
  <c r="K9" i="4"/>
  <c r="K4" i="4"/>
  <c r="K10" i="4"/>
  <c r="G10" i="4"/>
  <c r="G6" i="4"/>
  <c r="K6" i="4"/>
  <c r="L4" i="4"/>
  <c r="K7" i="4"/>
  <c r="F7" i="4"/>
  <c r="G7" i="4"/>
  <c r="K5" i="4"/>
  <c r="L5" i="4"/>
  <c r="L6" i="4"/>
  <c r="F5" i="4"/>
  <c r="G5" i="4"/>
  <c r="F11" i="4"/>
  <c r="L7" i="4"/>
  <c r="L8" i="4"/>
  <c r="L9" i="4"/>
  <c r="L10" i="4"/>
  <c r="K11" i="4"/>
  <c r="G11" i="4"/>
  <c r="L11" i="4"/>
  <c r="F12" i="4"/>
  <c r="K12" i="4"/>
  <c r="G12" i="4"/>
  <c r="L12" i="4"/>
  <c r="K13" i="4"/>
  <c r="L13" i="4"/>
  <c r="F13" i="4"/>
  <c r="G13" i="4"/>
  <c r="O6" i="5"/>
  <c r="I16" i="5"/>
  <c r="I17" i="5"/>
  <c r="G14" i="5"/>
  <c r="I23" i="5"/>
  <c r="I24" i="5"/>
  <c r="G5" i="5"/>
  <c r="G9" i="5"/>
  <c r="G36" i="5"/>
  <c r="G55" i="5"/>
  <c r="G69" i="5"/>
  <c r="G56" i="5"/>
  <c r="G58" i="5"/>
  <c r="G83" i="5"/>
  <c r="G76" i="5"/>
  <c r="G80" i="5"/>
  <c r="F6" i="6"/>
  <c r="F7" i="6"/>
  <c r="F8" i="6"/>
  <c r="F14" i="6"/>
  <c r="H14" i="6"/>
  <c r="F15" i="6"/>
  <c r="H15" i="6"/>
  <c r="F16" i="6"/>
  <c r="H16" i="6"/>
  <c r="F17" i="6"/>
  <c r="R147" i="5"/>
  <c r="M3" i="7"/>
  <c r="M4" i="9"/>
  <c r="G136" i="5"/>
  <c r="G138" i="5"/>
  <c r="F11" i="7"/>
  <c r="H11" i="7"/>
  <c r="H12" i="7"/>
  <c r="F12" i="7"/>
  <c r="F13" i="7"/>
  <c r="H13" i="7"/>
  <c r="F16" i="7"/>
  <c r="H16" i="7"/>
  <c r="F17" i="7"/>
  <c r="H17" i="7"/>
  <c r="F18" i="7"/>
  <c r="H18" i="7"/>
  <c r="F11" i="9"/>
  <c r="H11" i="9"/>
  <c r="F19" i="7"/>
  <c r="H19" i="7"/>
  <c r="F20" i="7"/>
  <c r="H20" i="7"/>
  <c r="F21" i="7"/>
  <c r="H21" i="7"/>
  <c r="F22" i="7"/>
  <c r="F25" i="7"/>
  <c r="F24" i="7"/>
  <c r="H24" i="7"/>
  <c r="I24" i="7"/>
  <c r="G117" i="5"/>
  <c r="M79" i="7"/>
  <c r="M77" i="7"/>
  <c r="J76" i="7"/>
  <c r="M75" i="7"/>
  <c r="L69" i="7"/>
  <c r="L70" i="7"/>
  <c r="M13" i="7"/>
  <c r="K14" i="7"/>
  <c r="M7" i="7"/>
  <c r="M12" i="7"/>
  <c r="J3" i="9"/>
  <c r="J4" i="9"/>
  <c r="J5" i="9"/>
  <c r="J6" i="9"/>
  <c r="J7" i="9"/>
  <c r="J8" i="9"/>
  <c r="J9" i="9"/>
  <c r="J10" i="9"/>
  <c r="J11" i="9"/>
  <c r="J12" i="9"/>
  <c r="J13" i="9"/>
  <c r="J166" i="5"/>
  <c r="F166" i="5"/>
  <c r="I167" i="5"/>
  <c r="I168" i="5"/>
  <c r="I169" i="5"/>
  <c r="F173" i="5"/>
  <c r="G173" i="5"/>
  <c r="K173" i="5"/>
  <c r="M8" i="7"/>
  <c r="M5" i="9"/>
  <c r="R34" i="5"/>
  <c r="M11" i="7"/>
  <c r="J160" i="5"/>
  <c r="F160" i="5"/>
  <c r="I161" i="5"/>
  <c r="M6" i="7"/>
  <c r="R84" i="5"/>
  <c r="M18" i="6"/>
  <c r="K19" i="6"/>
  <c r="M5" i="7"/>
  <c r="R123" i="5"/>
  <c r="P61" i="5"/>
  <c r="M10" i="7"/>
  <c r="K7" i="9"/>
  <c r="M6" i="9"/>
  <c r="P150" i="5"/>
  <c r="R149" i="5"/>
  <c r="K155" i="5"/>
  <c r="J156" i="5"/>
  <c r="F156" i="5"/>
  <c r="G155" i="5"/>
  <c r="Q195" i="5"/>
  <c r="Q196" i="5"/>
  <c r="Q197" i="5"/>
  <c r="Q198" i="5"/>
  <c r="Q199" i="5"/>
  <c r="Q200" i="5"/>
  <c r="Q201" i="5"/>
  <c r="Q202" i="5"/>
  <c r="Q203" i="5"/>
  <c r="F146" i="5"/>
  <c r="G146" i="5"/>
  <c r="K146" i="5"/>
  <c r="F127" i="5"/>
  <c r="G127" i="5"/>
  <c r="K127" i="5"/>
  <c r="R125" i="5"/>
  <c r="M4" i="7"/>
  <c r="R124" i="5"/>
  <c r="M9" i="7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F70" i="5"/>
  <c r="G70" i="5"/>
  <c r="K70" i="5"/>
  <c r="J68" i="7"/>
  <c r="J69" i="7"/>
  <c r="J70" i="7"/>
  <c r="J200" i="11"/>
  <c r="F200" i="11"/>
  <c r="G200" i="5"/>
  <c r="K200" i="5"/>
  <c r="P164" i="5"/>
  <c r="S191" i="12"/>
  <c r="Q192" i="12"/>
  <c r="Q246" i="5"/>
  <c r="Q247" i="5"/>
  <c r="H194" i="10"/>
  <c r="F194" i="10"/>
  <c r="J197" i="11"/>
  <c r="H234" i="10"/>
  <c r="F234" i="10"/>
  <c r="L113" i="20"/>
  <c r="J114" i="20"/>
  <c r="J197" i="5"/>
  <c r="J6" i="5"/>
  <c r="F6" i="5"/>
  <c r="G203" i="5"/>
  <c r="K203" i="5"/>
  <c r="S89" i="11"/>
  <c r="U88" i="11"/>
  <c r="J204" i="11"/>
  <c r="F204" i="11"/>
  <c r="G204" i="11"/>
  <c r="E238" i="10"/>
  <c r="H238" i="10"/>
  <c r="F237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R229" i="5"/>
  <c r="R230" i="5"/>
  <c r="R231" i="5"/>
  <c r="R232" i="5"/>
  <c r="P233" i="5"/>
  <c r="K227" i="11"/>
  <c r="G227" i="11"/>
  <c r="J233" i="11"/>
  <c r="F233" i="11"/>
  <c r="G215" i="11"/>
  <c r="K215" i="11"/>
  <c r="G218" i="11"/>
  <c r="K218" i="11"/>
  <c r="F212" i="11"/>
  <c r="G222" i="11"/>
  <c r="K222" i="11"/>
  <c r="G200" i="11"/>
  <c r="K200" i="11"/>
  <c r="G191" i="11"/>
  <c r="K191" i="11"/>
  <c r="N8" i="5"/>
  <c r="O7" i="5"/>
  <c r="P62" i="5"/>
  <c r="R61" i="5"/>
  <c r="R35" i="5"/>
  <c r="P36" i="5"/>
  <c r="P86" i="5"/>
  <c r="R85" i="5"/>
  <c r="J27" i="5"/>
  <c r="I28" i="5"/>
  <c r="I29" i="5"/>
  <c r="M26" i="5"/>
  <c r="P108" i="5"/>
  <c r="R107" i="5"/>
  <c r="F87" i="5"/>
  <c r="G87" i="5"/>
  <c r="K87" i="5"/>
  <c r="R126" i="5"/>
  <c r="P127" i="5"/>
  <c r="P185" i="5"/>
  <c r="R184" i="5"/>
  <c r="Q152" i="5"/>
  <c r="K14" i="5"/>
  <c r="F27" i="5"/>
  <c r="G27" i="5"/>
  <c r="F19" i="5"/>
  <c r="G19" i="5"/>
  <c r="G8" i="5"/>
  <c r="G15" i="5"/>
  <c r="G30" i="5"/>
  <c r="K6" i="5"/>
  <c r="G22" i="5"/>
  <c r="G6" i="5"/>
  <c r="K8" i="5"/>
  <c r="K18" i="5"/>
  <c r="K55" i="5"/>
  <c r="F43" i="5"/>
  <c r="G43" i="5"/>
  <c r="F52" i="5"/>
  <c r="G52" i="5"/>
  <c r="K37" i="5"/>
  <c r="J38" i="5"/>
  <c r="F38" i="5"/>
  <c r="G37" i="5"/>
  <c r="G57" i="5"/>
  <c r="K56" i="5"/>
  <c r="G35" i="5"/>
  <c r="K35" i="5"/>
  <c r="K36" i="5"/>
  <c r="K42" i="5"/>
  <c r="K59" i="5"/>
  <c r="K58" i="5"/>
  <c r="K57" i="5"/>
  <c r="F62" i="5"/>
  <c r="J72" i="5"/>
  <c r="J77" i="5"/>
  <c r="J81" i="5"/>
  <c r="J84" i="5"/>
  <c r="J74" i="5"/>
  <c r="J67" i="5"/>
  <c r="G73" i="5"/>
  <c r="K78" i="5"/>
  <c r="K91" i="5"/>
  <c r="J92" i="5"/>
  <c r="F92" i="5"/>
  <c r="K98" i="5"/>
  <c r="F96" i="5"/>
  <c r="G96" i="5"/>
  <c r="K96" i="5"/>
  <c r="J101" i="5"/>
  <c r="F106" i="5"/>
  <c r="G106" i="5"/>
  <c r="K106" i="5"/>
  <c r="F84" i="5"/>
  <c r="J89" i="5"/>
  <c r="G88" i="5"/>
  <c r="K97" i="5"/>
  <c r="K99" i="5"/>
  <c r="G139" i="5"/>
  <c r="K130" i="5"/>
  <c r="J131" i="5"/>
  <c r="F131" i="5"/>
  <c r="G137" i="5"/>
  <c r="K137" i="5"/>
  <c r="G142" i="5"/>
  <c r="G133" i="5"/>
  <c r="G126" i="5"/>
  <c r="K123" i="5"/>
  <c r="J124" i="5"/>
  <c r="F124" i="5"/>
  <c r="K119" i="5"/>
  <c r="G119" i="5"/>
  <c r="G113" i="5"/>
  <c r="K107" i="5"/>
  <c r="J108" i="5"/>
  <c r="F108" i="5"/>
  <c r="G107" i="5"/>
  <c r="K111" i="5"/>
  <c r="J112" i="5"/>
  <c r="F112" i="5"/>
  <c r="G111" i="5"/>
  <c r="K121" i="5"/>
  <c r="J122" i="5"/>
  <c r="F122" i="5"/>
  <c r="G121" i="5"/>
  <c r="K115" i="5"/>
  <c r="J116" i="5"/>
  <c r="G115" i="5"/>
  <c r="G118" i="5"/>
  <c r="K110" i="5"/>
  <c r="K118" i="5"/>
  <c r="G130" i="5"/>
  <c r="K126" i="5"/>
  <c r="K139" i="5"/>
  <c r="G123" i="5"/>
  <c r="K142" i="5"/>
  <c r="K147" i="5"/>
  <c r="K133" i="5"/>
  <c r="F150" i="5"/>
  <c r="G150" i="5"/>
  <c r="G151" i="5"/>
  <c r="G149" i="5"/>
  <c r="G147" i="5"/>
  <c r="K157" i="5"/>
  <c r="J158" i="5"/>
  <c r="F158" i="5"/>
  <c r="G158" i="5"/>
  <c r="K149" i="5"/>
  <c r="G156" i="5"/>
  <c r="F162" i="5"/>
  <c r="G162" i="5"/>
  <c r="F174" i="5"/>
  <c r="G174" i="5"/>
  <c r="G192" i="5"/>
  <c r="K192" i="5"/>
  <c r="J193" i="5"/>
  <c r="F193" i="5"/>
  <c r="K193" i="5"/>
  <c r="K174" i="5"/>
  <c r="K162" i="5"/>
  <c r="G178" i="5"/>
  <c r="K178" i="5"/>
  <c r="K164" i="5"/>
  <c r="J165" i="5"/>
  <c r="F165" i="5"/>
  <c r="G166" i="5"/>
  <c r="G172" i="5"/>
  <c r="K172" i="5"/>
  <c r="G176" i="5"/>
  <c r="K166" i="5"/>
  <c r="L105" i="18"/>
  <c r="J106" i="18"/>
  <c r="G180" i="11"/>
  <c r="K180" i="11"/>
  <c r="G187" i="11"/>
  <c r="G186" i="5"/>
  <c r="K186" i="5"/>
  <c r="J180" i="5"/>
  <c r="F180" i="5"/>
  <c r="Q156" i="12"/>
  <c r="S155" i="12"/>
  <c r="Q44" i="12"/>
  <c r="S43" i="12"/>
  <c r="G125" i="12"/>
  <c r="G25" i="12"/>
  <c r="Q170" i="12"/>
  <c r="S169" i="12"/>
  <c r="G17" i="12"/>
  <c r="Q131" i="12"/>
  <c r="S130" i="12"/>
  <c r="Q92" i="12"/>
  <c r="S91" i="12"/>
  <c r="G50" i="12"/>
  <c r="G102" i="12"/>
  <c r="Q115" i="12"/>
  <c r="S114" i="12"/>
  <c r="J6" i="12"/>
  <c r="K14" i="12"/>
  <c r="M13" i="12"/>
  <c r="G140" i="12"/>
  <c r="Q67" i="12"/>
  <c r="S66" i="12"/>
  <c r="R183" i="5"/>
  <c r="R182" i="5"/>
  <c r="K117" i="11"/>
  <c r="J118" i="11"/>
  <c r="G117" i="11"/>
  <c r="K53" i="11"/>
  <c r="J54" i="11"/>
  <c r="G53" i="11"/>
  <c r="K23" i="11"/>
  <c r="J24" i="11"/>
  <c r="G23" i="11"/>
  <c r="U130" i="11"/>
  <c r="S131" i="11"/>
  <c r="S170" i="11"/>
  <c r="U169" i="11"/>
  <c r="S154" i="11"/>
  <c r="U153" i="11"/>
  <c r="F134" i="11"/>
  <c r="K130" i="11"/>
  <c r="J131" i="11"/>
  <c r="G130" i="11"/>
  <c r="K152" i="11"/>
  <c r="J153" i="11"/>
  <c r="G152" i="11"/>
  <c r="G10" i="11"/>
  <c r="K10" i="11"/>
  <c r="S66" i="11"/>
  <c r="K29" i="11"/>
  <c r="F29" i="11"/>
  <c r="G29" i="11"/>
  <c r="M12" i="11"/>
  <c r="O11" i="11"/>
  <c r="K167" i="11"/>
  <c r="J168" i="11"/>
  <c r="J169" i="11"/>
  <c r="J170" i="11"/>
  <c r="G167" i="11"/>
  <c r="S40" i="11"/>
  <c r="U39" i="11"/>
  <c r="T64" i="11"/>
  <c r="U63" i="11"/>
  <c r="K62" i="11"/>
  <c r="J63" i="11"/>
  <c r="G62" i="11"/>
  <c r="F44" i="11"/>
  <c r="G101" i="11"/>
  <c r="K101" i="11"/>
  <c r="J102" i="11"/>
  <c r="F122" i="11"/>
  <c r="G122" i="11"/>
  <c r="K122" i="11"/>
  <c r="F31" i="11"/>
  <c r="K17" i="11"/>
  <c r="F17" i="11"/>
  <c r="G17" i="11"/>
  <c r="F40" i="11"/>
  <c r="F140" i="11"/>
  <c r="K6" i="11"/>
  <c r="G6" i="11"/>
  <c r="K109" i="11"/>
  <c r="F109" i="11"/>
  <c r="G109" i="11"/>
  <c r="G89" i="11"/>
  <c r="K89" i="11"/>
  <c r="J90" i="11"/>
  <c r="F92" i="11"/>
  <c r="F143" i="11"/>
  <c r="S115" i="11"/>
  <c r="U114" i="11"/>
  <c r="K20" i="11"/>
  <c r="J21" i="11"/>
  <c r="G20" i="11"/>
  <c r="K158" i="11"/>
  <c r="J159" i="11"/>
  <c r="G158" i="11"/>
  <c r="H65" i="10"/>
  <c r="H64" i="10"/>
  <c r="F165" i="10"/>
  <c r="H152" i="10"/>
  <c r="F9" i="10"/>
  <c r="I5" i="10"/>
  <c r="F28" i="10"/>
  <c r="R61" i="10"/>
  <c r="P62" i="10"/>
  <c r="F61" i="10"/>
  <c r="F130" i="10"/>
  <c r="P89" i="10"/>
  <c r="R88" i="10"/>
  <c r="F16" i="10"/>
  <c r="R110" i="10"/>
  <c r="P111" i="10"/>
  <c r="F143" i="10"/>
  <c r="F22" i="10"/>
  <c r="F160" i="10"/>
  <c r="F124" i="10"/>
  <c r="F38" i="10"/>
  <c r="F72" i="10"/>
  <c r="J10" i="10"/>
  <c r="L9" i="10"/>
  <c r="F96" i="10"/>
  <c r="F43" i="10"/>
  <c r="F49" i="10"/>
  <c r="R167" i="10"/>
  <c r="P168" i="10"/>
  <c r="P40" i="10"/>
  <c r="R39" i="10"/>
  <c r="F83" i="10"/>
  <c r="P151" i="10"/>
  <c r="R150" i="10"/>
  <c r="P127" i="10"/>
  <c r="R126" i="10"/>
  <c r="H134" i="10"/>
  <c r="F111" i="10"/>
  <c r="F107" i="10"/>
  <c r="G177" i="5"/>
  <c r="M19" i="6"/>
  <c r="K20" i="6"/>
  <c r="S90" i="11"/>
  <c r="U89" i="11"/>
  <c r="R164" i="5"/>
  <c r="P165" i="5"/>
  <c r="M7" i="9"/>
  <c r="K8" i="9"/>
  <c r="J204" i="5"/>
  <c r="J201" i="5"/>
  <c r="K204" i="11"/>
  <c r="K197" i="11"/>
  <c r="F197" i="11"/>
  <c r="G197" i="11"/>
  <c r="Q248" i="5"/>
  <c r="M14" i="7"/>
  <c r="K15" i="7"/>
  <c r="P151" i="5"/>
  <c r="R150" i="5"/>
  <c r="K160" i="5"/>
  <c r="J161" i="5"/>
  <c r="F161" i="5"/>
  <c r="G160" i="5"/>
  <c r="F197" i="5"/>
  <c r="G197" i="5"/>
  <c r="K197" i="5"/>
  <c r="S192" i="12"/>
  <c r="Q193" i="12"/>
  <c r="J115" i="20"/>
  <c r="L114" i="20"/>
  <c r="F238" i="10"/>
  <c r="E239" i="10"/>
  <c r="H239" i="10"/>
  <c r="P234" i="5"/>
  <c r="R233" i="5"/>
  <c r="J228" i="11"/>
  <c r="F228" i="11"/>
  <c r="G212" i="11"/>
  <c r="K212" i="11"/>
  <c r="J205" i="11"/>
  <c r="J216" i="11"/>
  <c r="J223" i="11"/>
  <c r="F223" i="11"/>
  <c r="J219" i="11"/>
  <c r="F219" i="11"/>
  <c r="J201" i="11"/>
  <c r="J192" i="11"/>
  <c r="F192" i="11"/>
  <c r="P109" i="5"/>
  <c r="R108" i="5"/>
  <c r="K27" i="5"/>
  <c r="J28" i="5"/>
  <c r="F28" i="5"/>
  <c r="G28" i="5"/>
  <c r="P186" i="5"/>
  <c r="R185" i="5"/>
  <c r="M27" i="5"/>
  <c r="R86" i="5"/>
  <c r="P87" i="5"/>
  <c r="P63" i="5"/>
  <c r="R62" i="5"/>
  <c r="P37" i="5"/>
  <c r="R36" i="5"/>
  <c r="K19" i="5"/>
  <c r="J20" i="5"/>
  <c r="F20" i="5"/>
  <c r="G20" i="5"/>
  <c r="Q153" i="5"/>
  <c r="P128" i="5"/>
  <c r="R127" i="5"/>
  <c r="N9" i="5"/>
  <c r="O8" i="5"/>
  <c r="L6" i="5"/>
  <c r="J7" i="5"/>
  <c r="F7" i="5"/>
  <c r="G7" i="5"/>
  <c r="K15" i="5"/>
  <c r="J16" i="5"/>
  <c r="F16" i="5"/>
  <c r="K22" i="5"/>
  <c r="J23" i="5"/>
  <c r="F23" i="5"/>
  <c r="K30" i="5"/>
  <c r="J31" i="5"/>
  <c r="F31" i="5"/>
  <c r="K20" i="5"/>
  <c r="K43" i="5"/>
  <c r="J44" i="5"/>
  <c r="F44" i="5"/>
  <c r="K44" i="5"/>
  <c r="K10" i="5"/>
  <c r="G10" i="5"/>
  <c r="K52" i="5"/>
  <c r="J53" i="5"/>
  <c r="F53" i="5"/>
  <c r="K53" i="5"/>
  <c r="G53" i="5"/>
  <c r="G40" i="5"/>
  <c r="K40" i="5"/>
  <c r="G38" i="5"/>
  <c r="K38" i="5"/>
  <c r="K49" i="5"/>
  <c r="G49" i="5"/>
  <c r="G44" i="5"/>
  <c r="F74" i="5"/>
  <c r="F67" i="5"/>
  <c r="G67" i="5"/>
  <c r="K67" i="5"/>
  <c r="F81" i="5"/>
  <c r="F72" i="5"/>
  <c r="G72" i="5"/>
  <c r="K72" i="5"/>
  <c r="J79" i="5"/>
  <c r="F77" i="5"/>
  <c r="G77" i="5"/>
  <c r="K77" i="5"/>
  <c r="G62" i="5"/>
  <c r="K62" i="5"/>
  <c r="F89" i="5"/>
  <c r="K84" i="5"/>
  <c r="G84" i="5"/>
  <c r="F101" i="5"/>
  <c r="K92" i="5"/>
  <c r="G92" i="5"/>
  <c r="K112" i="5"/>
  <c r="G112" i="5"/>
  <c r="G116" i="5"/>
  <c r="K116" i="5"/>
  <c r="G122" i="5"/>
  <c r="K122" i="5"/>
  <c r="K108" i="5"/>
  <c r="G108" i="5"/>
  <c r="J143" i="5"/>
  <c r="F143" i="5"/>
  <c r="J134" i="5"/>
  <c r="F134" i="5"/>
  <c r="J140" i="5"/>
  <c r="F140" i="5"/>
  <c r="G131" i="5"/>
  <c r="K131" i="5"/>
  <c r="K151" i="5"/>
  <c r="J152" i="5"/>
  <c r="G157" i="5"/>
  <c r="G193" i="5"/>
  <c r="G165" i="5"/>
  <c r="G164" i="5"/>
  <c r="G161" i="5"/>
  <c r="K158" i="5"/>
  <c r="J159" i="5"/>
  <c r="K159" i="5"/>
  <c r="J167" i="5"/>
  <c r="F167" i="5"/>
  <c r="J107" i="18"/>
  <c r="L106" i="18"/>
  <c r="J181" i="11"/>
  <c r="J188" i="11"/>
  <c r="F188" i="11"/>
  <c r="K188" i="11"/>
  <c r="J187" i="5"/>
  <c r="F187" i="5"/>
  <c r="G180" i="5"/>
  <c r="K180" i="5"/>
  <c r="Q171" i="12"/>
  <c r="S170" i="12"/>
  <c r="G11" i="12"/>
  <c r="G144" i="12"/>
  <c r="G45" i="12"/>
  <c r="G153" i="12"/>
  <c r="G170" i="12"/>
  <c r="G159" i="12"/>
  <c r="G85" i="12"/>
  <c r="M14" i="12"/>
  <c r="K15" i="12"/>
  <c r="G181" i="12"/>
  <c r="G93" i="12"/>
  <c r="Q132" i="12"/>
  <c r="S131" i="12"/>
  <c r="G63" i="12"/>
  <c r="G54" i="12"/>
  <c r="G122" i="12"/>
  <c r="Q68" i="12"/>
  <c r="S67" i="12"/>
  <c r="Q116" i="12"/>
  <c r="S115" i="12"/>
  <c r="S92" i="12"/>
  <c r="Q93" i="12"/>
  <c r="G21" i="12"/>
  <c r="G7" i="12"/>
  <c r="J7" i="12"/>
  <c r="J8" i="12"/>
  <c r="J9" i="12"/>
  <c r="J10" i="12"/>
  <c r="S44" i="12"/>
  <c r="Q45" i="12"/>
  <c r="G29" i="12"/>
  <c r="S156" i="12"/>
  <c r="Q157" i="12"/>
  <c r="J25" i="11"/>
  <c r="F24" i="11"/>
  <c r="G24" i="11"/>
  <c r="F54" i="11"/>
  <c r="G54" i="11"/>
  <c r="K54" i="11"/>
  <c r="K118" i="11"/>
  <c r="F118" i="11"/>
  <c r="G118" i="11"/>
  <c r="G140" i="11"/>
  <c r="K140" i="11"/>
  <c r="J141" i="11"/>
  <c r="K40" i="11"/>
  <c r="J41" i="11"/>
  <c r="G40" i="11"/>
  <c r="M13" i="11"/>
  <c r="O12" i="11"/>
  <c r="S155" i="11"/>
  <c r="U154" i="11"/>
  <c r="U115" i="11"/>
  <c r="S116" i="11"/>
  <c r="K75" i="11"/>
  <c r="F75" i="11"/>
  <c r="G75" i="11"/>
  <c r="G143" i="11"/>
  <c r="K143" i="11"/>
  <c r="J144" i="11"/>
  <c r="F125" i="11"/>
  <c r="G125" i="11"/>
  <c r="K125" i="11"/>
  <c r="T65" i="11"/>
  <c r="U64" i="11"/>
  <c r="S67" i="11"/>
  <c r="F153" i="11"/>
  <c r="J11" i="11"/>
  <c r="G92" i="11"/>
  <c r="K92" i="11"/>
  <c r="J93" i="11"/>
  <c r="L6" i="11"/>
  <c r="J7" i="11"/>
  <c r="K31" i="11"/>
  <c r="J32" i="11"/>
  <c r="G31" i="11"/>
  <c r="K44" i="11"/>
  <c r="J45" i="11"/>
  <c r="G44" i="11"/>
  <c r="S41" i="11"/>
  <c r="U40" i="11"/>
  <c r="U170" i="11"/>
  <c r="S171" i="11"/>
  <c r="F82" i="11"/>
  <c r="G82" i="11"/>
  <c r="K82" i="11"/>
  <c r="F85" i="11"/>
  <c r="G134" i="11"/>
  <c r="K134" i="11"/>
  <c r="J135" i="11"/>
  <c r="S132" i="11"/>
  <c r="U131" i="11"/>
  <c r="F170" i="11"/>
  <c r="K170" i="11"/>
  <c r="P152" i="10"/>
  <c r="R151" i="10"/>
  <c r="F67" i="10"/>
  <c r="H161" i="10"/>
  <c r="H158" i="10"/>
  <c r="J11" i="10"/>
  <c r="L10" i="10"/>
  <c r="P112" i="10"/>
  <c r="R111" i="10"/>
  <c r="P63" i="10"/>
  <c r="R62" i="10"/>
  <c r="H121" i="10"/>
  <c r="P169" i="10"/>
  <c r="R168" i="10"/>
  <c r="F74" i="10"/>
  <c r="H167" i="10"/>
  <c r="F134" i="10"/>
  <c r="P41" i="10"/>
  <c r="R40" i="10"/>
  <c r="F89" i="10"/>
  <c r="F79" i="10"/>
  <c r="P128" i="10"/>
  <c r="R127" i="10"/>
  <c r="F118" i="10"/>
  <c r="H139" i="10"/>
  <c r="F152" i="10"/>
  <c r="F106" i="10"/>
  <c r="P90" i="10"/>
  <c r="R89" i="10"/>
  <c r="K28" i="5"/>
  <c r="R165" i="5"/>
  <c r="P166" i="5"/>
  <c r="J116" i="20"/>
  <c r="L115" i="20"/>
  <c r="S193" i="12"/>
  <c r="Q194" i="12"/>
  <c r="P152" i="5"/>
  <c r="R151" i="5"/>
  <c r="K7" i="5"/>
  <c r="L7" i="5"/>
  <c r="L8" i="5"/>
  <c r="L9" i="5"/>
  <c r="K16" i="7"/>
  <c r="M15" i="7"/>
  <c r="F201" i="5"/>
  <c r="G201" i="5"/>
  <c r="K201" i="5"/>
  <c r="U90" i="11"/>
  <c r="S91" i="11"/>
  <c r="F204" i="5"/>
  <c r="K21" i="6"/>
  <c r="M20" i="6"/>
  <c r="G192" i="11"/>
  <c r="K192" i="11"/>
  <c r="K9" i="9"/>
  <c r="M8" i="9"/>
  <c r="K233" i="11"/>
  <c r="G233" i="11"/>
  <c r="F239" i="10"/>
  <c r="E240" i="10"/>
  <c r="H240" i="10"/>
  <c r="R234" i="5"/>
  <c r="P235" i="5"/>
  <c r="F205" i="11"/>
  <c r="F216" i="11"/>
  <c r="G216" i="11"/>
  <c r="K216" i="11"/>
  <c r="J213" i="11"/>
  <c r="K201" i="11"/>
  <c r="F201" i="11"/>
  <c r="G201" i="11"/>
  <c r="N10" i="5"/>
  <c r="O9" i="5"/>
  <c r="Q154" i="5"/>
  <c r="R37" i="5"/>
  <c r="P38" i="5"/>
  <c r="P187" i="5"/>
  <c r="R186" i="5"/>
  <c r="P64" i="5"/>
  <c r="R63" i="5"/>
  <c r="M28" i="5"/>
  <c r="R128" i="5"/>
  <c r="P129" i="5"/>
  <c r="P88" i="5"/>
  <c r="R87" i="5"/>
  <c r="P110" i="5"/>
  <c r="R109" i="5"/>
  <c r="L10" i="5"/>
  <c r="J11" i="5"/>
  <c r="F11" i="5"/>
  <c r="J29" i="5"/>
  <c r="F29" i="5"/>
  <c r="K31" i="5"/>
  <c r="G31" i="5"/>
  <c r="K16" i="5"/>
  <c r="G16" i="5"/>
  <c r="J21" i="5"/>
  <c r="F21" i="5"/>
  <c r="G23" i="5"/>
  <c r="K23" i="5"/>
  <c r="J50" i="5"/>
  <c r="F50" i="5"/>
  <c r="J54" i="5"/>
  <c r="F54" i="5"/>
  <c r="J45" i="5"/>
  <c r="F45" i="5"/>
  <c r="J41" i="5"/>
  <c r="F41" i="5"/>
  <c r="J63" i="5"/>
  <c r="F79" i="5"/>
  <c r="G79" i="5"/>
  <c r="K79" i="5"/>
  <c r="K81" i="5"/>
  <c r="G81" i="5"/>
  <c r="G74" i="5"/>
  <c r="K74" i="5"/>
  <c r="J93" i="5"/>
  <c r="J85" i="5"/>
  <c r="G101" i="5"/>
  <c r="K101" i="5"/>
  <c r="G89" i="5"/>
  <c r="K89" i="5"/>
  <c r="J109" i="5"/>
  <c r="F109" i="5"/>
  <c r="G140" i="5"/>
  <c r="K140" i="5"/>
  <c r="K124" i="5"/>
  <c r="G124" i="5"/>
  <c r="F152" i="5"/>
  <c r="K152" i="5"/>
  <c r="J153" i="5"/>
  <c r="F153" i="5"/>
  <c r="F159" i="5"/>
  <c r="G159" i="5"/>
  <c r="J108" i="18"/>
  <c r="L107" i="18"/>
  <c r="F181" i="11"/>
  <c r="G187" i="5"/>
  <c r="K187" i="5"/>
  <c r="J181" i="5"/>
  <c r="F181" i="5"/>
  <c r="Q94" i="12"/>
  <c r="S93" i="12"/>
  <c r="G32" i="12"/>
  <c r="K16" i="12"/>
  <c r="M15" i="12"/>
  <c r="S116" i="12"/>
  <c r="Q117" i="12"/>
  <c r="Q158" i="12"/>
  <c r="S157" i="12"/>
  <c r="S45" i="12"/>
  <c r="Q46" i="12"/>
  <c r="S68" i="12"/>
  <c r="Q69" i="12"/>
  <c r="Q133" i="12"/>
  <c r="S132" i="12"/>
  <c r="G103" i="12"/>
  <c r="G26" i="12"/>
  <c r="J11" i="12"/>
  <c r="G51" i="12"/>
  <c r="S171" i="12"/>
  <c r="Q172" i="12"/>
  <c r="K141" i="11"/>
  <c r="F141" i="11"/>
  <c r="F25" i="11"/>
  <c r="K159" i="11"/>
  <c r="F159" i="11"/>
  <c r="G159" i="11"/>
  <c r="S172" i="11"/>
  <c r="U171" i="11"/>
  <c r="M14" i="11"/>
  <c r="O13" i="11"/>
  <c r="U132" i="11"/>
  <c r="S133" i="11"/>
  <c r="F11" i="11"/>
  <c r="T66" i="11"/>
  <c r="U65" i="11"/>
  <c r="F102" i="11"/>
  <c r="K131" i="11"/>
  <c r="F131" i="11"/>
  <c r="G131" i="11"/>
  <c r="F7" i="11"/>
  <c r="G7" i="11"/>
  <c r="K7" i="11"/>
  <c r="L7" i="11"/>
  <c r="L8" i="11"/>
  <c r="L9" i="11"/>
  <c r="L10" i="11"/>
  <c r="G170" i="11"/>
  <c r="K153" i="11"/>
  <c r="J154" i="11"/>
  <c r="G153" i="11"/>
  <c r="S117" i="11"/>
  <c r="U116" i="11"/>
  <c r="F63" i="11"/>
  <c r="G85" i="11"/>
  <c r="K85" i="11"/>
  <c r="J86" i="11"/>
  <c r="U41" i="11"/>
  <c r="S42" i="11"/>
  <c r="F21" i="11"/>
  <c r="G21" i="11"/>
  <c r="K21" i="11"/>
  <c r="K90" i="11"/>
  <c r="F90" i="11"/>
  <c r="G90" i="11"/>
  <c r="S68" i="11"/>
  <c r="U155" i="11"/>
  <c r="S156" i="11"/>
  <c r="F161" i="10"/>
  <c r="F101" i="10"/>
  <c r="F31" i="10"/>
  <c r="F29" i="10"/>
  <c r="R90" i="10"/>
  <c r="P91" i="10"/>
  <c r="F167" i="10"/>
  <c r="F81" i="10"/>
  <c r="P113" i="10"/>
  <c r="R112" i="10"/>
  <c r="J12" i="10"/>
  <c r="L11" i="10"/>
  <c r="F40" i="10"/>
  <c r="H131" i="10"/>
  <c r="F139" i="10"/>
  <c r="F17" i="10"/>
  <c r="F121" i="10"/>
  <c r="F158" i="10"/>
  <c r="R41" i="10"/>
  <c r="P42" i="10"/>
  <c r="P170" i="10"/>
  <c r="R169" i="10"/>
  <c r="H125" i="10"/>
  <c r="R128" i="10"/>
  <c r="P129" i="10"/>
  <c r="H153" i="10"/>
  <c r="F92" i="10"/>
  <c r="F112" i="10"/>
  <c r="F20" i="10"/>
  <c r="F53" i="10"/>
  <c r="F115" i="10"/>
  <c r="P64" i="10"/>
  <c r="R63" i="10"/>
  <c r="F6" i="10"/>
  <c r="H144" i="10"/>
  <c r="R152" i="10"/>
  <c r="P153" i="10"/>
  <c r="K22" i="6"/>
  <c r="M21" i="6"/>
  <c r="K17" i="7"/>
  <c r="M16" i="7"/>
  <c r="L116" i="20"/>
  <c r="J117" i="20"/>
  <c r="R166" i="5"/>
  <c r="P167" i="5"/>
  <c r="G204" i="5"/>
  <c r="K204" i="5"/>
  <c r="M9" i="9"/>
  <c r="K10" i="9"/>
  <c r="U91" i="11"/>
  <c r="S92" i="11"/>
  <c r="P153" i="5"/>
  <c r="R152" i="5"/>
  <c r="J193" i="11"/>
  <c r="S194" i="12"/>
  <c r="Q195" i="12"/>
  <c r="J234" i="11"/>
  <c r="F234" i="11"/>
  <c r="F240" i="10"/>
  <c r="E241" i="10"/>
  <c r="H241" i="10"/>
  <c r="P236" i="5"/>
  <c r="R235" i="5"/>
  <c r="G228" i="11"/>
  <c r="K228" i="11"/>
  <c r="G205" i="11"/>
  <c r="K205" i="11"/>
  <c r="K213" i="11"/>
  <c r="F213" i="11"/>
  <c r="G213" i="11"/>
  <c r="G223" i="11"/>
  <c r="K223" i="11"/>
  <c r="G219" i="11"/>
  <c r="K219" i="11"/>
  <c r="R88" i="5"/>
  <c r="P89" i="5"/>
  <c r="M29" i="5"/>
  <c r="R187" i="5"/>
  <c r="P188" i="5"/>
  <c r="N11" i="5"/>
  <c r="O10" i="5"/>
  <c r="P130" i="5"/>
  <c r="R129" i="5"/>
  <c r="R38" i="5"/>
  <c r="P39" i="5"/>
  <c r="P111" i="5"/>
  <c r="R110" i="5"/>
  <c r="R64" i="5"/>
  <c r="P65" i="5"/>
  <c r="Q155" i="5"/>
  <c r="G29" i="5"/>
  <c r="K29" i="5"/>
  <c r="G21" i="5"/>
  <c r="K21" i="5"/>
  <c r="J24" i="5"/>
  <c r="F24" i="5"/>
  <c r="J17" i="5"/>
  <c r="F17" i="5"/>
  <c r="J32" i="5"/>
  <c r="F32" i="5"/>
  <c r="G54" i="5"/>
  <c r="K54" i="5"/>
  <c r="G41" i="5"/>
  <c r="K41" i="5"/>
  <c r="F63" i="5"/>
  <c r="J75" i="5"/>
  <c r="J82" i="5"/>
  <c r="F85" i="5"/>
  <c r="J90" i="5"/>
  <c r="J102" i="5"/>
  <c r="F93" i="5"/>
  <c r="G109" i="5"/>
  <c r="K109" i="5"/>
  <c r="J125" i="5"/>
  <c r="F125" i="5"/>
  <c r="G143" i="5"/>
  <c r="K143" i="5"/>
  <c r="K134" i="5"/>
  <c r="G134" i="5"/>
  <c r="G152" i="5"/>
  <c r="K153" i="5"/>
  <c r="G153" i="5"/>
  <c r="G167" i="5"/>
  <c r="K167" i="5"/>
  <c r="J109" i="18"/>
  <c r="L108" i="18"/>
  <c r="K181" i="11"/>
  <c r="G181" i="11"/>
  <c r="G188" i="11"/>
  <c r="J188" i="5"/>
  <c r="F188" i="5"/>
  <c r="G181" i="5"/>
  <c r="K181" i="5"/>
  <c r="J182" i="5"/>
  <c r="F182" i="5"/>
  <c r="Q47" i="12"/>
  <c r="S46" i="12"/>
  <c r="Q118" i="12"/>
  <c r="S117" i="12"/>
  <c r="Q173" i="12"/>
  <c r="S172" i="12"/>
  <c r="G94" i="12"/>
  <c r="G86" i="12"/>
  <c r="Q159" i="12"/>
  <c r="S158" i="12"/>
  <c r="G145" i="12"/>
  <c r="K17" i="12"/>
  <c r="M16" i="12"/>
  <c r="S133" i="12"/>
  <c r="Q134" i="12"/>
  <c r="Q70" i="12"/>
  <c r="S69" i="12"/>
  <c r="Q95" i="12"/>
  <c r="S94" i="12"/>
  <c r="K154" i="11"/>
  <c r="F154" i="11"/>
  <c r="G154" i="11"/>
  <c r="K25" i="11"/>
  <c r="J26" i="11"/>
  <c r="K26" i="11"/>
  <c r="G25" i="11"/>
  <c r="F171" i="11"/>
  <c r="K171" i="11"/>
  <c r="S69" i="11"/>
  <c r="G63" i="11"/>
  <c r="K63" i="11"/>
  <c r="J64" i="11"/>
  <c r="S173" i="11"/>
  <c r="U172" i="11"/>
  <c r="S157" i="11"/>
  <c r="U156" i="11"/>
  <c r="U42" i="11"/>
  <c r="S43" i="11"/>
  <c r="K11" i="11"/>
  <c r="G11" i="11"/>
  <c r="K41" i="11"/>
  <c r="F41" i="11"/>
  <c r="G41" i="11"/>
  <c r="F32" i="11"/>
  <c r="F144" i="11"/>
  <c r="S134" i="11"/>
  <c r="U133" i="11"/>
  <c r="S118" i="11"/>
  <c r="U117" i="11"/>
  <c r="K102" i="11"/>
  <c r="J103" i="11"/>
  <c r="G102" i="11"/>
  <c r="F45" i="11"/>
  <c r="F93" i="11"/>
  <c r="T67" i="11"/>
  <c r="U66" i="11"/>
  <c r="O14" i="11"/>
  <c r="M15" i="11"/>
  <c r="F125" i="10"/>
  <c r="F131" i="10"/>
  <c r="R64" i="10"/>
  <c r="P65" i="10"/>
  <c r="F84" i="10"/>
  <c r="F23" i="10"/>
  <c r="H140" i="10"/>
  <c r="R113" i="10"/>
  <c r="P114" i="10"/>
  <c r="F10" i="10"/>
  <c r="F108" i="10"/>
  <c r="I6" i="10"/>
  <c r="F153" i="10"/>
  <c r="P43" i="10"/>
  <c r="R42" i="10"/>
  <c r="P154" i="10"/>
  <c r="R153" i="10"/>
  <c r="R170" i="10"/>
  <c r="P171" i="10"/>
  <c r="F144" i="10"/>
  <c r="F44" i="10"/>
  <c r="F75" i="10"/>
  <c r="P130" i="10"/>
  <c r="R129" i="10"/>
  <c r="F50" i="10"/>
  <c r="H170" i="10"/>
  <c r="R91" i="10"/>
  <c r="P92" i="10"/>
  <c r="F62" i="10"/>
  <c r="F90" i="10"/>
  <c r="L12" i="10"/>
  <c r="J13" i="10"/>
  <c r="K11" i="9"/>
  <c r="M10" i="9"/>
  <c r="F26" i="11"/>
  <c r="G26" i="11"/>
  <c r="J118" i="20"/>
  <c r="L117" i="20"/>
  <c r="F193" i="11"/>
  <c r="J205" i="5"/>
  <c r="K18" i="7"/>
  <c r="M17" i="7"/>
  <c r="S195" i="12"/>
  <c r="Q196" i="12"/>
  <c r="P154" i="5"/>
  <c r="R153" i="5"/>
  <c r="K23" i="6"/>
  <c r="M22" i="6"/>
  <c r="U92" i="11"/>
  <c r="S93" i="11"/>
  <c r="P168" i="5"/>
  <c r="R167" i="5"/>
  <c r="K234" i="11"/>
  <c r="G234" i="11"/>
  <c r="E242" i="10"/>
  <c r="H242" i="10"/>
  <c r="F241" i="10"/>
  <c r="P237" i="5"/>
  <c r="R236" i="5"/>
  <c r="J229" i="11"/>
  <c r="F229" i="11"/>
  <c r="J220" i="11"/>
  <c r="F220" i="11"/>
  <c r="J224" i="11"/>
  <c r="F224" i="11"/>
  <c r="J206" i="11"/>
  <c r="Q156" i="5"/>
  <c r="P112" i="5"/>
  <c r="R111" i="5"/>
  <c r="R130" i="5"/>
  <c r="P131" i="5"/>
  <c r="M30" i="5"/>
  <c r="P66" i="5"/>
  <c r="R65" i="5"/>
  <c r="R39" i="5"/>
  <c r="P40" i="5"/>
  <c r="P189" i="5"/>
  <c r="R188" i="5"/>
  <c r="P90" i="5"/>
  <c r="R89" i="5"/>
  <c r="N12" i="5"/>
  <c r="O11" i="5"/>
  <c r="G24" i="5"/>
  <c r="J25" i="5"/>
  <c r="F25" i="5"/>
  <c r="G17" i="5"/>
  <c r="K17" i="5"/>
  <c r="K11" i="5"/>
  <c r="G11" i="5"/>
  <c r="K45" i="5"/>
  <c r="G45" i="5"/>
  <c r="K50" i="5"/>
  <c r="G50" i="5"/>
  <c r="F75" i="5"/>
  <c r="G75" i="5"/>
  <c r="K75" i="5"/>
  <c r="F82" i="5"/>
  <c r="G82" i="5"/>
  <c r="K82" i="5"/>
  <c r="G63" i="5"/>
  <c r="K63" i="5"/>
  <c r="G93" i="5"/>
  <c r="K93" i="5"/>
  <c r="F90" i="5"/>
  <c r="G90" i="5"/>
  <c r="K90" i="5"/>
  <c r="F102" i="5"/>
  <c r="K85" i="5"/>
  <c r="G85" i="5"/>
  <c r="J144" i="5"/>
  <c r="F144" i="5"/>
  <c r="G125" i="5"/>
  <c r="K125" i="5"/>
  <c r="J135" i="5"/>
  <c r="J168" i="5"/>
  <c r="J110" i="18"/>
  <c r="L109" i="18"/>
  <c r="J182" i="11"/>
  <c r="J189" i="11"/>
  <c r="G188" i="5"/>
  <c r="K188" i="5"/>
  <c r="K18" i="12"/>
  <c r="M17" i="12"/>
  <c r="Q135" i="12"/>
  <c r="S134" i="12"/>
  <c r="G182" i="12"/>
  <c r="G33" i="12"/>
  <c r="Q174" i="12"/>
  <c r="S173" i="12"/>
  <c r="G64" i="12"/>
  <c r="Q71" i="12"/>
  <c r="S70" i="12"/>
  <c r="G12" i="12"/>
  <c r="S95" i="12"/>
  <c r="Q96" i="12"/>
  <c r="S159" i="12"/>
  <c r="Q160" i="12"/>
  <c r="Q119" i="12"/>
  <c r="S118" i="12"/>
  <c r="S47" i="12"/>
  <c r="Q48" i="12"/>
  <c r="G46" i="12"/>
  <c r="G171" i="11"/>
  <c r="J172" i="11"/>
  <c r="K172" i="11"/>
  <c r="G93" i="11"/>
  <c r="K93" i="11"/>
  <c r="J94" i="11"/>
  <c r="U118" i="11"/>
  <c r="S119" i="11"/>
  <c r="K45" i="11"/>
  <c r="J46" i="11"/>
  <c r="G45" i="11"/>
  <c r="U173" i="11"/>
  <c r="S174" i="11"/>
  <c r="M16" i="11"/>
  <c r="O15" i="11"/>
  <c r="U134" i="11"/>
  <c r="S135" i="11"/>
  <c r="T68" i="11"/>
  <c r="U67" i="11"/>
  <c r="L11" i="11"/>
  <c r="J12" i="11"/>
  <c r="K144" i="11"/>
  <c r="J145" i="11"/>
  <c r="G144" i="11"/>
  <c r="S44" i="11"/>
  <c r="U43" i="11"/>
  <c r="K86" i="11"/>
  <c r="F86" i="11"/>
  <c r="G86" i="11"/>
  <c r="F103" i="11"/>
  <c r="K32" i="11"/>
  <c r="J33" i="11"/>
  <c r="G32" i="11"/>
  <c r="S158" i="11"/>
  <c r="U157" i="11"/>
  <c r="S70" i="11"/>
  <c r="H154" i="10"/>
  <c r="P172" i="10"/>
  <c r="R171" i="10"/>
  <c r="P44" i="10"/>
  <c r="R43" i="10"/>
  <c r="H122" i="10"/>
  <c r="P155" i="10"/>
  <c r="R154" i="10"/>
  <c r="P93" i="10"/>
  <c r="R92" i="10"/>
  <c r="P131" i="10"/>
  <c r="P132" i="10"/>
  <c r="R132" i="10"/>
  <c r="R130" i="10"/>
  <c r="F21" i="10"/>
  <c r="F82" i="10"/>
  <c r="P115" i="10"/>
  <c r="R114" i="10"/>
  <c r="J14" i="10"/>
  <c r="L13" i="10"/>
  <c r="F170" i="10"/>
  <c r="F54" i="10"/>
  <c r="I7" i="10"/>
  <c r="I8" i="10"/>
  <c r="I9" i="10"/>
  <c r="I10" i="10"/>
  <c r="F7" i="10"/>
  <c r="R65" i="10"/>
  <c r="P66" i="10"/>
  <c r="H159" i="10"/>
  <c r="F140" i="10"/>
  <c r="F41" i="10"/>
  <c r="P155" i="5"/>
  <c r="R154" i="5"/>
  <c r="S196" i="12"/>
  <c r="Q197" i="12"/>
  <c r="R168" i="5"/>
  <c r="P169" i="5"/>
  <c r="J119" i="20"/>
  <c r="L118" i="20"/>
  <c r="U93" i="11"/>
  <c r="S94" i="11"/>
  <c r="G193" i="11"/>
  <c r="K193" i="11"/>
  <c r="M18" i="7"/>
  <c r="K19" i="7"/>
  <c r="F205" i="5"/>
  <c r="M11" i="9"/>
  <c r="K12" i="9"/>
  <c r="K24" i="6"/>
  <c r="M23" i="6"/>
  <c r="E243" i="10"/>
  <c r="H243" i="10"/>
  <c r="F242" i="10"/>
  <c r="R237" i="5"/>
  <c r="P238" i="5"/>
  <c r="G224" i="11"/>
  <c r="K224" i="11"/>
  <c r="G220" i="11"/>
  <c r="K220" i="11"/>
  <c r="F206" i="11"/>
  <c r="P190" i="5"/>
  <c r="R189" i="5"/>
  <c r="P67" i="5"/>
  <c r="R66" i="5"/>
  <c r="M31" i="5"/>
  <c r="P113" i="5"/>
  <c r="R112" i="5"/>
  <c r="P41" i="5"/>
  <c r="R40" i="5"/>
  <c r="R131" i="5"/>
  <c r="P132" i="5"/>
  <c r="N13" i="5"/>
  <c r="O12" i="5"/>
  <c r="R90" i="5"/>
  <c r="P91" i="5"/>
  <c r="Q157" i="5"/>
  <c r="L11" i="5"/>
  <c r="J12" i="5"/>
  <c r="F12" i="5"/>
  <c r="K32" i="5"/>
  <c r="G32" i="5"/>
  <c r="J51" i="5"/>
  <c r="F51" i="5"/>
  <c r="J46" i="5"/>
  <c r="F46" i="5"/>
  <c r="J64" i="5"/>
  <c r="K102" i="5"/>
  <c r="G102" i="5"/>
  <c r="J94" i="5"/>
  <c r="J86" i="5"/>
  <c r="F135" i="5"/>
  <c r="G135" i="5"/>
  <c r="J111" i="18"/>
  <c r="L110" i="18"/>
  <c r="K189" i="11"/>
  <c r="F189" i="11"/>
  <c r="G189" i="11"/>
  <c r="F182" i="11"/>
  <c r="J189" i="5"/>
  <c r="F189" i="5"/>
  <c r="S119" i="12"/>
  <c r="Q120" i="12"/>
  <c r="S160" i="12"/>
  <c r="Q161" i="12"/>
  <c r="S161" i="12"/>
  <c r="S71" i="12"/>
  <c r="Q72" i="12"/>
  <c r="Q97" i="12"/>
  <c r="S96" i="12"/>
  <c r="Q136" i="12"/>
  <c r="S135" i="12"/>
  <c r="Q49" i="12"/>
  <c r="S48" i="12"/>
  <c r="J12" i="12"/>
  <c r="S174" i="12"/>
  <c r="Q175" i="12"/>
  <c r="K19" i="12"/>
  <c r="M18" i="12"/>
  <c r="F172" i="11"/>
  <c r="G172" i="11"/>
  <c r="F12" i="11"/>
  <c r="U135" i="11"/>
  <c r="S136" i="11"/>
  <c r="K103" i="11"/>
  <c r="J104" i="11"/>
  <c r="G103" i="11"/>
  <c r="S71" i="11"/>
  <c r="S120" i="11"/>
  <c r="U119" i="11"/>
  <c r="F64" i="11"/>
  <c r="U158" i="11"/>
  <c r="S159" i="11"/>
  <c r="O16" i="11"/>
  <c r="M17" i="11"/>
  <c r="S45" i="11"/>
  <c r="U44" i="11"/>
  <c r="T69" i="11"/>
  <c r="U68" i="11"/>
  <c r="S175" i="11"/>
  <c r="U174" i="11"/>
  <c r="F122" i="10"/>
  <c r="F159" i="10"/>
  <c r="F154" i="10"/>
  <c r="H141" i="10"/>
  <c r="H171" i="10"/>
  <c r="F51" i="10"/>
  <c r="H145" i="10"/>
  <c r="F24" i="10"/>
  <c r="F93" i="10"/>
  <c r="R131" i="10"/>
  <c r="F32" i="10"/>
  <c r="F109" i="10"/>
  <c r="P67" i="10"/>
  <c r="R66" i="10"/>
  <c r="P116" i="10"/>
  <c r="R115" i="10"/>
  <c r="P94" i="10"/>
  <c r="R93" i="10"/>
  <c r="F102" i="10"/>
  <c r="R155" i="10"/>
  <c r="P156" i="10"/>
  <c r="J15" i="10"/>
  <c r="L14" i="10"/>
  <c r="R44" i="10"/>
  <c r="P45" i="10"/>
  <c r="P173" i="10"/>
  <c r="R172" i="10"/>
  <c r="K20" i="7"/>
  <c r="M19" i="7"/>
  <c r="P170" i="5"/>
  <c r="R169" i="5"/>
  <c r="K25" i="6"/>
  <c r="M24" i="6"/>
  <c r="S197" i="12"/>
  <c r="Q198" i="12"/>
  <c r="M12" i="9"/>
  <c r="K13" i="9"/>
  <c r="U94" i="11"/>
  <c r="S95" i="11"/>
  <c r="J194" i="11"/>
  <c r="G205" i="5"/>
  <c r="K205" i="5"/>
  <c r="L119" i="20"/>
  <c r="J120" i="20"/>
  <c r="P156" i="5"/>
  <c r="R155" i="5"/>
  <c r="F243" i="10"/>
  <c r="E244" i="10"/>
  <c r="P239" i="5"/>
  <c r="R238" i="5"/>
  <c r="G229" i="11"/>
  <c r="K229" i="11"/>
  <c r="G206" i="11"/>
  <c r="K206" i="11"/>
  <c r="N14" i="5"/>
  <c r="O13" i="5"/>
  <c r="R41" i="5"/>
  <c r="P42" i="5"/>
  <c r="M32" i="5"/>
  <c r="R190" i="5"/>
  <c r="P191" i="5"/>
  <c r="R91" i="5"/>
  <c r="P92" i="5"/>
  <c r="R132" i="5"/>
  <c r="P133" i="5"/>
  <c r="Q158" i="5"/>
  <c r="P114" i="5"/>
  <c r="R113" i="5"/>
  <c r="P68" i="5"/>
  <c r="R67" i="5"/>
  <c r="J33" i="5"/>
  <c r="G25" i="5"/>
  <c r="K25" i="5"/>
  <c r="G51" i="5"/>
  <c r="K51" i="5"/>
  <c r="F64" i="5"/>
  <c r="J103" i="5"/>
  <c r="F103" i="5"/>
  <c r="F86" i="5"/>
  <c r="G86" i="5"/>
  <c r="K86" i="5"/>
  <c r="F94" i="5"/>
  <c r="G94" i="5"/>
  <c r="K94" i="5"/>
  <c r="K144" i="5"/>
  <c r="G144" i="5"/>
  <c r="G189" i="5"/>
  <c r="K168" i="5"/>
  <c r="G168" i="5"/>
  <c r="J112" i="18"/>
  <c r="L111" i="18"/>
  <c r="K182" i="11"/>
  <c r="G182" i="11"/>
  <c r="G182" i="5"/>
  <c r="K182" i="5"/>
  <c r="J183" i="5"/>
  <c r="F183" i="5"/>
  <c r="G65" i="12"/>
  <c r="G47" i="12"/>
  <c r="M19" i="12"/>
  <c r="K20" i="12"/>
  <c r="Q176" i="12"/>
  <c r="S175" i="12"/>
  <c r="Q98" i="12"/>
  <c r="S97" i="12"/>
  <c r="S136" i="12"/>
  <c r="Q137" i="12"/>
  <c r="Q73" i="12"/>
  <c r="S72" i="12"/>
  <c r="G13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Q50" i="12"/>
  <c r="S49" i="12"/>
  <c r="Q121" i="12"/>
  <c r="S121" i="12"/>
  <c r="S120" i="12"/>
  <c r="K104" i="11"/>
  <c r="F104" i="11"/>
  <c r="T70" i="11"/>
  <c r="U69" i="11"/>
  <c r="U136" i="11"/>
  <c r="S137" i="11"/>
  <c r="U159" i="11"/>
  <c r="S160" i="11"/>
  <c r="F46" i="11"/>
  <c r="M18" i="11"/>
  <c r="O17" i="11"/>
  <c r="U45" i="11"/>
  <c r="S46" i="11"/>
  <c r="G12" i="11"/>
  <c r="K12" i="11"/>
  <c r="J13" i="11"/>
  <c r="F33" i="11"/>
  <c r="G33" i="11"/>
  <c r="K33" i="11"/>
  <c r="K64" i="11"/>
  <c r="J65" i="11"/>
  <c r="G64" i="11"/>
  <c r="S72" i="11"/>
  <c r="K94" i="11"/>
  <c r="F94" i="11"/>
  <c r="G94" i="11"/>
  <c r="K145" i="11"/>
  <c r="F145" i="11"/>
  <c r="G145" i="11"/>
  <c r="S176" i="11"/>
  <c r="U175" i="11"/>
  <c r="S121" i="11"/>
  <c r="U121" i="11"/>
  <c r="U120" i="11"/>
  <c r="F145" i="10"/>
  <c r="F171" i="10"/>
  <c r="R116" i="10"/>
  <c r="P117" i="10"/>
  <c r="F85" i="10"/>
  <c r="P157" i="10"/>
  <c r="R156" i="10"/>
  <c r="F11" i="10"/>
  <c r="J16" i="10"/>
  <c r="L15" i="10"/>
  <c r="P46" i="10"/>
  <c r="R45" i="10"/>
  <c r="P68" i="10"/>
  <c r="R67" i="10"/>
  <c r="F45" i="10"/>
  <c r="R94" i="10"/>
  <c r="P95" i="10"/>
  <c r="R173" i="10"/>
  <c r="P174" i="10"/>
  <c r="P133" i="10"/>
  <c r="F63" i="10"/>
  <c r="F194" i="11"/>
  <c r="G194" i="11"/>
  <c r="K194" i="11"/>
  <c r="S198" i="12"/>
  <c r="Q199" i="12"/>
  <c r="K26" i="6"/>
  <c r="M25" i="6"/>
  <c r="U95" i="11"/>
  <c r="S96" i="11"/>
  <c r="L120" i="20"/>
  <c r="J121" i="20"/>
  <c r="P171" i="5"/>
  <c r="R170" i="5"/>
  <c r="P157" i="5"/>
  <c r="R156" i="5"/>
  <c r="M13" i="9"/>
  <c r="K14" i="9"/>
  <c r="M14" i="9"/>
  <c r="J206" i="5"/>
  <c r="F206" i="5"/>
  <c r="K21" i="7"/>
  <c r="M20" i="7"/>
  <c r="F244" i="10"/>
  <c r="H244" i="10"/>
  <c r="R239" i="5"/>
  <c r="P240" i="5"/>
  <c r="J230" i="11"/>
  <c r="F230" i="11"/>
  <c r="J207" i="11"/>
  <c r="P115" i="5"/>
  <c r="R114" i="5"/>
  <c r="M33" i="5"/>
  <c r="N15" i="5"/>
  <c r="O14" i="5"/>
  <c r="R92" i="5"/>
  <c r="P93" i="5"/>
  <c r="R133" i="5"/>
  <c r="P134" i="5"/>
  <c r="R191" i="5"/>
  <c r="P192" i="5"/>
  <c r="R42" i="5"/>
  <c r="P43" i="5"/>
  <c r="P69" i="5"/>
  <c r="R68" i="5"/>
  <c r="Q159" i="5"/>
  <c r="F33" i="5"/>
  <c r="G33" i="5"/>
  <c r="K33" i="5"/>
  <c r="J26" i="5"/>
  <c r="F26" i="5"/>
  <c r="G12" i="5"/>
  <c r="K12" i="5"/>
  <c r="G46" i="5"/>
  <c r="K46" i="5"/>
  <c r="G64" i="5"/>
  <c r="K64" i="5"/>
  <c r="G103" i="5"/>
  <c r="K103" i="5"/>
  <c r="J145" i="5"/>
  <c r="F145" i="5"/>
  <c r="J169" i="5"/>
  <c r="J113" i="18"/>
  <c r="L112" i="18"/>
  <c r="J183" i="11"/>
  <c r="F183" i="11"/>
  <c r="G184" i="11"/>
  <c r="S98" i="12"/>
  <c r="Q99" i="12"/>
  <c r="S176" i="12"/>
  <c r="Q177" i="12"/>
  <c r="K21" i="12"/>
  <c r="M20" i="12"/>
  <c r="Q138" i="12"/>
  <c r="S137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G183" i="12"/>
  <c r="Q74" i="12"/>
  <c r="S73" i="12"/>
  <c r="S50" i="12"/>
  <c r="Q51" i="12"/>
  <c r="S47" i="11"/>
  <c r="U46" i="11"/>
  <c r="S73" i="11"/>
  <c r="U137" i="11"/>
  <c r="S138" i="11"/>
  <c r="M19" i="11"/>
  <c r="O18" i="11"/>
  <c r="S177" i="11"/>
  <c r="U176" i="11"/>
  <c r="K46" i="11"/>
  <c r="J47" i="11"/>
  <c r="G46" i="11"/>
  <c r="T71" i="11"/>
  <c r="U70" i="11"/>
  <c r="L12" i="11"/>
  <c r="S161" i="11"/>
  <c r="U161" i="11"/>
  <c r="U160" i="11"/>
  <c r="H172" i="10"/>
  <c r="R133" i="10"/>
  <c r="P134" i="10"/>
  <c r="J17" i="10"/>
  <c r="L16" i="10"/>
  <c r="I11" i="10"/>
  <c r="P175" i="10"/>
  <c r="R174" i="10"/>
  <c r="F25" i="10"/>
  <c r="P118" i="10"/>
  <c r="R117" i="10"/>
  <c r="R95" i="10"/>
  <c r="P96" i="10"/>
  <c r="F33" i="10"/>
  <c r="R68" i="10"/>
  <c r="P69" i="10"/>
  <c r="F94" i="10"/>
  <c r="F103" i="10"/>
  <c r="P47" i="10"/>
  <c r="R46" i="10"/>
  <c r="P158" i="10"/>
  <c r="R157" i="10"/>
  <c r="U96" i="11"/>
  <c r="S97" i="11"/>
  <c r="P158" i="5"/>
  <c r="R157" i="5"/>
  <c r="K27" i="6"/>
  <c r="M26" i="6"/>
  <c r="S199" i="12"/>
  <c r="Q200" i="12"/>
  <c r="K22" i="7"/>
  <c r="M21" i="7"/>
  <c r="R171" i="5"/>
  <c r="P172" i="5"/>
  <c r="G206" i="5"/>
  <c r="K206" i="5"/>
  <c r="J122" i="20"/>
  <c r="L121" i="20"/>
  <c r="R240" i="5"/>
  <c r="P241" i="5"/>
  <c r="K230" i="11"/>
  <c r="G230" i="11"/>
  <c r="K207" i="11"/>
  <c r="F207" i="11"/>
  <c r="G207" i="11"/>
  <c r="R93" i="5"/>
  <c r="P94" i="5"/>
  <c r="M34" i="5"/>
  <c r="Q160" i="5"/>
  <c r="R192" i="5"/>
  <c r="P193" i="5"/>
  <c r="P70" i="5"/>
  <c r="R69" i="5"/>
  <c r="R43" i="5"/>
  <c r="P44" i="5"/>
  <c r="P135" i="5"/>
  <c r="R134" i="5"/>
  <c r="N16" i="5"/>
  <c r="O15" i="5"/>
  <c r="P116" i="5"/>
  <c r="R115" i="5"/>
  <c r="G26" i="5"/>
  <c r="K26" i="5"/>
  <c r="L12" i="5"/>
  <c r="J13" i="5"/>
  <c r="F13" i="5"/>
  <c r="J47" i="5"/>
  <c r="F47" i="5"/>
  <c r="J65" i="5"/>
  <c r="G145" i="5"/>
  <c r="K145" i="5"/>
  <c r="J114" i="18"/>
  <c r="L113" i="18"/>
  <c r="K183" i="11"/>
  <c r="G183" i="11"/>
  <c r="J185" i="11"/>
  <c r="F185" i="11"/>
  <c r="G183" i="5"/>
  <c r="K183" i="5"/>
  <c r="Q139" i="12"/>
  <c r="S138" i="12"/>
  <c r="K22" i="12"/>
  <c r="M21" i="12"/>
  <c r="S51" i="12"/>
  <c r="Q52" i="12"/>
  <c r="S74" i="12"/>
  <c r="Q75" i="12"/>
  <c r="Q178" i="12"/>
  <c r="S177" i="12"/>
  <c r="Q100" i="12"/>
  <c r="S99" i="12"/>
  <c r="S178" i="11"/>
  <c r="U177" i="11"/>
  <c r="F13" i="11"/>
  <c r="G13" i="11"/>
  <c r="K13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M20" i="11"/>
  <c r="O19" i="11"/>
  <c r="S74" i="11"/>
  <c r="T72" i="11"/>
  <c r="U71" i="11"/>
  <c r="F65" i="11"/>
  <c r="G65" i="11"/>
  <c r="K65" i="11"/>
  <c r="F47" i="11"/>
  <c r="U138" i="11"/>
  <c r="S139" i="11"/>
  <c r="S48" i="11"/>
  <c r="U47" i="11"/>
  <c r="F172" i="10"/>
  <c r="R158" i="10"/>
  <c r="P159" i="10"/>
  <c r="P119" i="10"/>
  <c r="R118" i="10"/>
  <c r="P70" i="10"/>
  <c r="R69" i="10"/>
  <c r="R47" i="10"/>
  <c r="P48" i="10"/>
  <c r="L17" i="10"/>
  <c r="J18" i="10"/>
  <c r="P176" i="10"/>
  <c r="R175" i="10"/>
  <c r="P97" i="10"/>
  <c r="R96" i="10"/>
  <c r="F86" i="10"/>
  <c r="P135" i="10"/>
  <c r="R134" i="10"/>
  <c r="L122" i="20"/>
  <c r="J123" i="20"/>
  <c r="R193" i="5"/>
  <c r="P194" i="5"/>
  <c r="R172" i="5"/>
  <c r="P173" i="5"/>
  <c r="M27" i="6"/>
  <c r="K28" i="6"/>
  <c r="P159" i="5"/>
  <c r="R158" i="5"/>
  <c r="K23" i="7"/>
  <c r="M22" i="7"/>
  <c r="U97" i="11"/>
  <c r="S98" i="11"/>
  <c r="Q201" i="12"/>
  <c r="S200" i="12"/>
  <c r="R241" i="5"/>
  <c r="P242" i="5"/>
  <c r="R94" i="5"/>
  <c r="P95" i="5"/>
  <c r="P117" i="5"/>
  <c r="R116" i="5"/>
  <c r="R135" i="5"/>
  <c r="P136" i="5"/>
  <c r="P71" i="5"/>
  <c r="R70" i="5"/>
  <c r="Q161" i="5"/>
  <c r="P45" i="5"/>
  <c r="R44" i="5"/>
  <c r="N17" i="5"/>
  <c r="O16" i="5"/>
  <c r="M35" i="5"/>
  <c r="G13" i="5"/>
  <c r="K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G47" i="5"/>
  <c r="K47" i="5"/>
  <c r="F65" i="5"/>
  <c r="G65" i="5"/>
  <c r="K65" i="5"/>
  <c r="G169" i="5"/>
  <c r="K169" i="5"/>
  <c r="J115" i="18"/>
  <c r="L114" i="18"/>
  <c r="G185" i="11"/>
  <c r="K185" i="11"/>
  <c r="G184" i="5"/>
  <c r="Q53" i="12"/>
  <c r="S52" i="12"/>
  <c r="Q76" i="12"/>
  <c r="S75" i="12"/>
  <c r="S100" i="12"/>
  <c r="Q101" i="12"/>
  <c r="M22" i="12"/>
  <c r="K23" i="12"/>
  <c r="Q179" i="12"/>
  <c r="S178" i="12"/>
  <c r="S139" i="12"/>
  <c r="Q140" i="12"/>
  <c r="S75" i="11"/>
  <c r="G47" i="11"/>
  <c r="K47" i="11"/>
  <c r="M21" i="11"/>
  <c r="O20" i="11"/>
  <c r="S140" i="11"/>
  <c r="U139" i="11"/>
  <c r="U48" i="11"/>
  <c r="S49" i="11"/>
  <c r="T73" i="11"/>
  <c r="U72" i="11"/>
  <c r="U178" i="11"/>
  <c r="S179" i="11"/>
  <c r="R97" i="10"/>
  <c r="P98" i="10"/>
  <c r="J19" i="10"/>
  <c r="L18" i="10"/>
  <c r="P71" i="10"/>
  <c r="R70" i="10"/>
  <c r="F12" i="10"/>
  <c r="P177" i="10"/>
  <c r="R176" i="10"/>
  <c r="F26" i="10"/>
  <c r="R119" i="10"/>
  <c r="P120" i="10"/>
  <c r="R135" i="10"/>
  <c r="P136" i="10"/>
  <c r="F46" i="10"/>
  <c r="P49" i="10"/>
  <c r="R48" i="10"/>
  <c r="R159" i="10"/>
  <c r="P160" i="10"/>
  <c r="F64" i="10"/>
  <c r="S99" i="11"/>
  <c r="U98" i="11"/>
  <c r="R173" i="5"/>
  <c r="P174" i="5"/>
  <c r="K24" i="7"/>
  <c r="M23" i="7"/>
  <c r="U179" i="11"/>
  <c r="S180" i="11"/>
  <c r="P195" i="5"/>
  <c r="R194" i="5"/>
  <c r="P160" i="5"/>
  <c r="R159" i="5"/>
  <c r="L123" i="20"/>
  <c r="J124" i="20"/>
  <c r="Q202" i="12"/>
  <c r="S201" i="12"/>
  <c r="K29" i="6"/>
  <c r="M28" i="6"/>
  <c r="P243" i="5"/>
  <c r="R242" i="5"/>
  <c r="N18" i="5"/>
  <c r="O17" i="5"/>
  <c r="R45" i="5"/>
  <c r="P46" i="5"/>
  <c r="P72" i="5"/>
  <c r="R71" i="5"/>
  <c r="P118" i="5"/>
  <c r="R117" i="5"/>
  <c r="P137" i="5"/>
  <c r="R136" i="5"/>
  <c r="P96" i="5"/>
  <c r="R95" i="5"/>
  <c r="M3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J170" i="5"/>
  <c r="F170" i="5"/>
  <c r="J116" i="18"/>
  <c r="L115" i="18"/>
  <c r="K24" i="12"/>
  <c r="M23" i="12"/>
  <c r="Q141" i="12"/>
  <c r="S140" i="12"/>
  <c r="S101" i="12"/>
  <c r="Q102" i="12"/>
  <c r="Q77" i="12"/>
  <c r="S76" i="12"/>
  <c r="S179" i="12"/>
  <c r="Q180" i="12"/>
  <c r="S180" i="12"/>
  <c r="Q54" i="12"/>
  <c r="S53" i="12"/>
  <c r="L47" i="11"/>
  <c r="S141" i="11"/>
  <c r="U140" i="11"/>
  <c r="T74" i="11"/>
  <c r="U73" i="11"/>
  <c r="M22" i="11"/>
  <c r="O21" i="11"/>
  <c r="S50" i="11"/>
  <c r="U49" i="11"/>
  <c r="S76" i="11"/>
  <c r="P161" i="10"/>
  <c r="R161" i="10"/>
  <c r="R160" i="10"/>
  <c r="P121" i="10"/>
  <c r="R121" i="10"/>
  <c r="R120" i="10"/>
  <c r="I12" i="10"/>
  <c r="R71" i="10"/>
  <c r="P72" i="10"/>
  <c r="R49" i="10"/>
  <c r="P50" i="10"/>
  <c r="J20" i="10"/>
  <c r="L19" i="10"/>
  <c r="P178" i="10"/>
  <c r="R177" i="10"/>
  <c r="P99" i="10"/>
  <c r="R98" i="10"/>
  <c r="R136" i="10"/>
  <c r="P137" i="10"/>
  <c r="Q203" i="12"/>
  <c r="S202" i="12"/>
  <c r="S181" i="11"/>
  <c r="U180" i="11"/>
  <c r="L124" i="20"/>
  <c r="J125" i="20"/>
  <c r="K25" i="7"/>
  <c r="M24" i="7"/>
  <c r="P161" i="5"/>
  <c r="R161" i="5"/>
  <c r="R160" i="5"/>
  <c r="P175" i="5"/>
  <c r="R174" i="5"/>
  <c r="K30" i="6"/>
  <c r="M30" i="6"/>
  <c r="M29" i="6"/>
  <c r="R195" i="5"/>
  <c r="P196" i="5"/>
  <c r="U99" i="11"/>
  <c r="S100" i="11"/>
  <c r="R243" i="5"/>
  <c r="P244" i="5"/>
  <c r="R46" i="5"/>
  <c r="P47" i="5"/>
  <c r="M37" i="5"/>
  <c r="R137" i="5"/>
  <c r="P138" i="5"/>
  <c r="P119" i="5"/>
  <c r="R118" i="5"/>
  <c r="R96" i="5"/>
  <c r="P97" i="5"/>
  <c r="P73" i="5"/>
  <c r="R72" i="5"/>
  <c r="N19" i="5"/>
  <c r="O18" i="5"/>
  <c r="K170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G170" i="5"/>
  <c r="J117" i="18"/>
  <c r="L116" i="18"/>
  <c r="Q78" i="12"/>
  <c r="S77" i="12"/>
  <c r="Q103" i="12"/>
  <c r="S102" i="12"/>
  <c r="K25" i="12"/>
  <c r="M24" i="12"/>
  <c r="S54" i="12"/>
  <c r="Q55" i="12"/>
  <c r="Q142" i="12"/>
  <c r="S141" i="12"/>
  <c r="F48" i="11"/>
  <c r="S51" i="11"/>
  <c r="U50" i="11"/>
  <c r="O22" i="11"/>
  <c r="M23" i="11"/>
  <c r="T75" i="11"/>
  <c r="U74" i="11"/>
  <c r="S77" i="11"/>
  <c r="U141" i="11"/>
  <c r="S142" i="1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F13" i="10"/>
  <c r="F47" i="10"/>
  <c r="J21" i="10"/>
  <c r="L20" i="10"/>
  <c r="P138" i="10"/>
  <c r="R137" i="10"/>
  <c r="P100" i="10"/>
  <c r="R99" i="10"/>
  <c r="R50" i="10"/>
  <c r="P51" i="10"/>
  <c r="R178" i="10"/>
  <c r="P179" i="10"/>
  <c r="P73" i="10"/>
  <c r="R72" i="10"/>
  <c r="F65" i="10"/>
  <c r="R196" i="5"/>
  <c r="P197" i="5"/>
  <c r="K26" i="7"/>
  <c r="M25" i="7"/>
  <c r="R179" i="10"/>
  <c r="P180" i="10"/>
  <c r="L125" i="20"/>
  <c r="J126" i="20"/>
  <c r="R175" i="5"/>
  <c r="P176" i="5"/>
  <c r="S182" i="11"/>
  <c r="U181" i="11"/>
  <c r="R244" i="5"/>
  <c r="P245" i="5"/>
  <c r="S101" i="11"/>
  <c r="U100" i="11"/>
  <c r="S203" i="12"/>
  <c r="Q204" i="12"/>
  <c r="N20" i="5"/>
  <c r="O19" i="5"/>
  <c r="P120" i="5"/>
  <c r="R119" i="5"/>
  <c r="M38" i="5"/>
  <c r="P98" i="5"/>
  <c r="R97" i="5"/>
  <c r="R138" i="5"/>
  <c r="P139" i="5"/>
  <c r="R47" i="5"/>
  <c r="P48" i="5"/>
  <c r="P74" i="5"/>
  <c r="R73" i="5"/>
  <c r="J118" i="18"/>
  <c r="L117" i="18"/>
  <c r="S142" i="12"/>
  <c r="Q143" i="12"/>
  <c r="S55" i="12"/>
  <c r="Q56" i="12"/>
  <c r="M25" i="12"/>
  <c r="K26" i="12"/>
  <c r="Q104" i="12"/>
  <c r="S103" i="12"/>
  <c r="Q79" i="12"/>
  <c r="S78" i="12"/>
  <c r="K48" i="11"/>
  <c r="G48" i="11"/>
  <c r="T76" i="11"/>
  <c r="U75" i="11"/>
  <c r="U142" i="11"/>
  <c r="S143" i="11"/>
  <c r="M24" i="11"/>
  <c r="O23" i="11"/>
  <c r="S78" i="11"/>
  <c r="U51" i="11"/>
  <c r="S52" i="11"/>
  <c r="R100" i="10"/>
  <c r="P101" i="10"/>
  <c r="P74" i="10"/>
  <c r="R73" i="10"/>
  <c r="R138" i="10"/>
  <c r="P139" i="10"/>
  <c r="J22" i="10"/>
  <c r="L21" i="10"/>
  <c r="R51" i="10"/>
  <c r="P52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S102" i="11"/>
  <c r="U101" i="11"/>
  <c r="P246" i="5"/>
  <c r="R245" i="5"/>
  <c r="P181" i="10"/>
  <c r="R180" i="10"/>
  <c r="L126" i="20"/>
  <c r="J127" i="20"/>
  <c r="S183" i="11"/>
  <c r="U182" i="11"/>
  <c r="K27" i="7"/>
  <c r="M26" i="7"/>
  <c r="S204" i="12"/>
  <c r="Q205" i="12"/>
  <c r="P177" i="5"/>
  <c r="R176" i="5"/>
  <c r="P198" i="5"/>
  <c r="R197" i="5"/>
  <c r="R139" i="5"/>
  <c r="P140" i="5"/>
  <c r="M39" i="5"/>
  <c r="R74" i="5"/>
  <c r="P75" i="5"/>
  <c r="P49" i="5"/>
  <c r="R48" i="5"/>
  <c r="R98" i="5"/>
  <c r="P99" i="5"/>
  <c r="P121" i="5"/>
  <c r="R121" i="5"/>
  <c r="R120" i="5"/>
  <c r="N21" i="5"/>
  <c r="O20" i="5"/>
  <c r="J119" i="18"/>
  <c r="L118" i="18"/>
  <c r="S104" i="12"/>
  <c r="Q105" i="12"/>
  <c r="S105" i="12"/>
  <c r="M26" i="12"/>
  <c r="K27" i="12"/>
  <c r="Q80" i="12"/>
  <c r="S79" i="12"/>
  <c r="Q57" i="12"/>
  <c r="S57" i="12"/>
  <c r="S56" i="12"/>
  <c r="S143" i="12"/>
  <c r="Q144" i="12"/>
  <c r="J49" i="11"/>
  <c r="L48" i="11"/>
  <c r="O24" i="11"/>
  <c r="M25" i="11"/>
  <c r="S144" i="11"/>
  <c r="U143" i="11"/>
  <c r="U52" i="11"/>
  <c r="S53" i="11"/>
  <c r="S79" i="11"/>
  <c r="T77" i="11"/>
  <c r="U76" i="11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R101" i="10"/>
  <c r="P102" i="10"/>
  <c r="J23" i="10"/>
  <c r="L22" i="10"/>
  <c r="R139" i="10"/>
  <c r="P140" i="10"/>
  <c r="P53" i="10"/>
  <c r="R52" i="10"/>
  <c r="R74" i="10"/>
  <c r="P75" i="10"/>
  <c r="L127" i="20"/>
  <c r="J128" i="20"/>
  <c r="P178" i="5"/>
  <c r="R177" i="5"/>
  <c r="S205" i="12"/>
  <c r="Q206" i="12"/>
  <c r="R181" i="10"/>
  <c r="P182" i="10"/>
  <c r="K28" i="7"/>
  <c r="M27" i="7"/>
  <c r="P247" i="5"/>
  <c r="R246" i="5"/>
  <c r="R198" i="5"/>
  <c r="P199" i="5"/>
  <c r="U183" i="11"/>
  <c r="S184" i="11"/>
  <c r="S103" i="11"/>
  <c r="U102" i="11"/>
  <c r="R99" i="5"/>
  <c r="P100" i="5"/>
  <c r="N22" i="5"/>
  <c r="O21" i="5"/>
  <c r="M40" i="5"/>
  <c r="R75" i="5"/>
  <c r="P76" i="5"/>
  <c r="P141" i="5"/>
  <c r="R140" i="5"/>
  <c r="R49" i="5"/>
  <c r="P50" i="5"/>
  <c r="L119" i="18"/>
  <c r="J120" i="18"/>
  <c r="Q145" i="12"/>
  <c r="S145" i="12"/>
  <c r="S144" i="12"/>
  <c r="S80" i="12"/>
  <c r="Q81" i="12"/>
  <c r="K28" i="12"/>
  <c r="M27" i="12"/>
  <c r="F49" i="11"/>
  <c r="S54" i="11"/>
  <c r="U53" i="11"/>
  <c r="T78" i="11"/>
  <c r="U77" i="11"/>
  <c r="O25" i="11"/>
  <c r="M26" i="11"/>
  <c r="U144" i="11"/>
  <c r="S145" i="11"/>
  <c r="U145" i="11"/>
  <c r="S80" i="11"/>
  <c r="P103" i="10"/>
  <c r="R102" i="10"/>
  <c r="P54" i="10"/>
  <c r="R53" i="10"/>
  <c r="P76" i="10"/>
  <c r="R75" i="10"/>
  <c r="P141" i="10"/>
  <c r="R140" i="10"/>
  <c r="L23" i="10"/>
  <c r="J24" i="10"/>
  <c r="U184" i="11"/>
  <c r="S185" i="11"/>
  <c r="P183" i="10"/>
  <c r="R182" i="10"/>
  <c r="P248" i="5"/>
  <c r="R248" i="5"/>
  <c r="R247" i="5"/>
  <c r="R178" i="5"/>
  <c r="P179" i="5"/>
  <c r="S206" i="12"/>
  <c r="Q207" i="12"/>
  <c r="J129" i="20"/>
  <c r="L128" i="20"/>
  <c r="R199" i="5"/>
  <c r="P200" i="5"/>
  <c r="S104" i="11"/>
  <c r="U103" i="11"/>
  <c r="K29" i="7"/>
  <c r="M28" i="7"/>
  <c r="R76" i="5"/>
  <c r="P77" i="5"/>
  <c r="N23" i="5"/>
  <c r="O22" i="5"/>
  <c r="R50" i="5"/>
  <c r="P51" i="5"/>
  <c r="P101" i="5"/>
  <c r="R100" i="5"/>
  <c r="P142" i="5"/>
  <c r="R141" i="5"/>
  <c r="M41" i="5"/>
  <c r="L120" i="18"/>
  <c r="J121" i="18"/>
  <c r="K29" i="12"/>
  <c r="M28" i="12"/>
  <c r="Q82" i="12"/>
  <c r="S82" i="12"/>
  <c r="S81" i="12"/>
  <c r="K49" i="11"/>
  <c r="G49" i="11"/>
  <c r="M27" i="11"/>
  <c r="O26" i="11"/>
  <c r="T79" i="11"/>
  <c r="U78" i="11"/>
  <c r="S81" i="11"/>
  <c r="S55" i="11"/>
  <c r="U54" i="11"/>
  <c r="J25" i="10"/>
  <c r="L24" i="10"/>
  <c r="R141" i="10"/>
  <c r="P142" i="10"/>
  <c r="R76" i="10"/>
  <c r="P77" i="10"/>
  <c r="R103" i="10"/>
  <c r="P104" i="10"/>
  <c r="R54" i="10"/>
  <c r="P55" i="10"/>
  <c r="R200" i="5"/>
  <c r="P201" i="5"/>
  <c r="R179" i="5"/>
  <c r="P180" i="5"/>
  <c r="R180" i="5"/>
  <c r="S105" i="11"/>
  <c r="U105" i="11"/>
  <c r="U104" i="11"/>
  <c r="L129" i="20"/>
  <c r="J130" i="20"/>
  <c r="P184" i="10"/>
  <c r="R183" i="10"/>
  <c r="Q208" i="12"/>
  <c r="S207" i="12"/>
  <c r="S186" i="11"/>
  <c r="U185" i="11"/>
  <c r="M29" i="7"/>
  <c r="K30" i="7"/>
  <c r="R101" i="5"/>
  <c r="P102" i="5"/>
  <c r="N24" i="5"/>
  <c r="O23" i="5"/>
  <c r="R51" i="5"/>
  <c r="P52" i="5"/>
  <c r="P78" i="5"/>
  <c r="R77" i="5"/>
  <c r="M42" i="5"/>
  <c r="P143" i="5"/>
  <c r="R142" i="5"/>
  <c r="L121" i="18"/>
  <c r="J122" i="18"/>
  <c r="K30" i="12"/>
  <c r="M29" i="12"/>
  <c r="L49" i="11"/>
  <c r="J50" i="11"/>
  <c r="S82" i="11"/>
  <c r="U55" i="11"/>
  <c r="S56" i="11"/>
  <c r="T80" i="11"/>
  <c r="U79" i="11"/>
  <c r="M28" i="11"/>
  <c r="O27" i="11"/>
  <c r="R55" i="10"/>
  <c r="P56" i="10"/>
  <c r="P105" i="10"/>
  <c r="R105" i="10"/>
  <c r="R104" i="10"/>
  <c r="J26" i="10"/>
  <c r="L25" i="10"/>
  <c r="P78" i="10"/>
  <c r="R77" i="10"/>
  <c r="R142" i="10"/>
  <c r="P143" i="10"/>
  <c r="S187" i="11"/>
  <c r="U186" i="11"/>
  <c r="M30" i="7"/>
  <c r="K31" i="7"/>
  <c r="S208" i="12"/>
  <c r="Q209" i="12"/>
  <c r="L130" i="20"/>
  <c r="J131" i="20"/>
  <c r="P202" i="5"/>
  <c r="R201" i="5"/>
  <c r="R184" i="10"/>
  <c r="P185" i="10"/>
  <c r="P144" i="5"/>
  <c r="R143" i="5"/>
  <c r="P79" i="5"/>
  <c r="R78" i="5"/>
  <c r="N25" i="5"/>
  <c r="O24" i="5"/>
  <c r="P53" i="5"/>
  <c r="R52" i="5"/>
  <c r="P103" i="5"/>
  <c r="R102" i="5"/>
  <c r="M43" i="5"/>
  <c r="J123" i="18"/>
  <c r="L122" i="18"/>
  <c r="M30" i="12"/>
  <c r="K31" i="12"/>
  <c r="F50" i="11"/>
  <c r="M29" i="11"/>
  <c r="O28" i="11"/>
  <c r="T81" i="11"/>
  <c r="U80" i="11"/>
  <c r="U56" i="11"/>
  <c r="S57" i="11"/>
  <c r="U57" i="11"/>
  <c r="P144" i="10"/>
  <c r="R143" i="10"/>
  <c r="P79" i="10"/>
  <c r="R78" i="10"/>
  <c r="P57" i="10"/>
  <c r="R57" i="10"/>
  <c r="R56" i="10"/>
  <c r="L26" i="10"/>
  <c r="J27" i="10"/>
  <c r="J132" i="20"/>
  <c r="L131" i="20"/>
  <c r="R185" i="10"/>
  <c r="P186" i="10"/>
  <c r="K32" i="7"/>
  <c r="M31" i="7"/>
  <c r="Q210" i="12"/>
  <c r="S209" i="12"/>
  <c r="P203" i="5"/>
  <c r="R203" i="5"/>
  <c r="R202" i="5"/>
  <c r="S188" i="11"/>
  <c r="U187" i="11"/>
  <c r="R53" i="5"/>
  <c r="P54" i="5"/>
  <c r="R79" i="5"/>
  <c r="P80" i="5"/>
  <c r="M44" i="5"/>
  <c r="P104" i="5"/>
  <c r="R103" i="5"/>
  <c r="N26" i="5"/>
  <c r="O25" i="5"/>
  <c r="P145" i="5"/>
  <c r="R145" i="5"/>
  <c r="R144" i="5"/>
  <c r="J124" i="18"/>
  <c r="L123" i="18"/>
  <c r="K32" i="12"/>
  <c r="M31" i="12"/>
  <c r="K50" i="11"/>
  <c r="G50" i="11"/>
  <c r="T82" i="11"/>
  <c r="U82" i="11"/>
  <c r="U81" i="11"/>
  <c r="M30" i="11"/>
  <c r="O29" i="11"/>
  <c r="J28" i="10"/>
  <c r="L27" i="10"/>
  <c r="P145" i="10"/>
  <c r="R145" i="10"/>
  <c r="R144" i="10"/>
  <c r="R79" i="10"/>
  <c r="P80" i="10"/>
  <c r="Q211" i="12"/>
  <c r="S210" i="12"/>
  <c r="R186" i="10"/>
  <c r="P187" i="10"/>
  <c r="L132" i="20"/>
  <c r="J133" i="20"/>
  <c r="K33" i="7"/>
  <c r="M32" i="7"/>
  <c r="U188" i="11"/>
  <c r="S189" i="11"/>
  <c r="R104" i="5"/>
  <c r="P105" i="5"/>
  <c r="R105" i="5"/>
  <c r="R80" i="5"/>
  <c r="P81" i="5"/>
  <c r="R54" i="5"/>
  <c r="P55" i="5"/>
  <c r="N27" i="5"/>
  <c r="O26" i="5"/>
  <c r="M45" i="5"/>
  <c r="L124" i="18"/>
  <c r="J125" i="18"/>
  <c r="K33" i="12"/>
  <c r="M32" i="12"/>
  <c r="L50" i="11"/>
  <c r="J51" i="11"/>
  <c r="M31" i="11"/>
  <c r="O30" i="11"/>
  <c r="L28" i="10"/>
  <c r="J29" i="10"/>
  <c r="P81" i="10"/>
  <c r="R80" i="10"/>
  <c r="S211" i="12"/>
  <c r="Q212" i="12"/>
  <c r="M33" i="7"/>
  <c r="K34" i="7"/>
  <c r="L133" i="20"/>
  <c r="J134" i="20"/>
  <c r="R187" i="10"/>
  <c r="P188" i="10"/>
  <c r="U189" i="11"/>
  <c r="S190" i="11"/>
  <c r="R81" i="5"/>
  <c r="P82" i="5"/>
  <c r="R82" i="5"/>
  <c r="N28" i="5"/>
  <c r="O27" i="5"/>
  <c r="R55" i="5"/>
  <c r="P56" i="5"/>
  <c r="M46" i="5"/>
  <c r="L125" i="18"/>
  <c r="J126" i="18"/>
  <c r="M33" i="12"/>
  <c r="K34" i="12"/>
  <c r="K51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F51" i="11"/>
  <c r="G51" i="11"/>
  <c r="O31" i="11"/>
  <c r="M32" i="11"/>
  <c r="P82" i="10"/>
  <c r="R82" i="10"/>
  <c r="R81" i="10"/>
  <c r="J30" i="10"/>
  <c r="L29" i="10"/>
  <c r="R188" i="10"/>
  <c r="P189" i="10"/>
  <c r="J135" i="20"/>
  <c r="L134" i="20"/>
  <c r="K35" i="7"/>
  <c r="M34" i="7"/>
  <c r="U190" i="11"/>
  <c r="S191" i="11"/>
  <c r="S212" i="12"/>
  <c r="Q213" i="12"/>
  <c r="M47" i="5"/>
  <c r="N29" i="5"/>
  <c r="O28" i="5"/>
  <c r="P57" i="5"/>
  <c r="R57" i="5"/>
  <c r="R56" i="5"/>
  <c r="L126" i="18"/>
  <c r="J127" i="18"/>
  <c r="K35" i="12"/>
  <c r="M34" i="12"/>
  <c r="M33" i="11"/>
  <c r="O32" i="11"/>
  <c r="J31" i="10"/>
  <c r="L30" i="10"/>
  <c r="U191" i="11"/>
  <c r="S192" i="11"/>
  <c r="K36" i="7"/>
  <c r="M35" i="7"/>
  <c r="L135" i="20"/>
  <c r="J136" i="20"/>
  <c r="S213" i="12"/>
  <c r="Q214" i="12"/>
  <c r="P190" i="10"/>
  <c r="R189" i="10"/>
  <c r="N30" i="5"/>
  <c r="O29" i="5"/>
  <c r="M48" i="5"/>
  <c r="L127" i="18"/>
  <c r="J128" i="18"/>
  <c r="K36" i="12"/>
  <c r="M35" i="12"/>
  <c r="M34" i="11"/>
  <c r="O33" i="11"/>
  <c r="J32" i="10"/>
  <c r="L31" i="10"/>
  <c r="S214" i="12"/>
  <c r="Q215" i="12"/>
  <c r="L136" i="20"/>
  <c r="J137" i="20"/>
  <c r="M36" i="7"/>
  <c r="K37" i="7"/>
  <c r="U192" i="11"/>
  <c r="S193" i="11"/>
  <c r="R190" i="10"/>
  <c r="P191" i="10"/>
  <c r="M49" i="5"/>
  <c r="N31" i="5"/>
  <c r="O30" i="5"/>
  <c r="L128" i="18"/>
  <c r="J129" i="18"/>
  <c r="K37" i="12"/>
  <c r="M36" i="12"/>
  <c r="O34" i="11"/>
  <c r="M35" i="11"/>
  <c r="J33" i="10"/>
  <c r="L32" i="10"/>
  <c r="U193" i="11"/>
  <c r="S194" i="11"/>
  <c r="M37" i="7"/>
  <c r="K38" i="7"/>
  <c r="J138" i="20"/>
  <c r="L137" i="20"/>
  <c r="R191" i="10"/>
  <c r="P192" i="10"/>
  <c r="S215" i="12"/>
  <c r="Q216" i="12"/>
  <c r="N32" i="5"/>
  <c r="O31" i="5"/>
  <c r="M50" i="5"/>
  <c r="L129" i="18"/>
  <c r="J130" i="18"/>
  <c r="K38" i="12"/>
  <c r="M37" i="12"/>
  <c r="O35" i="11"/>
  <c r="M36" i="11"/>
  <c r="J34" i="10"/>
  <c r="L33" i="10"/>
  <c r="R192" i="10"/>
  <c r="P193" i="10"/>
  <c r="J139" i="20"/>
  <c r="L138" i="20"/>
  <c r="M38" i="7"/>
  <c r="K39" i="7"/>
  <c r="S216" i="12"/>
  <c r="Q217" i="12"/>
  <c r="U194" i="11"/>
  <c r="S195" i="11"/>
  <c r="M51" i="5"/>
  <c r="N33" i="5"/>
  <c r="O32" i="5"/>
  <c r="L130" i="18"/>
  <c r="J131" i="18"/>
  <c r="M38" i="12"/>
  <c r="K39" i="12"/>
  <c r="M37" i="11"/>
  <c r="O36" i="11"/>
  <c r="J35" i="10"/>
  <c r="L34" i="10"/>
  <c r="S217" i="12"/>
  <c r="Q218" i="12"/>
  <c r="M39" i="7"/>
  <c r="K40" i="7"/>
  <c r="L139" i="20"/>
  <c r="J140" i="20"/>
  <c r="U195" i="11"/>
  <c r="S196" i="11"/>
  <c r="P194" i="10"/>
  <c r="R193" i="10"/>
  <c r="N34" i="5"/>
  <c r="O33" i="5"/>
  <c r="M52" i="5"/>
  <c r="J132" i="18"/>
  <c r="L131" i="18"/>
  <c r="M39" i="12"/>
  <c r="K40" i="12"/>
  <c r="M38" i="11"/>
  <c r="O37" i="11"/>
  <c r="L35" i="10"/>
  <c r="J36" i="10"/>
  <c r="U196" i="11"/>
  <c r="S197" i="11"/>
  <c r="L140" i="20"/>
  <c r="J141" i="20"/>
  <c r="M40" i="7"/>
  <c r="K41" i="7"/>
  <c r="R194" i="10"/>
  <c r="P195" i="10"/>
  <c r="S218" i="12"/>
  <c r="Q219" i="12"/>
  <c r="M53" i="5"/>
  <c r="N35" i="5"/>
  <c r="O34" i="5"/>
  <c r="J133" i="18"/>
  <c r="L132" i="18"/>
  <c r="K41" i="12"/>
  <c r="M40" i="12"/>
  <c r="O38" i="11"/>
  <c r="M39" i="11"/>
  <c r="J37" i="10"/>
  <c r="L36" i="10"/>
  <c r="R195" i="10"/>
  <c r="P196" i="10"/>
  <c r="M41" i="7"/>
  <c r="K42" i="7"/>
  <c r="J142" i="20"/>
  <c r="L141" i="20"/>
  <c r="S219" i="12"/>
  <c r="Q220" i="12"/>
  <c r="U197" i="11"/>
  <c r="S198" i="11"/>
  <c r="N36" i="5"/>
  <c r="O35" i="5"/>
  <c r="M54" i="5"/>
  <c r="J134" i="18"/>
  <c r="L133" i="18"/>
  <c r="K42" i="12"/>
  <c r="M41" i="12"/>
  <c r="O39" i="11"/>
  <c r="M40" i="11"/>
  <c r="J38" i="10"/>
  <c r="L37" i="10"/>
  <c r="Q221" i="12"/>
  <c r="S220" i="12"/>
  <c r="M42" i="7"/>
  <c r="K43" i="7"/>
  <c r="L142" i="20"/>
  <c r="J143" i="20"/>
  <c r="U198" i="11"/>
  <c r="S199" i="11"/>
  <c r="R196" i="10"/>
  <c r="P197" i="10"/>
  <c r="M55" i="5"/>
  <c r="N37" i="5"/>
  <c r="O36" i="5"/>
  <c r="J135" i="18"/>
  <c r="L134" i="18"/>
  <c r="M42" i="12"/>
  <c r="K43" i="12"/>
  <c r="M41" i="11"/>
  <c r="O40" i="11"/>
  <c r="J39" i="10"/>
  <c r="L38" i="10"/>
  <c r="S200" i="11"/>
  <c r="U199" i="11"/>
  <c r="L143" i="20"/>
  <c r="J144" i="20"/>
  <c r="M43" i="7"/>
  <c r="K44" i="7"/>
  <c r="Q222" i="12"/>
  <c r="S221" i="12"/>
  <c r="R197" i="10"/>
  <c r="P198" i="10"/>
  <c r="N38" i="5"/>
  <c r="O37" i="5"/>
  <c r="M56" i="5"/>
  <c r="J136" i="18"/>
  <c r="L135" i="18"/>
  <c r="K44" i="12"/>
  <c r="M43" i="12"/>
  <c r="M42" i="11"/>
  <c r="O41" i="11"/>
  <c r="J40" i="10"/>
  <c r="L39" i="10"/>
  <c r="Q223" i="12"/>
  <c r="S222" i="12"/>
  <c r="K45" i="7"/>
  <c r="M44" i="7"/>
  <c r="L144" i="20"/>
  <c r="J145" i="20"/>
  <c r="P199" i="10"/>
  <c r="R198" i="10"/>
  <c r="U200" i="11"/>
  <c r="S201" i="11"/>
  <c r="M57" i="5"/>
  <c r="N39" i="5"/>
  <c r="O38" i="5"/>
  <c r="J137" i="18"/>
  <c r="L136" i="18"/>
  <c r="K45" i="12"/>
  <c r="M44" i="12"/>
  <c r="O42" i="11"/>
  <c r="M43" i="11"/>
  <c r="J41" i="10"/>
  <c r="L40" i="10"/>
  <c r="P200" i="10"/>
  <c r="R199" i="10"/>
  <c r="J146" i="20"/>
  <c r="L145" i="20"/>
  <c r="M45" i="7"/>
  <c r="K46" i="7"/>
  <c r="U201" i="11"/>
  <c r="S202" i="11"/>
  <c r="Q224" i="12"/>
  <c r="S223" i="12"/>
  <c r="N40" i="5"/>
  <c r="O39" i="5"/>
  <c r="M58" i="5"/>
  <c r="J138" i="18"/>
  <c r="L137" i="18"/>
  <c r="M45" i="12"/>
  <c r="K46" i="12"/>
  <c r="O43" i="11"/>
  <c r="M44" i="11"/>
  <c r="L41" i="10"/>
  <c r="J42" i="10"/>
  <c r="U202" i="11"/>
  <c r="S203" i="11"/>
  <c r="K47" i="7"/>
  <c r="M46" i="7"/>
  <c r="L146" i="20"/>
  <c r="J147" i="20"/>
  <c r="S224" i="12"/>
  <c r="Q225" i="12"/>
  <c r="R200" i="10"/>
  <c r="P201" i="10"/>
  <c r="M59" i="5"/>
  <c r="N41" i="5"/>
  <c r="O40" i="5"/>
  <c r="J139" i="18"/>
  <c r="L138" i="18"/>
  <c r="M46" i="12"/>
  <c r="K47" i="12"/>
  <c r="M45" i="11"/>
  <c r="O44" i="11"/>
  <c r="J43" i="10"/>
  <c r="L42" i="10"/>
  <c r="S225" i="12"/>
  <c r="Q226" i="12"/>
  <c r="L147" i="20"/>
  <c r="J148" i="20"/>
  <c r="K48" i="7"/>
  <c r="M47" i="7"/>
  <c r="R201" i="10"/>
  <c r="P202" i="10"/>
  <c r="S204" i="11"/>
  <c r="U203" i="11"/>
  <c r="N42" i="5"/>
  <c r="O41" i="5"/>
  <c r="M60" i="5"/>
  <c r="J140" i="18"/>
  <c r="L139" i="18"/>
  <c r="K48" i="12"/>
  <c r="M47" i="12"/>
  <c r="M46" i="11"/>
  <c r="O45" i="11"/>
  <c r="J44" i="10"/>
  <c r="L43" i="10"/>
  <c r="R202" i="10"/>
  <c r="P203" i="10"/>
  <c r="K49" i="7"/>
  <c r="M48" i="7"/>
  <c r="L148" i="20"/>
  <c r="J149" i="20"/>
  <c r="S226" i="12"/>
  <c r="Q227" i="12"/>
  <c r="S205" i="11"/>
  <c r="U204" i="11"/>
  <c r="M61" i="5"/>
  <c r="N43" i="5"/>
  <c r="O42" i="5"/>
  <c r="J141" i="18"/>
  <c r="L140" i="18"/>
  <c r="M48" i="12"/>
  <c r="K49" i="12"/>
  <c r="O46" i="11"/>
  <c r="M47" i="11"/>
  <c r="J45" i="10"/>
  <c r="L44" i="10"/>
  <c r="S227" i="12"/>
  <c r="Q228" i="12"/>
  <c r="L149" i="20"/>
  <c r="J150" i="20"/>
  <c r="M49" i="7"/>
  <c r="K50" i="7"/>
  <c r="R203" i="10"/>
  <c r="P204" i="10"/>
  <c r="U205" i="11"/>
  <c r="S206" i="11"/>
  <c r="N44" i="5"/>
  <c r="O43" i="5"/>
  <c r="M62" i="5"/>
  <c r="L141" i="18"/>
  <c r="J142" i="18"/>
  <c r="M49" i="12"/>
  <c r="K50" i="12"/>
  <c r="M48" i="11"/>
  <c r="O47" i="11"/>
  <c r="L45" i="10"/>
  <c r="J46" i="10"/>
  <c r="P205" i="10"/>
  <c r="R204" i="10"/>
  <c r="L150" i="20"/>
  <c r="J151" i="20"/>
  <c r="K51" i="7"/>
  <c r="M50" i="7"/>
  <c r="S207" i="11"/>
  <c r="U206" i="11"/>
  <c r="Q229" i="12"/>
  <c r="S228" i="12"/>
  <c r="M63" i="5"/>
  <c r="N45" i="5"/>
  <c r="O44" i="5"/>
  <c r="J143" i="18"/>
  <c r="L142" i="18"/>
  <c r="K51" i="12"/>
  <c r="M50" i="12"/>
  <c r="M49" i="11"/>
  <c r="O48" i="11"/>
  <c r="J47" i="10"/>
  <c r="L46" i="10"/>
  <c r="U207" i="11"/>
  <c r="S208" i="11"/>
  <c r="M51" i="7"/>
  <c r="K52" i="7"/>
  <c r="L151" i="20"/>
  <c r="J152" i="20"/>
  <c r="S229" i="12"/>
  <c r="Q230" i="12"/>
  <c r="P206" i="10"/>
  <c r="R205" i="10"/>
  <c r="N46" i="5"/>
  <c r="O45" i="5"/>
  <c r="M64" i="5"/>
  <c r="J144" i="18"/>
  <c r="L143" i="18"/>
  <c r="K52" i="12"/>
  <c r="M51" i="12"/>
  <c r="O49" i="11"/>
  <c r="M50" i="11"/>
  <c r="L47" i="10"/>
  <c r="J48" i="10"/>
  <c r="Q231" i="12"/>
  <c r="S230" i="12"/>
  <c r="L152" i="20"/>
  <c r="J153" i="20"/>
  <c r="M52" i="7"/>
  <c r="K53" i="7"/>
  <c r="S209" i="11"/>
  <c r="U208" i="11"/>
  <c r="P207" i="10"/>
  <c r="R206" i="10"/>
  <c r="M65" i="5"/>
  <c r="N47" i="5"/>
  <c r="O46" i="5"/>
  <c r="J145" i="18"/>
  <c r="L144" i="18"/>
  <c r="M52" i="12"/>
  <c r="K53" i="12"/>
  <c r="O50" i="11"/>
  <c r="M51" i="11"/>
  <c r="L48" i="10"/>
  <c r="J49" i="10"/>
  <c r="U209" i="11"/>
  <c r="S210" i="11"/>
  <c r="L153" i="20"/>
  <c r="J154" i="20"/>
  <c r="M53" i="7"/>
  <c r="K54" i="7"/>
  <c r="R207" i="10"/>
  <c r="P208" i="10"/>
  <c r="Q232" i="12"/>
  <c r="S231" i="12"/>
  <c r="N48" i="5"/>
  <c r="O47" i="5"/>
  <c r="M66" i="5"/>
  <c r="J146" i="18"/>
  <c r="L145" i="18"/>
  <c r="M53" i="12"/>
  <c r="K54" i="12"/>
  <c r="M52" i="11"/>
  <c r="O51" i="11"/>
  <c r="L49" i="10"/>
  <c r="J50" i="10"/>
  <c r="R208" i="10"/>
  <c r="P209" i="10"/>
  <c r="J155" i="20"/>
  <c r="L154" i="20"/>
  <c r="M54" i="7"/>
  <c r="K55" i="7"/>
  <c r="S211" i="11"/>
  <c r="U210" i="11"/>
  <c r="S232" i="12"/>
  <c r="Q233" i="12"/>
  <c r="M67" i="5"/>
  <c r="N49" i="5"/>
  <c r="O48" i="5"/>
  <c r="L146" i="18"/>
  <c r="J147" i="18"/>
  <c r="K55" i="12"/>
  <c r="M54" i="12"/>
  <c r="M53" i="11"/>
  <c r="O52" i="11"/>
  <c r="J51" i="10"/>
  <c r="L50" i="10"/>
  <c r="U211" i="11"/>
  <c r="S212" i="11"/>
  <c r="M55" i="7"/>
  <c r="K56" i="7"/>
  <c r="L155" i="20"/>
  <c r="J156" i="20"/>
  <c r="Q234" i="12"/>
  <c r="S233" i="12"/>
  <c r="R209" i="10"/>
  <c r="P210" i="10"/>
  <c r="N50" i="5"/>
  <c r="O49" i="5"/>
  <c r="M68" i="5"/>
  <c r="J148" i="18"/>
  <c r="L147" i="18"/>
  <c r="K56" i="12"/>
  <c r="M55" i="12"/>
  <c r="O53" i="11"/>
  <c r="M54" i="11"/>
  <c r="J52" i="10"/>
  <c r="L51" i="10"/>
  <c r="Q235" i="12"/>
  <c r="Q236" i="12"/>
  <c r="Q237" i="12"/>
  <c r="Q238" i="12"/>
  <c r="Q239" i="12"/>
  <c r="Q240" i="12"/>
  <c r="Q241" i="12"/>
  <c r="Q242" i="12"/>
  <c r="Q243" i="12"/>
  <c r="Q244" i="12"/>
  <c r="S234" i="12"/>
  <c r="R210" i="10"/>
  <c r="P211" i="10"/>
  <c r="L156" i="20"/>
  <c r="J157" i="20"/>
  <c r="U212" i="11"/>
  <c r="S213" i="11"/>
  <c r="K57" i="7"/>
  <c r="M56" i="7"/>
  <c r="M69" i="5"/>
  <c r="N51" i="5"/>
  <c r="O50" i="5"/>
  <c r="J149" i="18"/>
  <c r="L148" i="18"/>
  <c r="M56" i="12"/>
  <c r="K57" i="12"/>
  <c r="O54" i="11"/>
  <c r="M55" i="11"/>
  <c r="L52" i="10"/>
  <c r="J53" i="10"/>
  <c r="L157" i="20"/>
  <c r="J158" i="20"/>
  <c r="R211" i="10"/>
  <c r="P212" i="10"/>
  <c r="S214" i="11"/>
  <c r="U213" i="11"/>
  <c r="K58" i="7"/>
  <c r="M57" i="7"/>
  <c r="N52" i="5"/>
  <c r="O51" i="5"/>
  <c r="M70" i="5"/>
  <c r="L149" i="18"/>
  <c r="J150" i="18"/>
  <c r="M57" i="12"/>
  <c r="K58" i="12"/>
  <c r="M56" i="11"/>
  <c r="O55" i="11"/>
  <c r="J54" i="10"/>
  <c r="L53" i="10"/>
  <c r="M58" i="7"/>
  <c r="K59" i="7"/>
  <c r="U214" i="11"/>
  <c r="S215" i="11"/>
  <c r="P213" i="10"/>
  <c r="R212" i="10"/>
  <c r="L158" i="20"/>
  <c r="J159" i="20"/>
  <c r="M71" i="5"/>
  <c r="N53" i="5"/>
  <c r="O52" i="5"/>
  <c r="J151" i="18"/>
  <c r="L150" i="18"/>
  <c r="K59" i="12"/>
  <c r="M58" i="12"/>
  <c r="M57" i="11"/>
  <c r="O56" i="11"/>
  <c r="J55" i="10"/>
  <c r="L54" i="10"/>
  <c r="L159" i="20"/>
  <c r="J160" i="20"/>
  <c r="P214" i="10"/>
  <c r="R213" i="10"/>
  <c r="U215" i="11"/>
  <c r="S216" i="11"/>
  <c r="M59" i="7"/>
  <c r="K60" i="7"/>
  <c r="N54" i="5"/>
  <c r="O53" i="5"/>
  <c r="M72" i="5"/>
  <c r="J152" i="18"/>
  <c r="L151" i="18"/>
  <c r="M59" i="12"/>
  <c r="K60" i="12"/>
  <c r="O57" i="11"/>
  <c r="M58" i="11"/>
  <c r="L55" i="10"/>
  <c r="J56" i="10"/>
  <c r="K61" i="7"/>
  <c r="M60" i="7"/>
  <c r="S217" i="11"/>
  <c r="U216" i="11"/>
  <c r="R214" i="10"/>
  <c r="P215" i="10"/>
  <c r="L160" i="20"/>
  <c r="J161" i="20"/>
  <c r="M73" i="5"/>
  <c r="N55" i="5"/>
  <c r="O54" i="5"/>
  <c r="J153" i="18"/>
  <c r="L152" i="18"/>
  <c r="K61" i="12"/>
  <c r="M60" i="12"/>
  <c r="M59" i="11"/>
  <c r="O58" i="11"/>
  <c r="L56" i="10"/>
  <c r="J57" i="10"/>
  <c r="J162" i="20"/>
  <c r="L161" i="20"/>
  <c r="R215" i="10"/>
  <c r="P216" i="10"/>
  <c r="S218" i="11"/>
  <c r="U217" i="11"/>
  <c r="K62" i="7"/>
  <c r="M61" i="7"/>
  <c r="N56" i="5"/>
  <c r="O55" i="5"/>
  <c r="M74" i="5"/>
  <c r="J154" i="18"/>
  <c r="L153" i="18"/>
  <c r="K62" i="12"/>
  <c r="M61" i="12"/>
  <c r="M60" i="11"/>
  <c r="O59" i="11"/>
  <c r="J58" i="10"/>
  <c r="L57" i="10"/>
  <c r="M62" i="7"/>
  <c r="K63" i="7"/>
  <c r="S219" i="11"/>
  <c r="U218" i="11"/>
  <c r="P217" i="10"/>
  <c r="R216" i="10"/>
  <c r="J163" i="20"/>
  <c r="L162" i="20"/>
  <c r="M75" i="5"/>
  <c r="N57" i="5"/>
  <c r="O56" i="5"/>
  <c r="J155" i="18"/>
  <c r="L154" i="18"/>
  <c r="M62" i="12"/>
  <c r="K63" i="12"/>
  <c r="O60" i="11"/>
  <c r="M61" i="11"/>
  <c r="J59" i="10"/>
  <c r="L58" i="10"/>
  <c r="L163" i="20"/>
  <c r="J164" i="20"/>
  <c r="R217" i="10"/>
  <c r="P218" i="10"/>
  <c r="U219" i="11"/>
  <c r="S220" i="11"/>
  <c r="M63" i="7"/>
  <c r="K64" i="7"/>
  <c r="N58" i="5"/>
  <c r="O57" i="5"/>
  <c r="M76" i="5"/>
  <c r="J156" i="18"/>
  <c r="L155" i="18"/>
  <c r="M63" i="12"/>
  <c r="K64" i="12"/>
  <c r="M62" i="11"/>
  <c r="O61" i="11"/>
  <c r="J60" i="10"/>
  <c r="L59" i="10"/>
  <c r="M64" i="7"/>
  <c r="K65" i="7"/>
  <c r="U220" i="11"/>
  <c r="S221" i="11"/>
  <c r="R218" i="10"/>
  <c r="P219" i="10"/>
  <c r="L164" i="20"/>
  <c r="J165" i="20"/>
  <c r="M77" i="5"/>
  <c r="N59" i="5"/>
  <c r="O58" i="5"/>
  <c r="J157" i="18"/>
  <c r="L156" i="18"/>
  <c r="K65" i="12"/>
  <c r="M64" i="12"/>
  <c r="M63" i="11"/>
  <c r="O62" i="11"/>
  <c r="J61" i="10"/>
  <c r="L60" i="10"/>
  <c r="L165" i="20"/>
  <c r="J166" i="20"/>
  <c r="R219" i="10"/>
  <c r="P220" i="10"/>
  <c r="S222" i="11"/>
  <c r="U221" i="11"/>
  <c r="K66" i="7"/>
  <c r="M65" i="7"/>
  <c r="N60" i="5"/>
  <c r="O59" i="5"/>
  <c r="M78" i="5"/>
  <c r="J158" i="18"/>
  <c r="L157" i="18"/>
  <c r="K66" i="12"/>
  <c r="M65" i="12"/>
  <c r="M64" i="11"/>
  <c r="O63" i="11"/>
  <c r="L61" i="10"/>
  <c r="J62" i="10"/>
  <c r="K67" i="7"/>
  <c r="M66" i="7"/>
  <c r="S223" i="11"/>
  <c r="U222" i="11"/>
  <c r="P221" i="10"/>
  <c r="R220" i="10"/>
  <c r="J167" i="20"/>
  <c r="L166" i="20"/>
  <c r="M79" i="5"/>
  <c r="N61" i="5"/>
  <c r="O60" i="5"/>
  <c r="J159" i="18"/>
  <c r="L158" i="18"/>
  <c r="M66" i="12"/>
  <c r="K67" i="12"/>
  <c r="M65" i="11"/>
  <c r="O64" i="11"/>
  <c r="L62" i="10"/>
  <c r="J63" i="10"/>
  <c r="L167" i="20"/>
  <c r="J168" i="20"/>
  <c r="P222" i="10"/>
  <c r="R221" i="10"/>
  <c r="S224" i="11"/>
  <c r="U223" i="11"/>
  <c r="K68" i="7"/>
  <c r="M67" i="7"/>
  <c r="N62" i="5"/>
  <c r="O61" i="5"/>
  <c r="M80" i="5"/>
  <c r="J160" i="18"/>
  <c r="L159" i="18"/>
  <c r="M67" i="12"/>
  <c r="K68" i="12"/>
  <c r="O65" i="11"/>
  <c r="M66" i="11"/>
  <c r="J64" i="10"/>
  <c r="L63" i="10"/>
  <c r="K69" i="7"/>
  <c r="M68" i="7"/>
  <c r="U224" i="11"/>
  <c r="S225" i="11"/>
  <c r="R222" i="10"/>
  <c r="P223" i="10"/>
  <c r="J169" i="20"/>
  <c r="L168" i="20"/>
  <c r="M81" i="5"/>
  <c r="N63" i="5"/>
  <c r="O62" i="5"/>
  <c r="J161" i="18"/>
  <c r="L160" i="18"/>
  <c r="K69" i="12"/>
  <c r="M68" i="12"/>
  <c r="O66" i="11"/>
  <c r="M67" i="11"/>
  <c r="J65" i="10"/>
  <c r="L64" i="10"/>
  <c r="L169" i="20"/>
  <c r="J170" i="20"/>
  <c r="R223" i="10"/>
  <c r="P224" i="10"/>
  <c r="U225" i="11"/>
  <c r="S226" i="11"/>
  <c r="M69" i="7"/>
  <c r="K70" i="7"/>
  <c r="M70" i="7"/>
  <c r="N64" i="5"/>
  <c r="O63" i="5"/>
  <c r="M82" i="5"/>
  <c r="J162" i="18"/>
  <c r="L161" i="18"/>
  <c r="M69" i="12"/>
  <c r="K70" i="12"/>
  <c r="M68" i="11"/>
  <c r="O67" i="11"/>
  <c r="L65" i="10"/>
  <c r="J66" i="10"/>
  <c r="S227" i="11"/>
  <c r="U226" i="11"/>
  <c r="R224" i="10"/>
  <c r="P225" i="10"/>
  <c r="J171" i="20"/>
  <c r="L170" i="20"/>
  <c r="M83" i="5"/>
  <c r="N65" i="5"/>
  <c r="O64" i="5"/>
  <c r="L162" i="18"/>
  <c r="J163" i="18"/>
  <c r="K71" i="12"/>
  <c r="M70" i="12"/>
  <c r="O68" i="11"/>
  <c r="M69" i="11"/>
  <c r="L66" i="10"/>
  <c r="J67" i="10"/>
  <c r="J172" i="20"/>
  <c r="L171" i="20"/>
  <c r="R225" i="10"/>
  <c r="P226" i="10"/>
  <c r="S228" i="11"/>
  <c r="U227" i="11"/>
  <c r="N66" i="5"/>
  <c r="O65" i="5"/>
  <c r="M84" i="5"/>
  <c r="J164" i="18"/>
  <c r="L163" i="18"/>
  <c r="K72" i="12"/>
  <c r="M71" i="12"/>
  <c r="O69" i="11"/>
  <c r="M70" i="11"/>
  <c r="J68" i="10"/>
  <c r="L67" i="10"/>
  <c r="U228" i="11"/>
  <c r="S229" i="11"/>
  <c r="R226" i="10"/>
  <c r="P227" i="10"/>
  <c r="L172" i="20"/>
  <c r="J173" i="20"/>
  <c r="M85" i="5"/>
  <c r="N67" i="5"/>
  <c r="O66" i="5"/>
  <c r="J165" i="18"/>
  <c r="L164" i="18"/>
  <c r="M72" i="12"/>
  <c r="K73" i="12"/>
  <c r="O70" i="11"/>
  <c r="M71" i="11"/>
  <c r="J69" i="10"/>
  <c r="L68" i="10"/>
  <c r="J174" i="20"/>
  <c r="L173" i="20"/>
  <c r="P228" i="10"/>
  <c r="R227" i="10"/>
  <c r="S230" i="11"/>
  <c r="U229" i="11"/>
  <c r="N68" i="5"/>
  <c r="O67" i="5"/>
  <c r="M86" i="5"/>
  <c r="J166" i="18"/>
  <c r="L165" i="18"/>
  <c r="K74" i="12"/>
  <c r="M73" i="12"/>
  <c r="O71" i="11"/>
  <c r="M72" i="11"/>
  <c r="L69" i="10"/>
  <c r="J70" i="10"/>
  <c r="U230" i="11"/>
  <c r="S231" i="11"/>
  <c r="P229" i="10"/>
  <c r="R228" i="10"/>
  <c r="J175" i="20"/>
  <c r="L174" i="20"/>
  <c r="M87" i="5"/>
  <c r="N69" i="5"/>
  <c r="O68" i="5"/>
  <c r="J167" i="18"/>
  <c r="L166" i="18"/>
  <c r="K75" i="12"/>
  <c r="M74" i="12"/>
  <c r="M73" i="11"/>
  <c r="O72" i="11"/>
  <c r="J71" i="10"/>
  <c r="L70" i="10"/>
  <c r="L175" i="20"/>
  <c r="J176" i="20"/>
  <c r="R229" i="10"/>
  <c r="P230" i="10"/>
  <c r="U231" i="11"/>
  <c r="S232" i="11"/>
  <c r="N70" i="5"/>
  <c r="O69" i="5"/>
  <c r="M88" i="5"/>
  <c r="J168" i="18"/>
  <c r="L167" i="18"/>
  <c r="M75" i="12"/>
  <c r="K76" i="12"/>
  <c r="O73" i="11"/>
  <c r="M74" i="11"/>
  <c r="J72" i="10"/>
  <c r="L71" i="10"/>
  <c r="U232" i="11"/>
  <c r="S233" i="11"/>
  <c r="R230" i="10"/>
  <c r="P231" i="10"/>
  <c r="J177" i="20"/>
  <c r="L176" i="20"/>
  <c r="M89" i="5"/>
  <c r="N71" i="5"/>
  <c r="O70" i="5"/>
  <c r="J169" i="18"/>
  <c r="L168" i="18"/>
  <c r="K77" i="12"/>
  <c r="M76" i="12"/>
  <c r="O74" i="11"/>
  <c r="M75" i="11"/>
  <c r="L72" i="10"/>
  <c r="J73" i="10"/>
  <c r="R231" i="10"/>
  <c r="P232" i="10"/>
  <c r="L177" i="20"/>
  <c r="J178" i="20"/>
  <c r="U233" i="11"/>
  <c r="S234" i="11"/>
  <c r="N72" i="5"/>
  <c r="O71" i="5"/>
  <c r="M90" i="5"/>
  <c r="J170" i="18"/>
  <c r="L169" i="18"/>
  <c r="K78" i="12"/>
  <c r="M77" i="12"/>
  <c r="M76" i="11"/>
  <c r="O75" i="11"/>
  <c r="J74" i="10"/>
  <c r="L73" i="10"/>
  <c r="S235" i="11"/>
  <c r="U234" i="11"/>
  <c r="L178" i="20"/>
  <c r="J179" i="20"/>
  <c r="R232" i="10"/>
  <c r="P233" i="10"/>
  <c r="M91" i="5"/>
  <c r="N73" i="5"/>
  <c r="O72" i="5"/>
  <c r="J171" i="18"/>
  <c r="L170" i="18"/>
  <c r="K79" i="12"/>
  <c r="M78" i="12"/>
  <c r="M77" i="11"/>
  <c r="O76" i="11"/>
  <c r="J75" i="10"/>
  <c r="L74" i="10"/>
  <c r="P234" i="10"/>
  <c r="R233" i="10"/>
  <c r="J180" i="20"/>
  <c r="L179" i="20"/>
  <c r="U235" i="11"/>
  <c r="S236" i="11"/>
  <c r="N74" i="5"/>
  <c r="O73" i="5"/>
  <c r="M92" i="5"/>
  <c r="J172" i="18"/>
  <c r="L171" i="18"/>
  <c r="M79" i="12"/>
  <c r="K80" i="12"/>
  <c r="O77" i="11"/>
  <c r="M78" i="11"/>
  <c r="L75" i="10"/>
  <c r="J76" i="10"/>
  <c r="S237" i="11"/>
  <c r="U236" i="11"/>
  <c r="J181" i="20"/>
  <c r="L180" i="20"/>
  <c r="R234" i="10"/>
  <c r="P235" i="10"/>
  <c r="M93" i="5"/>
  <c r="N75" i="5"/>
  <c r="O74" i="5"/>
  <c r="L172" i="18"/>
  <c r="J173" i="18"/>
  <c r="K81" i="12"/>
  <c r="M80" i="12"/>
  <c r="M79" i="11"/>
  <c r="O78" i="11"/>
  <c r="J77" i="10"/>
  <c r="L76" i="10"/>
  <c r="R235" i="10"/>
  <c r="P236" i="10"/>
  <c r="J182" i="20"/>
  <c r="L181" i="20"/>
  <c r="S238" i="11"/>
  <c r="U237" i="11"/>
  <c r="N76" i="5"/>
  <c r="O75" i="5"/>
  <c r="M94" i="5"/>
  <c r="L173" i="18"/>
  <c r="J174" i="18"/>
  <c r="M81" i="12"/>
  <c r="K82" i="12"/>
  <c r="O79" i="11"/>
  <c r="M80" i="11"/>
  <c r="L77" i="10"/>
  <c r="J78" i="10"/>
  <c r="S239" i="11"/>
  <c r="U238" i="11"/>
  <c r="J183" i="20"/>
  <c r="L182" i="20"/>
  <c r="P237" i="10"/>
  <c r="R236" i="10"/>
  <c r="M95" i="5"/>
  <c r="N77" i="5"/>
  <c r="O76" i="5"/>
  <c r="L174" i="18"/>
  <c r="J175" i="18"/>
  <c r="M82" i="12"/>
  <c r="K83" i="12"/>
  <c r="M81" i="11"/>
  <c r="O80" i="11"/>
  <c r="J79" i="10"/>
  <c r="L78" i="10"/>
  <c r="P238" i="10"/>
  <c r="R237" i="10"/>
  <c r="J184" i="20"/>
  <c r="L183" i="20"/>
  <c r="U239" i="11"/>
  <c r="S240" i="11"/>
  <c r="N78" i="5"/>
  <c r="O77" i="5"/>
  <c r="M96" i="5"/>
  <c r="L175" i="18"/>
  <c r="J176" i="18"/>
  <c r="M83" i="12"/>
  <c r="K84" i="12"/>
  <c r="M82" i="11"/>
  <c r="O81" i="11"/>
  <c r="J80" i="10"/>
  <c r="L79" i="10"/>
  <c r="R238" i="10"/>
  <c r="P239" i="10"/>
  <c r="U240" i="11"/>
  <c r="S241" i="11"/>
  <c r="J185" i="20"/>
  <c r="L184" i="20"/>
  <c r="M97" i="5"/>
  <c r="N79" i="5"/>
  <c r="O78" i="5"/>
  <c r="L176" i="18"/>
  <c r="J177" i="18"/>
  <c r="K85" i="12"/>
  <c r="M84" i="12"/>
  <c r="O82" i="11"/>
  <c r="M83" i="11"/>
  <c r="L80" i="10"/>
  <c r="J81" i="10"/>
  <c r="L185" i="20"/>
  <c r="J186" i="20"/>
  <c r="U241" i="11"/>
  <c r="S242" i="11"/>
  <c r="P240" i="10"/>
  <c r="R239" i="10"/>
  <c r="N80" i="5"/>
  <c r="O79" i="5"/>
  <c r="M98" i="5"/>
  <c r="L177" i="18"/>
  <c r="J178" i="18"/>
  <c r="K86" i="12"/>
  <c r="M85" i="12"/>
  <c r="M84" i="11"/>
  <c r="O83" i="11"/>
  <c r="J82" i="10"/>
  <c r="L81" i="10"/>
  <c r="P241" i="10"/>
  <c r="R240" i="10"/>
  <c r="S243" i="11"/>
  <c r="U242" i="11"/>
  <c r="J187" i="20"/>
  <c r="L186" i="20"/>
  <c r="N81" i="5"/>
  <c r="O80" i="5"/>
  <c r="M99" i="5"/>
  <c r="L178" i="18"/>
  <c r="J179" i="18"/>
  <c r="M86" i="12"/>
  <c r="K87" i="12"/>
  <c r="M85" i="11"/>
  <c r="O84" i="11"/>
  <c r="J83" i="10"/>
  <c r="L82" i="10"/>
  <c r="R241" i="10"/>
  <c r="P242" i="10"/>
  <c r="J188" i="20"/>
  <c r="L187" i="20"/>
  <c r="U243" i="11"/>
  <c r="S244" i="11"/>
  <c r="U244" i="11"/>
  <c r="M100" i="5"/>
  <c r="N82" i="5"/>
  <c r="O81" i="5"/>
  <c r="L179" i="18"/>
  <c r="J180" i="18"/>
  <c r="M87" i="12"/>
  <c r="K88" i="12"/>
  <c r="O85" i="11"/>
  <c r="M86" i="11"/>
  <c r="J84" i="10"/>
  <c r="L83" i="10"/>
  <c r="L188" i="20"/>
  <c r="J189" i="20"/>
  <c r="R242" i="10"/>
  <c r="P243" i="10"/>
  <c r="N83" i="5"/>
  <c r="O82" i="5"/>
  <c r="M101" i="5"/>
  <c r="L180" i="18"/>
  <c r="J181" i="18"/>
  <c r="K89" i="12"/>
  <c r="M88" i="12"/>
  <c r="M87" i="11"/>
  <c r="O86" i="11"/>
  <c r="J85" i="10"/>
  <c r="L84" i="10"/>
  <c r="R243" i="10"/>
  <c r="P244" i="10"/>
  <c r="R244" i="10"/>
  <c r="L189" i="20"/>
  <c r="J190" i="20"/>
  <c r="M102" i="5"/>
  <c r="N84" i="5"/>
  <c r="O83" i="5"/>
  <c r="L181" i="18"/>
  <c r="J182" i="18"/>
  <c r="M89" i="12"/>
  <c r="K90" i="12"/>
  <c r="M88" i="11"/>
  <c r="O87" i="11"/>
  <c r="J86" i="10"/>
  <c r="L85" i="10"/>
  <c r="L190" i="20"/>
  <c r="J191" i="20"/>
  <c r="N85" i="5"/>
  <c r="O84" i="5"/>
  <c r="M103" i="5"/>
  <c r="L182" i="18"/>
  <c r="J183" i="18"/>
  <c r="K91" i="12"/>
  <c r="M90" i="12"/>
  <c r="O88" i="11"/>
  <c r="M89" i="11"/>
  <c r="L86" i="10"/>
  <c r="J87" i="10"/>
  <c r="L191" i="20"/>
  <c r="J192" i="20"/>
  <c r="M104" i="5"/>
  <c r="N86" i="5"/>
  <c r="O85" i="5"/>
  <c r="L183" i="18"/>
  <c r="J184" i="18"/>
  <c r="K92" i="12"/>
  <c r="M91" i="12"/>
  <c r="O89" i="11"/>
  <c r="M90" i="11"/>
  <c r="J88" i="10"/>
  <c r="L87" i="10"/>
  <c r="L192" i="20"/>
  <c r="J193" i="20"/>
  <c r="N87" i="5"/>
  <c r="O86" i="5"/>
  <c r="M105" i="5"/>
  <c r="L184" i="18"/>
  <c r="J185" i="18"/>
  <c r="M92" i="12"/>
  <c r="K93" i="12"/>
  <c r="M91" i="11"/>
  <c r="O90" i="11"/>
  <c r="L88" i="10"/>
  <c r="J89" i="10"/>
  <c r="J194" i="20"/>
  <c r="L193" i="20"/>
  <c r="M106" i="5"/>
  <c r="N88" i="5"/>
  <c r="O87" i="5"/>
  <c r="L185" i="18"/>
  <c r="J186" i="18"/>
  <c r="M93" i="12"/>
  <c r="K94" i="12"/>
  <c r="M92" i="11"/>
  <c r="O91" i="11"/>
  <c r="L89" i="10"/>
  <c r="J90" i="10"/>
  <c r="L194" i="20"/>
  <c r="J195" i="20"/>
  <c r="N89" i="5"/>
  <c r="O88" i="5"/>
  <c r="M107" i="5"/>
  <c r="L186" i="18"/>
  <c r="J187" i="18"/>
  <c r="K95" i="12"/>
  <c r="M94" i="12"/>
  <c r="O92" i="11"/>
  <c r="M93" i="11"/>
  <c r="L90" i="10"/>
  <c r="J91" i="10"/>
  <c r="L195" i="20"/>
  <c r="J196" i="20"/>
  <c r="M108" i="5"/>
  <c r="N90" i="5"/>
  <c r="O89" i="5"/>
  <c r="L187" i="18"/>
  <c r="J188" i="18"/>
  <c r="K96" i="12"/>
  <c r="M95" i="12"/>
  <c r="O93" i="11"/>
  <c r="M94" i="11"/>
  <c r="J92" i="10"/>
  <c r="L91" i="10"/>
  <c r="L196" i="20"/>
  <c r="J197" i="20"/>
  <c r="N91" i="5"/>
  <c r="O90" i="5"/>
  <c r="M109" i="5"/>
  <c r="L188" i="18"/>
  <c r="J189" i="18"/>
  <c r="M96" i="12"/>
  <c r="K97" i="12"/>
  <c r="M95" i="11"/>
  <c r="O94" i="11"/>
  <c r="L92" i="10"/>
  <c r="J93" i="10"/>
  <c r="L197" i="20"/>
  <c r="J198" i="20"/>
  <c r="N92" i="5"/>
  <c r="O91" i="5"/>
  <c r="M110" i="5"/>
  <c r="L189" i="18"/>
  <c r="J190" i="18"/>
  <c r="K98" i="12"/>
  <c r="M97" i="12"/>
  <c r="O95" i="11"/>
  <c r="M96" i="11"/>
  <c r="L93" i="10"/>
  <c r="J94" i="10"/>
  <c r="L198" i="20"/>
  <c r="J199" i="20"/>
  <c r="M111" i="5"/>
  <c r="N93" i="5"/>
  <c r="O92" i="5"/>
  <c r="L190" i="18"/>
  <c r="J191" i="18"/>
  <c r="K99" i="12"/>
  <c r="M98" i="12"/>
  <c r="M97" i="11"/>
  <c r="O96" i="11"/>
  <c r="J95" i="10"/>
  <c r="L94" i="10"/>
  <c r="L191" i="18"/>
  <c r="J192" i="18"/>
  <c r="L199" i="20"/>
  <c r="J200" i="20"/>
  <c r="N94" i="5"/>
  <c r="O93" i="5"/>
  <c r="M112" i="5"/>
  <c r="M99" i="12"/>
  <c r="K100" i="12"/>
  <c r="O97" i="11"/>
  <c r="M98" i="11"/>
  <c r="L95" i="10"/>
  <c r="J96" i="10"/>
  <c r="L200" i="20"/>
  <c r="J201" i="20"/>
  <c r="J193" i="18"/>
  <c r="L192" i="18"/>
  <c r="M113" i="5"/>
  <c r="N95" i="5"/>
  <c r="O94" i="5"/>
  <c r="K101" i="12"/>
  <c r="M100" i="12"/>
  <c r="O98" i="11"/>
  <c r="M99" i="11"/>
  <c r="L96" i="10"/>
  <c r="J97" i="10"/>
  <c r="L193" i="18"/>
  <c r="J194" i="18"/>
  <c r="L201" i="20"/>
  <c r="J202" i="20"/>
  <c r="N96" i="5"/>
  <c r="O95" i="5"/>
  <c r="M114" i="5"/>
  <c r="K102" i="12"/>
  <c r="M101" i="12"/>
  <c r="M100" i="11"/>
  <c r="O99" i="11"/>
  <c r="J98" i="10"/>
  <c r="L97" i="10"/>
  <c r="L202" i="20"/>
  <c r="J203" i="20"/>
  <c r="L194" i="18"/>
  <c r="J195" i="18"/>
  <c r="M115" i="5"/>
  <c r="N97" i="5"/>
  <c r="O96" i="5"/>
  <c r="M102" i="12"/>
  <c r="K103" i="12"/>
  <c r="O100" i="11"/>
  <c r="M101" i="11"/>
  <c r="L98" i="10"/>
  <c r="J99" i="10"/>
  <c r="L195" i="18"/>
  <c r="J196" i="18"/>
  <c r="L203" i="20"/>
  <c r="J204" i="20"/>
  <c r="N98" i="5"/>
  <c r="O97" i="5"/>
  <c r="M116" i="5"/>
  <c r="K104" i="12"/>
  <c r="M103" i="12"/>
  <c r="O101" i="11"/>
  <c r="M102" i="11"/>
  <c r="J100" i="10"/>
  <c r="L99" i="10"/>
  <c r="L204" i="20"/>
  <c r="J205" i="20"/>
  <c r="L196" i="18"/>
  <c r="J197" i="18"/>
  <c r="M117" i="5"/>
  <c r="N99" i="5"/>
  <c r="O98" i="5"/>
  <c r="M104" i="12"/>
  <c r="K105" i="12"/>
  <c r="M103" i="11"/>
  <c r="O102" i="11"/>
  <c r="J101" i="10"/>
  <c r="L100" i="10"/>
  <c r="L197" i="18"/>
  <c r="J198" i="18"/>
  <c r="L205" i="20"/>
  <c r="J206" i="20"/>
  <c r="N100" i="5"/>
  <c r="O99" i="5"/>
  <c r="M118" i="5"/>
  <c r="M105" i="12"/>
  <c r="K106" i="12"/>
  <c r="M104" i="11"/>
  <c r="O103" i="11"/>
  <c r="L101" i="10"/>
  <c r="J102" i="10"/>
  <c r="J207" i="20"/>
  <c r="L206" i="20"/>
  <c r="J199" i="18"/>
  <c r="L198" i="18"/>
  <c r="M119" i="5"/>
  <c r="N101" i="5"/>
  <c r="O100" i="5"/>
  <c r="K107" i="12"/>
  <c r="M106" i="12"/>
  <c r="O104" i="11"/>
  <c r="M105" i="11"/>
  <c r="L102" i="10"/>
  <c r="J103" i="10"/>
  <c r="L207" i="20"/>
  <c r="J208" i="20"/>
  <c r="L199" i="18"/>
  <c r="J200" i="18"/>
  <c r="N102" i="5"/>
  <c r="O101" i="5"/>
  <c r="M120" i="5"/>
  <c r="M107" i="12"/>
  <c r="K108" i="12"/>
  <c r="M106" i="11"/>
  <c r="O105" i="11"/>
  <c r="J104" i="10"/>
  <c r="L103" i="10"/>
  <c r="J201" i="18"/>
  <c r="L200" i="18"/>
  <c r="L208" i="20"/>
  <c r="J209" i="20"/>
  <c r="M121" i="5"/>
  <c r="N103" i="5"/>
  <c r="O102" i="5"/>
  <c r="M108" i="12"/>
  <c r="K109" i="12"/>
  <c r="M107" i="11"/>
  <c r="O106" i="11"/>
  <c r="L104" i="10"/>
  <c r="J105" i="10"/>
  <c r="L201" i="18"/>
  <c r="J202" i="18"/>
  <c r="L209" i="20"/>
  <c r="J210" i="20"/>
  <c r="M122" i="5"/>
  <c r="N104" i="5"/>
  <c r="O103" i="5"/>
  <c r="K110" i="12"/>
  <c r="M109" i="12"/>
  <c r="O107" i="11"/>
  <c r="M108" i="11"/>
  <c r="L105" i="10"/>
  <c r="J106" i="10"/>
  <c r="J211" i="20"/>
  <c r="L210" i="20"/>
  <c r="L202" i="18"/>
  <c r="J203" i="18"/>
  <c r="N105" i="5"/>
  <c r="O104" i="5"/>
  <c r="M123" i="5"/>
  <c r="K111" i="12"/>
  <c r="M110" i="12"/>
  <c r="M109" i="11"/>
  <c r="O108" i="11"/>
  <c r="J107" i="10"/>
  <c r="L106" i="10"/>
  <c r="L211" i="20"/>
  <c r="J212" i="20"/>
  <c r="J204" i="18"/>
  <c r="L203" i="18"/>
  <c r="M124" i="5"/>
  <c r="N106" i="5"/>
  <c r="O105" i="5"/>
  <c r="M111" i="12"/>
  <c r="K112" i="12"/>
  <c r="M110" i="11"/>
  <c r="O109" i="11"/>
  <c r="L107" i="10"/>
  <c r="J108" i="10"/>
  <c r="J205" i="18"/>
  <c r="L204" i="18"/>
  <c r="J213" i="20"/>
  <c r="L212" i="20"/>
  <c r="N107" i="5"/>
  <c r="O106" i="5"/>
  <c r="M125" i="5"/>
  <c r="K113" i="12"/>
  <c r="M112" i="12"/>
  <c r="O110" i="11"/>
  <c r="M111" i="11"/>
  <c r="L108" i="10"/>
  <c r="J109" i="10"/>
  <c r="J214" i="20"/>
  <c r="L213" i="20"/>
  <c r="L205" i="18"/>
  <c r="J206" i="18"/>
  <c r="M126" i="5"/>
  <c r="N108" i="5"/>
  <c r="O107" i="5"/>
  <c r="K114" i="12"/>
  <c r="M113" i="12"/>
  <c r="O111" i="11"/>
  <c r="M112" i="11"/>
  <c r="J110" i="10"/>
  <c r="L109" i="10"/>
  <c r="J207" i="18"/>
  <c r="L206" i="18"/>
  <c r="J215" i="20"/>
  <c r="L214" i="20"/>
  <c r="N109" i="5"/>
  <c r="O108" i="5"/>
  <c r="M127" i="5"/>
  <c r="M114" i="12"/>
  <c r="K115" i="12"/>
  <c r="O112" i="11"/>
  <c r="M113" i="11"/>
  <c r="J111" i="10"/>
  <c r="L110" i="10"/>
  <c r="L207" i="18"/>
  <c r="J208" i="18"/>
  <c r="L215" i="20"/>
  <c r="J216" i="20"/>
  <c r="M128" i="5"/>
  <c r="N110" i="5"/>
  <c r="O109" i="5"/>
  <c r="K116" i="12"/>
  <c r="M115" i="12"/>
  <c r="O113" i="11"/>
  <c r="M114" i="11"/>
  <c r="L111" i="10"/>
  <c r="J112" i="10"/>
  <c r="L216" i="20"/>
  <c r="J217" i="20"/>
  <c r="L208" i="18"/>
  <c r="J209" i="18"/>
  <c r="N111" i="5"/>
  <c r="O110" i="5"/>
  <c r="M129" i="5"/>
  <c r="K117" i="12"/>
  <c r="M116" i="12"/>
  <c r="M115" i="11"/>
  <c r="O114" i="11"/>
  <c r="J113" i="10"/>
  <c r="L112" i="10"/>
  <c r="J210" i="18"/>
  <c r="L209" i="18"/>
  <c r="L217" i="20"/>
  <c r="J218" i="20"/>
  <c r="M130" i="5"/>
  <c r="N112" i="5"/>
  <c r="O111" i="5"/>
  <c r="M117" i="12"/>
  <c r="K118" i="12"/>
  <c r="M116" i="11"/>
  <c r="O115" i="11"/>
  <c r="L113" i="10"/>
  <c r="J114" i="10"/>
  <c r="L210" i="18"/>
  <c r="J211" i="18"/>
  <c r="J219" i="20"/>
  <c r="L218" i="20"/>
  <c r="N113" i="5"/>
  <c r="O112" i="5"/>
  <c r="M131" i="5"/>
  <c r="K119" i="12"/>
  <c r="M118" i="12"/>
  <c r="O116" i="11"/>
  <c r="M117" i="11"/>
  <c r="L114" i="10"/>
  <c r="J115" i="10"/>
  <c r="L219" i="20"/>
  <c r="J220" i="20"/>
  <c r="L211" i="18"/>
  <c r="J212" i="18"/>
  <c r="M132" i="5"/>
  <c r="N114" i="5"/>
  <c r="O113" i="5"/>
  <c r="K120" i="12"/>
  <c r="M119" i="12"/>
  <c r="M118" i="11"/>
  <c r="O117" i="11"/>
  <c r="J116" i="10"/>
  <c r="L115" i="10"/>
  <c r="J213" i="18"/>
  <c r="L212" i="18"/>
  <c r="L220" i="20"/>
  <c r="J221" i="20"/>
  <c r="N115" i="5"/>
  <c r="O114" i="5"/>
  <c r="M133" i="5"/>
  <c r="M120" i="12"/>
  <c r="K121" i="12"/>
  <c r="M119" i="11"/>
  <c r="O118" i="11"/>
  <c r="J117" i="10"/>
  <c r="L116" i="10"/>
  <c r="L221" i="20"/>
  <c r="J222" i="20"/>
  <c r="J214" i="18"/>
  <c r="L213" i="18"/>
  <c r="M134" i="5"/>
  <c r="N116" i="5"/>
  <c r="O115" i="5"/>
  <c r="M121" i="12"/>
  <c r="K122" i="12"/>
  <c r="O119" i="11"/>
  <c r="M120" i="11"/>
  <c r="L117" i="10"/>
  <c r="J118" i="10"/>
  <c r="J215" i="18"/>
  <c r="L214" i="18"/>
  <c r="L222" i="20"/>
  <c r="J223" i="20"/>
  <c r="N117" i="5"/>
  <c r="O116" i="5"/>
  <c r="M135" i="5"/>
  <c r="K123" i="12"/>
  <c r="M122" i="12"/>
  <c r="M121" i="11"/>
  <c r="O120" i="11"/>
  <c r="J119" i="10"/>
  <c r="L118" i="10"/>
  <c r="J216" i="18"/>
  <c r="L215" i="18"/>
  <c r="J224" i="20"/>
  <c r="L223" i="20"/>
  <c r="M136" i="5"/>
  <c r="N118" i="5"/>
  <c r="O117" i="5"/>
  <c r="K124" i="12"/>
  <c r="M123" i="12"/>
  <c r="M122" i="11"/>
  <c r="O121" i="11"/>
  <c r="L119" i="10"/>
  <c r="J120" i="10"/>
  <c r="J217" i="18"/>
  <c r="L216" i="18"/>
  <c r="J225" i="20"/>
  <c r="L224" i="20"/>
  <c r="N119" i="5"/>
  <c r="O118" i="5"/>
  <c r="M137" i="5"/>
  <c r="K125" i="12"/>
  <c r="M124" i="12"/>
  <c r="O122" i="11"/>
  <c r="M123" i="11"/>
  <c r="L120" i="10"/>
  <c r="J121" i="10"/>
  <c r="J218" i="18"/>
  <c r="L217" i="18"/>
  <c r="J226" i="20"/>
  <c r="L225" i="20"/>
  <c r="M138" i="5"/>
  <c r="N120" i="5"/>
  <c r="O119" i="5"/>
  <c r="K126" i="12"/>
  <c r="M125" i="12"/>
  <c r="M124" i="11"/>
  <c r="O123" i="11"/>
  <c r="J122" i="10"/>
  <c r="L121" i="10"/>
  <c r="J219" i="18"/>
  <c r="L218" i="18"/>
  <c r="L226" i="20"/>
  <c r="J227" i="20"/>
  <c r="N121" i="5"/>
  <c r="O120" i="5"/>
  <c r="M139" i="5"/>
  <c r="M126" i="12"/>
  <c r="K127" i="12"/>
  <c r="O124" i="11"/>
  <c r="M125" i="11"/>
  <c r="J123" i="10"/>
  <c r="L122" i="10"/>
  <c r="J228" i="20"/>
  <c r="L227" i="20"/>
  <c r="J220" i="18"/>
  <c r="L219" i="18"/>
  <c r="M140" i="5"/>
  <c r="N122" i="5"/>
  <c r="O121" i="5"/>
  <c r="K128" i="12"/>
  <c r="M127" i="12"/>
  <c r="M126" i="11"/>
  <c r="O125" i="11"/>
  <c r="J124" i="10"/>
  <c r="L123" i="10"/>
  <c r="L228" i="20"/>
  <c r="J229" i="20"/>
  <c r="L220" i="18"/>
  <c r="J221" i="18"/>
  <c r="N123" i="5"/>
  <c r="O122" i="5"/>
  <c r="M141" i="5"/>
  <c r="K129" i="12"/>
  <c r="M128" i="12"/>
  <c r="M127" i="11"/>
  <c r="O126" i="11"/>
  <c r="J125" i="10"/>
  <c r="L124" i="10"/>
  <c r="L221" i="18"/>
  <c r="J222" i="18"/>
  <c r="L229" i="20"/>
  <c r="J230" i="20"/>
  <c r="M142" i="5"/>
  <c r="N124" i="5"/>
  <c r="O123" i="5"/>
  <c r="M129" i="12"/>
  <c r="K130" i="12"/>
  <c r="M128" i="11"/>
  <c r="O127" i="11"/>
  <c r="L125" i="10"/>
  <c r="J126" i="10"/>
  <c r="L230" i="20"/>
  <c r="J231" i="20"/>
  <c r="L222" i="18"/>
  <c r="J223" i="18"/>
  <c r="N125" i="5"/>
  <c r="O124" i="5"/>
  <c r="M143" i="5"/>
  <c r="K131" i="12"/>
  <c r="M130" i="12"/>
  <c r="M129" i="11"/>
  <c r="O128" i="11"/>
  <c r="J127" i="10"/>
  <c r="L126" i="10"/>
  <c r="J224" i="18"/>
  <c r="L223" i="18"/>
  <c r="L231" i="20"/>
  <c r="J232" i="20"/>
  <c r="M144" i="5"/>
  <c r="N126" i="5"/>
  <c r="O125" i="5"/>
  <c r="K132" i="12"/>
  <c r="M131" i="12"/>
  <c r="O129" i="11"/>
  <c r="M130" i="11"/>
  <c r="J128" i="10"/>
  <c r="L127" i="10"/>
  <c r="L232" i="20"/>
  <c r="J233" i="20"/>
  <c r="L224" i="18"/>
  <c r="J225" i="18"/>
  <c r="N127" i="5"/>
  <c r="O126" i="5"/>
  <c r="M145" i="5"/>
  <c r="K133" i="12"/>
  <c r="M132" i="12"/>
  <c r="M131" i="11"/>
  <c r="O130" i="11"/>
  <c r="J129" i="10"/>
  <c r="L128" i="10"/>
  <c r="J226" i="18"/>
  <c r="L225" i="18"/>
  <c r="J234" i="20"/>
  <c r="L233" i="20"/>
  <c r="M146" i="5"/>
  <c r="N128" i="5"/>
  <c r="O127" i="5"/>
  <c r="K134" i="12"/>
  <c r="M133" i="12"/>
  <c r="M132" i="11"/>
  <c r="O131" i="11"/>
  <c r="L129" i="10"/>
  <c r="J130" i="10"/>
  <c r="L234" i="20"/>
  <c r="J235" i="20"/>
  <c r="J227" i="18"/>
  <c r="L226" i="18"/>
  <c r="N129" i="5"/>
  <c r="O128" i="5"/>
  <c r="M147" i="5"/>
  <c r="M134" i="12"/>
  <c r="K135" i="12"/>
  <c r="M133" i="11"/>
  <c r="O132" i="11"/>
  <c r="J131" i="10"/>
  <c r="J132" i="10"/>
  <c r="L132" i="10"/>
  <c r="L130" i="10"/>
  <c r="L235" i="20"/>
  <c r="J236" i="20"/>
  <c r="J228" i="18"/>
  <c r="L227" i="18"/>
  <c r="M148" i="5"/>
  <c r="N130" i="5"/>
  <c r="O129" i="5"/>
  <c r="K136" i="12"/>
  <c r="M135" i="12"/>
  <c r="M134" i="11"/>
  <c r="O133" i="11"/>
  <c r="L131" i="10"/>
  <c r="J229" i="18"/>
  <c r="L228" i="18"/>
  <c r="L236" i="20"/>
  <c r="J237" i="20"/>
  <c r="N131" i="5"/>
  <c r="O130" i="5"/>
  <c r="M149" i="5"/>
  <c r="K137" i="12"/>
  <c r="M136" i="12"/>
  <c r="M135" i="11"/>
  <c r="O134" i="11"/>
  <c r="J133" i="10"/>
  <c r="L237" i="20"/>
  <c r="J238" i="20"/>
  <c r="J230" i="18"/>
  <c r="L229" i="18"/>
  <c r="M150" i="5"/>
  <c r="N132" i="5"/>
  <c r="O131" i="5"/>
  <c r="M137" i="12"/>
  <c r="K138" i="12"/>
  <c r="O135" i="11"/>
  <c r="M136" i="11"/>
  <c r="J134" i="10"/>
  <c r="L133" i="10"/>
  <c r="L238" i="20"/>
  <c r="J239" i="20"/>
  <c r="L230" i="18"/>
  <c r="J231" i="18"/>
  <c r="N133" i="5"/>
  <c r="O132" i="5"/>
  <c r="M151" i="5"/>
  <c r="M138" i="12"/>
  <c r="K139" i="12"/>
  <c r="O136" i="11"/>
  <c r="M137" i="11"/>
  <c r="L134" i="10"/>
  <c r="J135" i="10"/>
  <c r="J232" i="18"/>
  <c r="L231" i="18"/>
  <c r="L239" i="20"/>
  <c r="J240" i="20"/>
  <c r="M152" i="5"/>
  <c r="N134" i="5"/>
  <c r="O133" i="5"/>
  <c r="K140" i="12"/>
  <c r="M139" i="12"/>
  <c r="M138" i="11"/>
  <c r="O137" i="11"/>
  <c r="J136" i="10"/>
  <c r="L135" i="10"/>
  <c r="L240" i="20"/>
  <c r="J241" i="20"/>
  <c r="J233" i="18"/>
  <c r="L232" i="18"/>
  <c r="N135" i="5"/>
  <c r="O134" i="5"/>
  <c r="M153" i="5"/>
  <c r="K141" i="12"/>
  <c r="M140" i="12"/>
  <c r="M139" i="11"/>
  <c r="O138" i="11"/>
  <c r="L136" i="10"/>
  <c r="J137" i="10"/>
  <c r="J234" i="18"/>
  <c r="L233" i="18"/>
  <c r="J242" i="20"/>
  <c r="L241" i="20"/>
  <c r="M154" i="5"/>
  <c r="N136" i="5"/>
  <c r="O135" i="5"/>
  <c r="M141" i="12"/>
  <c r="K142" i="12"/>
  <c r="M140" i="11"/>
  <c r="O139" i="11"/>
  <c r="L137" i="10"/>
  <c r="J138" i="10"/>
  <c r="L242" i="20"/>
  <c r="J243" i="20"/>
  <c r="L243" i="20"/>
  <c r="L234" i="18"/>
  <c r="J235" i="18"/>
  <c r="N137" i="5"/>
  <c r="O136" i="5"/>
  <c r="M155" i="5"/>
  <c r="K143" i="12"/>
  <c r="M142" i="12"/>
  <c r="O140" i="11"/>
  <c r="M141" i="11"/>
  <c r="J139" i="10"/>
  <c r="L138" i="10"/>
  <c r="J236" i="18"/>
  <c r="L235" i="18"/>
  <c r="M156" i="5"/>
  <c r="N138" i="5"/>
  <c r="O137" i="5"/>
  <c r="K144" i="12"/>
  <c r="M143" i="12"/>
  <c r="M142" i="11"/>
  <c r="O141" i="11"/>
  <c r="J140" i="10"/>
  <c r="L139" i="10"/>
  <c r="J237" i="18"/>
  <c r="L236" i="18"/>
  <c r="N139" i="5"/>
  <c r="O138" i="5"/>
  <c r="M157" i="5"/>
  <c r="M144" i="12"/>
  <c r="K145" i="12"/>
  <c r="M143" i="11"/>
  <c r="O142" i="11"/>
  <c r="L140" i="10"/>
  <c r="J141" i="10"/>
  <c r="L237" i="18"/>
  <c r="J238" i="18"/>
  <c r="M158" i="5"/>
  <c r="N140" i="5"/>
  <c r="O139" i="5"/>
  <c r="M145" i="12"/>
  <c r="K146" i="12"/>
  <c r="O143" i="11"/>
  <c r="M144" i="11"/>
  <c r="J142" i="10"/>
  <c r="L141" i="10"/>
  <c r="L238" i="18"/>
  <c r="J239" i="18"/>
  <c r="N141" i="5"/>
  <c r="O140" i="5"/>
  <c r="M159" i="5"/>
  <c r="K147" i="12"/>
  <c r="M146" i="12"/>
  <c r="O144" i="11"/>
  <c r="M145" i="11"/>
  <c r="J143" i="10"/>
  <c r="L142" i="10"/>
  <c r="J240" i="18"/>
  <c r="L239" i="18"/>
  <c r="M160" i="5"/>
  <c r="N142" i="5"/>
  <c r="O141" i="5"/>
  <c r="M147" i="12"/>
  <c r="K148" i="12"/>
  <c r="M146" i="11"/>
  <c r="O145" i="11"/>
  <c r="L143" i="10"/>
  <c r="J144" i="10"/>
  <c r="J241" i="18"/>
  <c r="L240" i="18"/>
  <c r="N143" i="5"/>
  <c r="O142" i="5"/>
  <c r="M161" i="5"/>
  <c r="M148" i="12"/>
  <c r="K149" i="12"/>
  <c r="O146" i="11"/>
  <c r="M147" i="11"/>
  <c r="L144" i="10"/>
  <c r="J145" i="10"/>
  <c r="J242" i="18"/>
  <c r="L241" i="18"/>
  <c r="M162" i="5"/>
  <c r="N144" i="5"/>
  <c r="O143" i="5"/>
  <c r="K150" i="12"/>
  <c r="M149" i="12"/>
  <c r="O147" i="11"/>
  <c r="M148" i="11"/>
  <c r="J146" i="10"/>
  <c r="L145" i="10"/>
  <c r="L242" i="18"/>
  <c r="J243" i="18"/>
  <c r="N145" i="5"/>
  <c r="O144" i="5"/>
  <c r="M163" i="5"/>
  <c r="K151" i="12"/>
  <c r="M150" i="12"/>
  <c r="M149" i="11"/>
  <c r="O148" i="11"/>
  <c r="J147" i="10"/>
  <c r="L146" i="10"/>
  <c r="J244" i="18"/>
  <c r="L244" i="18"/>
  <c r="L243" i="18"/>
  <c r="M164" i="5"/>
  <c r="N146" i="5"/>
  <c r="O145" i="5"/>
  <c r="M151" i="12"/>
  <c r="K152" i="12"/>
  <c r="M150" i="11"/>
  <c r="O149" i="11"/>
  <c r="L147" i="10"/>
  <c r="J148" i="10"/>
  <c r="N147" i="5"/>
  <c r="O146" i="5"/>
  <c r="M165" i="5"/>
  <c r="M152" i="12"/>
  <c r="K153" i="12"/>
  <c r="O150" i="11"/>
  <c r="M151" i="11"/>
  <c r="J149" i="10"/>
  <c r="L148" i="10"/>
  <c r="M166" i="5"/>
  <c r="N148" i="5"/>
  <c r="O147" i="5"/>
  <c r="K154" i="12"/>
  <c r="M153" i="12"/>
  <c r="O151" i="11"/>
  <c r="M152" i="11"/>
  <c r="J150" i="10"/>
  <c r="L149" i="10"/>
  <c r="N149" i="5"/>
  <c r="O148" i="5"/>
  <c r="M167" i="5"/>
  <c r="M154" i="12"/>
  <c r="K155" i="12"/>
  <c r="M153" i="11"/>
  <c r="O152" i="11"/>
  <c r="L150" i="10"/>
  <c r="J151" i="10"/>
  <c r="M168" i="5"/>
  <c r="N150" i="5"/>
  <c r="O149" i="5"/>
  <c r="K156" i="12"/>
  <c r="M155" i="12"/>
  <c r="O153" i="11"/>
  <c r="M154" i="11"/>
  <c r="L151" i="10"/>
  <c r="J152" i="10"/>
  <c r="N151" i="5"/>
  <c r="O150" i="5"/>
  <c r="M169" i="5"/>
  <c r="K157" i="12"/>
  <c r="M156" i="12"/>
  <c r="O154" i="11"/>
  <c r="M155" i="11"/>
  <c r="J153" i="10"/>
  <c r="L152" i="10"/>
  <c r="M170" i="5"/>
  <c r="N152" i="5"/>
  <c r="O151" i="5"/>
  <c r="M157" i="12"/>
  <c r="K158" i="12"/>
  <c r="M156" i="11"/>
  <c r="O155" i="11"/>
  <c r="J154" i="10"/>
  <c r="L153" i="10"/>
  <c r="N153" i="5"/>
  <c r="O152" i="5"/>
  <c r="M171" i="5"/>
  <c r="M158" i="12"/>
  <c r="K159" i="12"/>
  <c r="O156" i="11"/>
  <c r="M157" i="11"/>
  <c r="L154" i="10"/>
  <c r="J155" i="10"/>
  <c r="M172" i="5"/>
  <c r="N154" i="5"/>
  <c r="O153" i="5"/>
  <c r="K160" i="12"/>
  <c r="M159" i="12"/>
  <c r="O157" i="11"/>
  <c r="M158" i="11"/>
  <c r="J156" i="10"/>
  <c r="L155" i="10"/>
  <c r="N155" i="5"/>
  <c r="O154" i="5"/>
  <c r="M173" i="5"/>
  <c r="K161" i="12"/>
  <c r="M160" i="12"/>
  <c r="M159" i="11"/>
  <c r="O158" i="11"/>
  <c r="L156" i="10"/>
  <c r="J157" i="10"/>
  <c r="M174" i="5"/>
  <c r="N156" i="5"/>
  <c r="O155" i="5"/>
  <c r="M161" i="12"/>
  <c r="K162" i="12"/>
  <c r="M160" i="11"/>
  <c r="O159" i="11"/>
  <c r="L157" i="10"/>
  <c r="J158" i="10"/>
  <c r="N157" i="5"/>
  <c r="O156" i="5"/>
  <c r="M175" i="5"/>
  <c r="K163" i="12"/>
  <c r="M162" i="12"/>
  <c r="O160" i="11"/>
  <c r="M161" i="11"/>
  <c r="J159" i="10"/>
  <c r="L158" i="10"/>
  <c r="M176" i="5"/>
  <c r="N158" i="5"/>
  <c r="O157" i="5"/>
  <c r="M163" i="12"/>
  <c r="K164" i="12"/>
  <c r="M162" i="11"/>
  <c r="O161" i="11"/>
  <c r="J160" i="10"/>
  <c r="L159" i="10"/>
  <c r="N159" i="5"/>
  <c r="O158" i="5"/>
  <c r="M177" i="5"/>
  <c r="K165" i="12"/>
  <c r="M164" i="12"/>
  <c r="O162" i="11"/>
  <c r="M163" i="11"/>
  <c r="L160" i="10"/>
  <c r="J161" i="10"/>
  <c r="M178" i="5"/>
  <c r="N160" i="5"/>
  <c r="O159" i="5"/>
  <c r="K166" i="12"/>
  <c r="M165" i="12"/>
  <c r="M164" i="11"/>
  <c r="O163" i="11"/>
  <c r="J162" i="10"/>
  <c r="L161" i="10"/>
  <c r="N161" i="5"/>
  <c r="O160" i="5"/>
  <c r="M179" i="5"/>
  <c r="M166" i="12"/>
  <c r="K167" i="12"/>
  <c r="M165" i="11"/>
  <c r="O164" i="11"/>
  <c r="J163" i="10"/>
  <c r="L162" i="10"/>
  <c r="M180" i="5"/>
  <c r="N162" i="5"/>
  <c r="O161" i="5"/>
  <c r="K168" i="12"/>
  <c r="M167" i="12"/>
  <c r="O165" i="11"/>
  <c r="M166" i="11"/>
  <c r="J164" i="10"/>
  <c r="L163" i="10"/>
  <c r="N163" i="5"/>
  <c r="O162" i="5"/>
  <c r="M181" i="5"/>
  <c r="K169" i="12"/>
  <c r="M168" i="12"/>
  <c r="O166" i="11"/>
  <c r="M167" i="11"/>
  <c r="J165" i="10"/>
  <c r="L164" i="10"/>
  <c r="M182" i="5"/>
  <c r="N164" i="5"/>
  <c r="O163" i="5"/>
  <c r="M169" i="12"/>
  <c r="K170" i="12"/>
  <c r="M168" i="11"/>
  <c r="O167" i="11"/>
  <c r="L165" i="10"/>
  <c r="J166" i="10"/>
  <c r="N165" i="5"/>
  <c r="O164" i="5"/>
  <c r="M183" i="5"/>
  <c r="K171" i="12"/>
  <c r="M170" i="12"/>
  <c r="O168" i="11"/>
  <c r="M169" i="11"/>
  <c r="L166" i="10"/>
  <c r="J167" i="10"/>
  <c r="M184" i="5"/>
  <c r="N166" i="5"/>
  <c r="O165" i="5"/>
  <c r="K172" i="12"/>
  <c r="M171" i="12"/>
  <c r="M170" i="11"/>
  <c r="O169" i="11"/>
  <c r="J168" i="10"/>
  <c r="L167" i="10"/>
  <c r="N167" i="5"/>
  <c r="O166" i="5"/>
  <c r="M185" i="5"/>
  <c r="M172" i="12"/>
  <c r="K173" i="12"/>
  <c r="M171" i="11"/>
  <c r="O170" i="11"/>
  <c r="L168" i="10"/>
  <c r="J169" i="10"/>
  <c r="M186" i="5"/>
  <c r="M187" i="5"/>
  <c r="N168" i="5"/>
  <c r="O167" i="5"/>
  <c r="M173" i="12"/>
  <c r="K174" i="12"/>
  <c r="O171" i="11"/>
  <c r="M172" i="11"/>
  <c r="J170" i="10"/>
  <c r="L169" i="10"/>
  <c r="N169" i="5"/>
  <c r="O168" i="5"/>
  <c r="M188" i="5"/>
  <c r="K175" i="12"/>
  <c r="M174" i="12"/>
  <c r="O172" i="11"/>
  <c r="M173" i="11"/>
  <c r="J171" i="10"/>
  <c r="L170" i="10"/>
  <c r="M189" i="5"/>
  <c r="N170" i="5"/>
  <c r="O169" i="5"/>
  <c r="M175" i="12"/>
  <c r="K176" i="12"/>
  <c r="M174" i="11"/>
  <c r="O173" i="11"/>
  <c r="L171" i="10"/>
  <c r="J172" i="10"/>
  <c r="M190" i="5"/>
  <c r="N171" i="5"/>
  <c r="O170" i="5"/>
  <c r="K177" i="12"/>
  <c r="M176" i="12"/>
  <c r="O174" i="11"/>
  <c r="M175" i="11"/>
  <c r="L172" i="10"/>
  <c r="J173" i="10"/>
  <c r="N172" i="5"/>
  <c r="O171" i="5"/>
  <c r="M191" i="5"/>
  <c r="M177" i="12"/>
  <c r="K178" i="12"/>
  <c r="M176" i="11"/>
  <c r="O175" i="11"/>
  <c r="J174" i="10"/>
  <c r="L173" i="10"/>
  <c r="M192" i="5"/>
  <c r="N173" i="5"/>
  <c r="O172" i="5"/>
  <c r="M178" i="12"/>
  <c r="K179" i="12"/>
  <c r="O176" i="11"/>
  <c r="M177" i="11"/>
  <c r="J175" i="10"/>
  <c r="L174" i="10"/>
  <c r="N174" i="5"/>
  <c r="O173" i="5"/>
  <c r="M193" i="5"/>
  <c r="M194" i="5"/>
  <c r="K180" i="12"/>
  <c r="M179" i="12"/>
  <c r="O177" i="11"/>
  <c r="M178" i="11"/>
  <c r="J176" i="10"/>
  <c r="L175" i="10"/>
  <c r="M195" i="5"/>
  <c r="N175" i="5"/>
  <c r="O174" i="5"/>
  <c r="K181" i="12"/>
  <c r="M180" i="12"/>
  <c r="M179" i="11"/>
  <c r="O178" i="11"/>
  <c r="J177" i="10"/>
  <c r="L176" i="10"/>
  <c r="O179" i="11"/>
  <c r="M180" i="11"/>
  <c r="M196" i="5"/>
  <c r="N176" i="5"/>
  <c r="O175" i="5"/>
  <c r="M181" i="12"/>
  <c r="K182" i="12"/>
  <c r="L177" i="10"/>
  <c r="J178" i="10"/>
  <c r="M197" i="5"/>
  <c r="M181" i="11"/>
  <c r="O180" i="11"/>
  <c r="N177" i="5"/>
  <c r="O176" i="5"/>
  <c r="K183" i="12"/>
  <c r="M182" i="12"/>
  <c r="J179" i="10"/>
  <c r="L178" i="10"/>
  <c r="G184" i="12"/>
  <c r="G186" i="12"/>
  <c r="G187" i="12"/>
  <c r="G188" i="12"/>
  <c r="G189" i="12"/>
  <c r="G190" i="12"/>
  <c r="M183" i="12"/>
  <c r="K184" i="12"/>
  <c r="O181" i="11"/>
  <c r="M182" i="11"/>
  <c r="L179" i="10"/>
  <c r="J180" i="10"/>
  <c r="M198" i="5"/>
  <c r="N178" i="5"/>
  <c r="O177" i="5"/>
  <c r="O182" i="11"/>
  <c r="M183" i="11"/>
  <c r="M199" i="5"/>
  <c r="K185" i="12"/>
  <c r="M184" i="12"/>
  <c r="L180" i="10"/>
  <c r="J181" i="10"/>
  <c r="N179" i="5"/>
  <c r="O178" i="5"/>
  <c r="K186" i="12"/>
  <c r="M185" i="12"/>
  <c r="M200" i="5"/>
  <c r="L181" i="10"/>
  <c r="J182" i="10"/>
  <c r="O183" i="11"/>
  <c r="M184" i="11"/>
  <c r="N180" i="5"/>
  <c r="O179" i="5"/>
  <c r="O184" i="11"/>
  <c r="M185" i="11"/>
  <c r="J183" i="10"/>
  <c r="L182" i="10"/>
  <c r="M201" i="5"/>
  <c r="M186" i="12"/>
  <c r="K187" i="12"/>
  <c r="N181" i="5"/>
  <c r="O180" i="5"/>
  <c r="M202" i="5"/>
  <c r="M187" i="12"/>
  <c r="K188" i="12"/>
  <c r="M186" i="11"/>
  <c r="O185" i="11"/>
  <c r="L183" i="10"/>
  <c r="J184" i="10"/>
  <c r="N182" i="5"/>
  <c r="O181" i="5"/>
  <c r="L184" i="10"/>
  <c r="J185" i="10"/>
  <c r="M187" i="11"/>
  <c r="O186" i="11"/>
  <c r="M188" i="12"/>
  <c r="K189" i="12"/>
  <c r="M203" i="5"/>
  <c r="N183" i="5"/>
  <c r="O182" i="5"/>
  <c r="K190" i="12"/>
  <c r="M189" i="12"/>
  <c r="M204" i="5"/>
  <c r="L185" i="10"/>
  <c r="J186" i="10"/>
  <c r="O187" i="11"/>
  <c r="M188" i="11"/>
  <c r="N184" i="5"/>
  <c r="O183" i="5"/>
  <c r="O188" i="11"/>
  <c r="M189" i="11"/>
  <c r="M205" i="5"/>
  <c r="J187" i="10"/>
  <c r="L186" i="10"/>
  <c r="M190" i="12"/>
  <c r="K191" i="12"/>
  <c r="N185" i="5"/>
  <c r="O184" i="5"/>
  <c r="M191" i="12"/>
  <c r="K192" i="12"/>
  <c r="L187" i="10"/>
  <c r="J188" i="10"/>
  <c r="M206" i="5"/>
  <c r="O189" i="11"/>
  <c r="M190" i="11"/>
  <c r="N186" i="5"/>
  <c r="O185" i="5"/>
  <c r="O190" i="11"/>
  <c r="M191" i="11"/>
  <c r="M207" i="5"/>
  <c r="L188" i="10"/>
  <c r="J189" i="10"/>
  <c r="M192" i="12"/>
  <c r="K193" i="12"/>
  <c r="O186" i="5"/>
  <c r="N187" i="5"/>
  <c r="J190" i="10"/>
  <c r="L189" i="10"/>
  <c r="K194" i="12"/>
  <c r="M193" i="12"/>
  <c r="M208" i="5"/>
  <c r="M192" i="11"/>
  <c r="O191" i="11"/>
  <c r="N188" i="5"/>
  <c r="O187" i="5"/>
  <c r="M209" i="5"/>
  <c r="M194" i="12"/>
  <c r="K195" i="12"/>
  <c r="M193" i="11"/>
  <c r="O192" i="11"/>
  <c r="L190" i="10"/>
  <c r="J191" i="10"/>
  <c r="N189" i="5"/>
  <c r="O188" i="5"/>
  <c r="O193" i="11"/>
  <c r="M194" i="11"/>
  <c r="M195" i="12"/>
  <c r="K196" i="12"/>
  <c r="J192" i="10"/>
  <c r="L191" i="10"/>
  <c r="M210" i="5"/>
  <c r="N190" i="5"/>
  <c r="O189" i="5"/>
  <c r="L192" i="10"/>
  <c r="J193" i="10"/>
  <c r="M196" i="12"/>
  <c r="K197" i="12"/>
  <c r="M211" i="5"/>
  <c r="O194" i="11"/>
  <c r="M195" i="11"/>
  <c r="N191" i="5"/>
  <c r="O190" i="5"/>
  <c r="M212" i="5"/>
  <c r="M197" i="12"/>
  <c r="K198" i="12"/>
  <c r="L193" i="10"/>
  <c r="J194" i="10"/>
  <c r="O195" i="11"/>
  <c r="M196" i="11"/>
  <c r="N192" i="5"/>
  <c r="O191" i="5"/>
  <c r="O196" i="11"/>
  <c r="M197" i="11"/>
  <c r="M198" i="12"/>
  <c r="K199" i="12"/>
  <c r="L194" i="10"/>
  <c r="J195" i="10"/>
  <c r="M213" i="5"/>
  <c r="N193" i="5"/>
  <c r="O192" i="5"/>
  <c r="H26" i="7"/>
  <c r="H27" i="7"/>
  <c r="H28" i="7"/>
  <c r="G216" i="5"/>
  <c r="J216" i="5"/>
  <c r="K216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E226" i="18"/>
  <c r="E210" i="18"/>
  <c r="F210" i="18"/>
  <c r="M203" i="18"/>
  <c r="O203" i="18"/>
  <c r="E214" i="18"/>
  <c r="F214" i="18"/>
  <c r="M223" i="18"/>
  <c r="O223" i="18"/>
  <c r="M217" i="18"/>
  <c r="O217" i="18"/>
  <c r="M218" i="18"/>
  <c r="O218" i="18"/>
  <c r="M224" i="18"/>
  <c r="O224" i="18"/>
  <c r="M210" i="18"/>
  <c r="O210" i="18"/>
  <c r="M219" i="18"/>
  <c r="O219" i="18"/>
  <c r="M209" i="18"/>
  <c r="O209" i="18"/>
  <c r="E218" i="18"/>
  <c r="H218" i="18"/>
  <c r="M207" i="18"/>
  <c r="O207" i="18"/>
  <c r="E208" i="18"/>
  <c r="H208" i="18"/>
  <c r="M216" i="18"/>
  <c r="O216" i="18"/>
  <c r="M220" i="18"/>
  <c r="O220" i="18"/>
  <c r="M214" i="18"/>
  <c r="O214" i="18"/>
  <c r="M211" i="18"/>
  <c r="O211" i="18"/>
  <c r="M215" i="18"/>
  <c r="O215" i="18"/>
  <c r="E217" i="18"/>
  <c r="F217" i="18"/>
  <c r="E207" i="18"/>
  <c r="F207" i="18"/>
  <c r="H207" i="18"/>
  <c r="M227" i="18"/>
  <c r="O227" i="18"/>
  <c r="M222" i="18"/>
  <c r="O222" i="18"/>
  <c r="E203" i="18"/>
  <c r="E204" i="18"/>
  <c r="M204" i="18"/>
  <c r="O204" i="18"/>
  <c r="M205" i="18"/>
  <c r="O205" i="18"/>
  <c r="E209" i="18"/>
  <c r="F209" i="18"/>
  <c r="E225" i="18"/>
  <c r="M221" i="18"/>
  <c r="O221" i="18"/>
  <c r="M206" i="18"/>
  <c r="O206" i="18"/>
  <c r="M228" i="18"/>
  <c r="O228" i="18"/>
  <c r="M208" i="18"/>
  <c r="O208" i="18"/>
  <c r="E221" i="18"/>
  <c r="F221" i="18"/>
  <c r="H221" i="18"/>
  <c r="M212" i="18"/>
  <c r="O212" i="18"/>
  <c r="E211" i="18"/>
  <c r="F211" i="18"/>
  <c r="H211" i="18"/>
  <c r="E215" i="18"/>
  <c r="H215" i="18"/>
  <c r="M213" i="18"/>
  <c r="O213" i="18"/>
  <c r="M226" i="18"/>
  <c r="O226" i="18"/>
  <c r="E212" i="18"/>
  <c r="F212" i="18"/>
  <c r="M225" i="18"/>
  <c r="O225" i="18"/>
  <c r="M214" i="5"/>
  <c r="L195" i="10"/>
  <c r="J196" i="10"/>
  <c r="E222" i="18"/>
  <c r="H222" i="18"/>
  <c r="H203" i="18"/>
  <c r="I203" i="18"/>
  <c r="H217" i="18"/>
  <c r="H214" i="18"/>
  <c r="K200" i="12"/>
  <c r="M199" i="12"/>
  <c r="O197" i="11"/>
  <c r="M198" i="11"/>
  <c r="F225" i="18"/>
  <c r="H225" i="18"/>
  <c r="E219" i="18"/>
  <c r="H210" i="18"/>
  <c r="O193" i="5"/>
  <c r="N194" i="5"/>
  <c r="E227" i="18"/>
  <c r="H227" i="18"/>
  <c r="H226" i="18"/>
  <c r="F226" i="18"/>
  <c r="H204" i="18"/>
  <c r="I204" i="18"/>
  <c r="F204" i="18"/>
  <c r="E205" i="18"/>
  <c r="H212" i="18"/>
  <c r="E216" i="18"/>
  <c r="F218" i="18"/>
  <c r="E213" i="18"/>
  <c r="E223" i="18"/>
  <c r="H209" i="18"/>
  <c r="F208" i="18"/>
  <c r="F203" i="18"/>
  <c r="F215" i="18"/>
  <c r="H219" i="18"/>
  <c r="E220" i="18"/>
  <c r="F222" i="18"/>
  <c r="O198" i="11"/>
  <c r="M199" i="11"/>
  <c r="L196" i="10"/>
  <c r="J197" i="10"/>
  <c r="F219" i="18"/>
  <c r="N195" i="5"/>
  <c r="O194" i="5"/>
  <c r="M200" i="12"/>
  <c r="K201" i="12"/>
  <c r="M215" i="5"/>
  <c r="E228" i="18"/>
  <c r="F227" i="18"/>
  <c r="H216" i="18"/>
  <c r="F216" i="18"/>
  <c r="F223" i="18"/>
  <c r="E224" i="18"/>
  <c r="H223" i="18"/>
  <c r="H213" i="18"/>
  <c r="F213" i="18"/>
  <c r="F205" i="18"/>
  <c r="H205" i="18"/>
  <c r="I205" i="18"/>
  <c r="E206" i="18"/>
  <c r="M201" i="12"/>
  <c r="K202" i="12"/>
  <c r="M200" i="11"/>
  <c r="O199" i="11"/>
  <c r="N196" i="5"/>
  <c r="O195" i="5"/>
  <c r="F220" i="18"/>
  <c r="H220" i="18"/>
  <c r="M216" i="5"/>
  <c r="L197" i="10"/>
  <c r="J198" i="10"/>
  <c r="F228" i="18"/>
  <c r="H228" i="18"/>
  <c r="F224" i="18"/>
  <c r="H224" i="18"/>
  <c r="H206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F206" i="18"/>
  <c r="N197" i="5"/>
  <c r="O196" i="5"/>
  <c r="J199" i="10"/>
  <c r="L198" i="10"/>
  <c r="M201" i="11"/>
  <c r="O200" i="11"/>
  <c r="M217" i="5"/>
  <c r="K203" i="12"/>
  <c r="M202" i="12"/>
  <c r="I224" i="18"/>
  <c r="I225" i="18"/>
  <c r="I226" i="18"/>
  <c r="I227" i="18"/>
  <c r="I228" i="18"/>
  <c r="E229" i="18"/>
  <c r="M229" i="18"/>
  <c r="O229" i="18"/>
  <c r="I14" i="9"/>
  <c r="J14" i="9"/>
  <c r="F14" i="9"/>
  <c r="H14" i="9"/>
  <c r="M218" i="5"/>
  <c r="O201" i="11"/>
  <c r="M202" i="11"/>
  <c r="L199" i="10"/>
  <c r="J200" i="10"/>
  <c r="M203" i="12"/>
  <c r="K204" i="12"/>
  <c r="N198" i="5"/>
  <c r="O197" i="5"/>
  <c r="E230" i="18"/>
  <c r="H230" i="18"/>
  <c r="I230" i="18"/>
  <c r="H229" i="18"/>
  <c r="I229" i="18"/>
  <c r="E231" i="18"/>
  <c r="H231" i="18"/>
  <c r="F229" i="18"/>
  <c r="K205" i="12"/>
  <c r="M204" i="12"/>
  <c r="L200" i="10"/>
  <c r="J201" i="10"/>
  <c r="M203" i="11"/>
  <c r="O202" i="11"/>
  <c r="M219" i="5"/>
  <c r="N199" i="5"/>
  <c r="O198" i="5"/>
  <c r="I231" i="18"/>
  <c r="F230" i="18"/>
  <c r="E232" i="18"/>
  <c r="H232" i="18"/>
  <c r="I232" i="18"/>
  <c r="F231" i="18"/>
  <c r="M220" i="5"/>
  <c r="O203" i="11"/>
  <c r="M204" i="11"/>
  <c r="L201" i="10"/>
  <c r="J202" i="10"/>
  <c r="N200" i="5"/>
  <c r="O199" i="5"/>
  <c r="M205" i="12"/>
  <c r="K206" i="12"/>
  <c r="E233" i="18"/>
  <c r="H233" i="18"/>
  <c r="I233" i="18"/>
  <c r="F232" i="18"/>
  <c r="L202" i="10"/>
  <c r="J203" i="10"/>
  <c r="N201" i="5"/>
  <c r="O200" i="5"/>
  <c r="M205" i="11"/>
  <c r="O204" i="11"/>
  <c r="K207" i="12"/>
  <c r="M206" i="12"/>
  <c r="M221" i="5"/>
  <c r="E234" i="18"/>
  <c r="H234" i="18"/>
  <c r="I234" i="18"/>
  <c r="F233" i="18"/>
  <c r="M206" i="11"/>
  <c r="O205" i="11"/>
  <c r="M207" i="12"/>
  <c r="K208" i="12"/>
  <c r="N202" i="5"/>
  <c r="O201" i="5"/>
  <c r="L203" i="10"/>
  <c r="J204" i="10"/>
  <c r="M222" i="5"/>
  <c r="F234" i="18"/>
  <c r="E235" i="18"/>
  <c r="H235" i="18"/>
  <c r="I235" i="18"/>
  <c r="L204" i="10"/>
  <c r="J205" i="10"/>
  <c r="N203" i="5"/>
  <c r="O202" i="5"/>
  <c r="M208" i="12"/>
  <c r="K209" i="12"/>
  <c r="M223" i="5"/>
  <c r="M207" i="11"/>
  <c r="O206" i="11"/>
  <c r="F235" i="18"/>
  <c r="E236" i="18"/>
  <c r="H236" i="18"/>
  <c r="I236" i="18"/>
  <c r="M224" i="5"/>
  <c r="K210" i="12"/>
  <c r="M209" i="12"/>
  <c r="J206" i="10"/>
  <c r="L205" i="10"/>
  <c r="N204" i="5"/>
  <c r="O203" i="5"/>
  <c r="O207" i="11"/>
  <c r="M208" i="11"/>
  <c r="E237" i="18"/>
  <c r="H237" i="18"/>
  <c r="I237" i="18"/>
  <c r="F236" i="18"/>
  <c r="L206" i="10"/>
  <c r="J207" i="10"/>
  <c r="N205" i="5"/>
  <c r="O204" i="5"/>
  <c r="K211" i="12"/>
  <c r="M210" i="12"/>
  <c r="M225" i="5"/>
  <c r="M226" i="5"/>
  <c r="O208" i="11"/>
  <c r="M209" i="11"/>
  <c r="E238" i="18"/>
  <c r="H238" i="18"/>
  <c r="I238" i="18"/>
  <c r="F237" i="18"/>
  <c r="K212" i="12"/>
  <c r="M211" i="12"/>
  <c r="M227" i="5"/>
  <c r="N206" i="5"/>
  <c r="O205" i="5"/>
  <c r="L207" i="10"/>
  <c r="J208" i="10"/>
  <c r="M210" i="11"/>
  <c r="O209" i="11"/>
  <c r="F238" i="18"/>
  <c r="E239" i="18"/>
  <c r="H239" i="18"/>
  <c r="I239" i="18"/>
  <c r="J209" i="10"/>
  <c r="L208" i="10"/>
  <c r="N207" i="5"/>
  <c r="O206" i="5"/>
  <c r="M228" i="5"/>
  <c r="M211" i="11"/>
  <c r="O210" i="11"/>
  <c r="M212" i="12"/>
  <c r="K213" i="12"/>
  <c r="F239" i="18"/>
  <c r="E240" i="18"/>
  <c r="H240" i="18"/>
  <c r="I240" i="18"/>
  <c r="M229" i="5"/>
  <c r="M213" i="12"/>
  <c r="K214" i="12"/>
  <c r="M212" i="11"/>
  <c r="O211" i="11"/>
  <c r="N208" i="5"/>
  <c r="O207" i="5"/>
  <c r="J210" i="10"/>
  <c r="L209" i="10"/>
  <c r="E241" i="18"/>
  <c r="H241" i="18"/>
  <c r="I241" i="18"/>
  <c r="F240" i="18"/>
  <c r="M213" i="11"/>
  <c r="O212" i="11"/>
  <c r="N209" i="5"/>
  <c r="O208" i="5"/>
  <c r="M214" i="12"/>
  <c r="K215" i="12"/>
  <c r="M230" i="5"/>
  <c r="J211" i="10"/>
  <c r="L210" i="10"/>
  <c r="E242" i="18"/>
  <c r="H242" i="18"/>
  <c r="I242" i="18"/>
  <c r="F241" i="18"/>
  <c r="M231" i="5"/>
  <c r="M215" i="12"/>
  <c r="K216" i="12"/>
  <c r="N210" i="5"/>
  <c r="O209" i="5"/>
  <c r="L211" i="10"/>
  <c r="J212" i="10"/>
  <c r="M214" i="11"/>
  <c r="O213" i="11"/>
  <c r="F242" i="18"/>
  <c r="E243" i="18"/>
  <c r="H243" i="18"/>
  <c r="I243" i="18"/>
  <c r="J213" i="10"/>
  <c r="L212" i="10"/>
  <c r="N211" i="5"/>
  <c r="O210" i="5"/>
  <c r="M216" i="12"/>
  <c r="K217" i="12"/>
  <c r="M232" i="5"/>
  <c r="O214" i="11"/>
  <c r="M215" i="11"/>
  <c r="F243" i="18"/>
  <c r="E244" i="18"/>
  <c r="M233" i="5"/>
  <c r="M217" i="12"/>
  <c r="K218" i="12"/>
  <c r="O215" i="11"/>
  <c r="M216" i="11"/>
  <c r="N212" i="5"/>
  <c r="O211" i="5"/>
  <c r="L213" i="10"/>
  <c r="J214" i="10"/>
  <c r="F244" i="18"/>
  <c r="H244" i="18"/>
  <c r="I244" i="18"/>
  <c r="N213" i="5"/>
  <c r="O212" i="5"/>
  <c r="M217" i="11"/>
  <c r="O216" i="11"/>
  <c r="K219" i="12"/>
  <c r="M218" i="12"/>
  <c r="M234" i="5"/>
  <c r="L214" i="10"/>
  <c r="J215" i="10"/>
  <c r="M235" i="5"/>
  <c r="K220" i="12"/>
  <c r="M219" i="12"/>
  <c r="L215" i="10"/>
  <c r="J216" i="10"/>
  <c r="O217" i="11"/>
  <c r="M218" i="11"/>
  <c r="N214" i="5"/>
  <c r="O213" i="5"/>
  <c r="J217" i="10"/>
  <c r="L216" i="10"/>
  <c r="O218" i="11"/>
  <c r="M219" i="11"/>
  <c r="M220" i="12"/>
  <c r="K221" i="12"/>
  <c r="N215" i="5"/>
  <c r="O214" i="5"/>
  <c r="M236" i="5"/>
  <c r="O219" i="11"/>
  <c r="M220" i="11"/>
  <c r="N216" i="5"/>
  <c r="O215" i="5"/>
  <c r="M237" i="5"/>
  <c r="K222" i="12"/>
  <c r="M221" i="12"/>
  <c r="J218" i="10"/>
  <c r="L217" i="10"/>
  <c r="M238" i="5"/>
  <c r="K223" i="12"/>
  <c r="M222" i="12"/>
  <c r="O220" i="11"/>
  <c r="M221" i="11"/>
  <c r="N217" i="5"/>
  <c r="O216" i="5"/>
  <c r="L218" i="10"/>
  <c r="J219" i="10"/>
  <c r="M222" i="11"/>
  <c r="O221" i="11"/>
  <c r="K224" i="12"/>
  <c r="M223" i="12"/>
  <c r="M239" i="5"/>
  <c r="N218" i="5"/>
  <c r="O217" i="5"/>
  <c r="L219" i="10"/>
  <c r="J220" i="10"/>
  <c r="N219" i="5"/>
  <c r="O218" i="5"/>
  <c r="M240" i="5"/>
  <c r="J221" i="10"/>
  <c r="L220" i="10"/>
  <c r="M224" i="12"/>
  <c r="K225" i="12"/>
  <c r="O222" i="11"/>
  <c r="M223" i="11"/>
  <c r="M225" i="12"/>
  <c r="K226" i="12"/>
  <c r="L221" i="10"/>
  <c r="J222" i="10"/>
  <c r="M224" i="11"/>
  <c r="O223" i="11"/>
  <c r="M241" i="5"/>
  <c r="N220" i="5"/>
  <c r="O219" i="5"/>
  <c r="M242" i="5"/>
  <c r="O224" i="11"/>
  <c r="M225" i="11"/>
  <c r="J223" i="10"/>
  <c r="L222" i="10"/>
  <c r="M226" i="12"/>
  <c r="K227" i="12"/>
  <c r="N221" i="5"/>
  <c r="O220" i="5"/>
  <c r="M227" i="12"/>
  <c r="K228" i="12"/>
  <c r="J224" i="10"/>
  <c r="L223" i="10"/>
  <c r="M226" i="11"/>
  <c r="O225" i="11"/>
  <c r="M243" i="5"/>
  <c r="N222" i="5"/>
  <c r="O221" i="5"/>
  <c r="M244" i="5"/>
  <c r="M227" i="11"/>
  <c r="O226" i="11"/>
  <c r="L224" i="10"/>
  <c r="J225" i="10"/>
  <c r="M228" i="12"/>
  <c r="K229" i="12"/>
  <c r="N223" i="5"/>
  <c r="O222" i="5"/>
  <c r="L225" i="10"/>
  <c r="J226" i="10"/>
  <c r="M228" i="11"/>
  <c r="O227" i="11"/>
  <c r="K230" i="12"/>
  <c r="M229" i="12"/>
  <c r="N224" i="5"/>
  <c r="O223" i="5"/>
  <c r="M245" i="5"/>
  <c r="K231" i="12"/>
  <c r="M230" i="12"/>
  <c r="M229" i="11"/>
  <c r="O228" i="11"/>
  <c r="J227" i="10"/>
  <c r="L226" i="10"/>
  <c r="N225" i="5"/>
  <c r="O224" i="5"/>
  <c r="M246" i="5"/>
  <c r="L227" i="10"/>
  <c r="J228" i="10"/>
  <c r="M230" i="11"/>
  <c r="O229" i="11"/>
  <c r="O225" i="5"/>
  <c r="N226" i="5"/>
  <c r="M247" i="5"/>
  <c r="M231" i="12"/>
  <c r="K232" i="12"/>
  <c r="M248" i="5"/>
  <c r="M231" i="11"/>
  <c r="O230" i="11"/>
  <c r="J229" i="10"/>
  <c r="L228" i="10"/>
  <c r="N227" i="5"/>
  <c r="O226" i="5"/>
  <c r="M232" i="12"/>
  <c r="K233" i="12"/>
  <c r="J230" i="10"/>
  <c r="L229" i="10"/>
  <c r="N228" i="5"/>
  <c r="O227" i="5"/>
  <c r="M232" i="11"/>
  <c r="O231" i="11"/>
  <c r="M233" i="12"/>
  <c r="K234" i="12"/>
  <c r="O232" i="11"/>
  <c r="M233" i="11"/>
  <c r="N229" i="5"/>
  <c r="O228" i="5"/>
  <c r="M234" i="12"/>
  <c r="K235" i="12"/>
  <c r="L230" i="10"/>
  <c r="J231" i="10"/>
  <c r="K236" i="12"/>
  <c r="M235" i="12"/>
  <c r="O233" i="11"/>
  <c r="M234" i="11"/>
  <c r="J232" i="10"/>
  <c r="L231" i="10"/>
  <c r="N230" i="5"/>
  <c r="O229" i="5"/>
  <c r="N231" i="5"/>
  <c r="O230" i="5"/>
  <c r="M235" i="11"/>
  <c r="O234" i="11"/>
  <c r="L232" i="10"/>
  <c r="J233" i="10"/>
  <c r="K237" i="12"/>
  <c r="M236" i="12"/>
  <c r="M237" i="12"/>
  <c r="K238" i="12"/>
  <c r="O235" i="11"/>
  <c r="M236" i="11"/>
  <c r="J234" i="10"/>
  <c r="L233" i="10"/>
  <c r="N232" i="5"/>
  <c r="O231" i="5"/>
  <c r="N233" i="5"/>
  <c r="O232" i="5"/>
  <c r="J235" i="10"/>
  <c r="L234" i="10"/>
  <c r="K239" i="12"/>
  <c r="M238" i="12"/>
  <c r="O236" i="11"/>
  <c r="M237" i="11"/>
  <c r="K240" i="12"/>
  <c r="M239" i="12"/>
  <c r="J236" i="10"/>
  <c r="L235" i="10"/>
  <c r="O237" i="11"/>
  <c r="M238" i="11"/>
  <c r="N234" i="5"/>
  <c r="O233" i="5"/>
  <c r="N235" i="5"/>
  <c r="O234" i="5"/>
  <c r="J237" i="10"/>
  <c r="L236" i="10"/>
  <c r="O238" i="11"/>
  <c r="M239" i="11"/>
  <c r="M240" i="12"/>
  <c r="K241" i="12"/>
  <c r="M241" i="12"/>
  <c r="K242" i="12"/>
  <c r="L237" i="10"/>
  <c r="J238" i="10"/>
  <c r="M240" i="11"/>
  <c r="O239" i="11"/>
  <c r="N236" i="5"/>
  <c r="O235" i="5"/>
  <c r="N237" i="5"/>
  <c r="O236" i="5"/>
  <c r="M241" i="11"/>
  <c r="O240" i="11"/>
  <c r="K243" i="12"/>
  <c r="M242" i="12"/>
  <c r="J239" i="10"/>
  <c r="L238" i="10"/>
  <c r="J240" i="10"/>
  <c r="L239" i="10"/>
  <c r="O241" i="11"/>
  <c r="M242" i="11"/>
  <c r="M243" i="12"/>
  <c r="K244" i="12"/>
  <c r="M244" i="12"/>
  <c r="N238" i="5"/>
  <c r="O237" i="5"/>
  <c r="M243" i="11"/>
  <c r="O242" i="11"/>
  <c r="N239" i="5"/>
  <c r="O238" i="5"/>
  <c r="J241" i="10"/>
  <c r="L240" i="10"/>
  <c r="N240" i="5"/>
  <c r="O239" i="5"/>
  <c r="L241" i="10"/>
  <c r="J242" i="10"/>
  <c r="O243" i="11"/>
  <c r="M244" i="11"/>
  <c r="O244" i="11"/>
  <c r="L242" i="10"/>
  <c r="J243" i="10"/>
  <c r="N241" i="5"/>
  <c r="O240" i="5"/>
  <c r="N242" i="5"/>
  <c r="O241" i="5"/>
  <c r="J244" i="10"/>
  <c r="L244" i="10"/>
  <c r="L243" i="10"/>
  <c r="N243" i="5"/>
  <c r="O242" i="5"/>
  <c r="N244" i="5"/>
  <c r="O243" i="5"/>
  <c r="N245" i="5"/>
  <c r="O244" i="5"/>
  <c r="N246" i="5"/>
  <c r="O245" i="5"/>
  <c r="N247" i="5"/>
  <c r="O246" i="5"/>
  <c r="N248" i="5"/>
  <c r="O248" i="5"/>
  <c r="O247" i="5"/>
  <c r="F74" i="7"/>
  <c r="H74" i="7"/>
  <c r="F75" i="7"/>
  <c r="H75" i="7"/>
</calcChain>
</file>

<file path=xl/sharedStrings.xml><?xml version="1.0" encoding="utf-8"?>
<sst xmlns="http://schemas.openxmlformats.org/spreadsheetml/2006/main" count="5273" uniqueCount="754">
  <si>
    <t>http://www.amfreeracingtips.com/members-area/</t>
  </si>
  <si>
    <t>Want to Win Profit:</t>
  </si>
  <si>
    <t>Date</t>
  </si>
  <si>
    <t>Time Start</t>
  </si>
  <si>
    <t>Selection</t>
  </si>
  <si>
    <t>Odds</t>
  </si>
  <si>
    <t>Up? Y / N</t>
  </si>
  <si>
    <t>Stake</t>
  </si>
  <si>
    <t>Total Returns</t>
  </si>
  <si>
    <t>Results</t>
  </si>
  <si>
    <t>WTW Profit</t>
  </si>
  <si>
    <t>Profit Amount</t>
  </si>
  <si>
    <t>Profit/Loss Return</t>
  </si>
  <si>
    <t>Balance</t>
  </si>
  <si>
    <t>W</t>
  </si>
  <si>
    <t>L</t>
  </si>
  <si>
    <t>Win%</t>
  </si>
  <si>
    <t>3:05 Cheltenham</t>
  </si>
  <si>
    <t>TOP NOTCH</t>
  </si>
  <si>
    <t>Lost</t>
  </si>
  <si>
    <t>http://www.olbg.com/horse_racing.php</t>
  </si>
  <si>
    <t>2:05 Ayr</t>
  </si>
  <si>
    <t>Capard King</t>
  </si>
  <si>
    <t>Y</t>
  </si>
  <si>
    <t>http://www.oddschecker.com/horse-racing</t>
  </si>
  <si>
    <t>1:00 Cheltenham</t>
  </si>
  <si>
    <t xml:space="preserve">MONEY TEAM </t>
  </si>
  <si>
    <t>N</t>
  </si>
  <si>
    <t>Won</t>
  </si>
  <si>
    <t>3:30 Lingfield</t>
  </si>
  <si>
    <t>TIMIA</t>
  </si>
  <si>
    <t>3:10 Huntingdon</t>
  </si>
  <si>
    <t>XENOPHON</t>
  </si>
  <si>
    <t>3:50 Lingfield</t>
  </si>
  <si>
    <t xml:space="preserve">CAPTAIN FELIX </t>
  </si>
  <si>
    <t>3:30 Doncaster</t>
  </si>
  <si>
    <t>AMI DESBOIS</t>
  </si>
  <si>
    <t>3:05 Lingfield</t>
  </si>
  <si>
    <t>ROCOCOA</t>
  </si>
  <si>
    <t>2:10 Southwell</t>
  </si>
  <si>
    <t>BOOLASS</t>
  </si>
  <si>
    <t>3:25 Wolverhampton</t>
  </si>
  <si>
    <t>TIJUCA</t>
  </si>
  <si>
    <t>1:10 Lingfield</t>
  </si>
  <si>
    <t>Muaither</t>
  </si>
  <si>
    <t>3:10 Taunton</t>
  </si>
  <si>
    <t>PULL THE CHORD</t>
  </si>
  <si>
    <t>3:05 Southwell</t>
  </si>
  <si>
    <t>BRING ON A SPINNER</t>
  </si>
  <si>
    <t>4:00 Lingfield</t>
  </si>
  <si>
    <t>BOXING SHADOWS</t>
  </si>
  <si>
    <t>4:05 Warwick</t>
  </si>
  <si>
    <t>OPERA ROCK</t>
  </si>
  <si>
    <t>3:40 Kempton</t>
  </si>
  <si>
    <t>FIELD OF VISION</t>
  </si>
  <si>
    <t>2:15 Plumpton</t>
  </si>
  <si>
    <t>GORING TWO</t>
  </si>
  <si>
    <t>7:10 Kempton</t>
  </si>
  <si>
    <t>Bridge builder</t>
  </si>
  <si>
    <t>3:30 Southwell</t>
  </si>
  <si>
    <t>Billy Bond</t>
  </si>
  <si>
    <t>Push</t>
  </si>
  <si>
    <t>2:20 Southwell</t>
  </si>
  <si>
    <t>KALANE</t>
  </si>
  <si>
    <t>12:35 Lingfield</t>
  </si>
  <si>
    <t>BROMYARD</t>
  </si>
  <si>
    <t>2:50 Wetherby</t>
  </si>
  <si>
    <t xml:space="preserve">OPTICAL HIGH </t>
  </si>
  <si>
    <t>2:25 Catterick</t>
  </si>
  <si>
    <t>POULANASSY</t>
  </si>
  <si>
    <t>8:10 Chelmsford</t>
  </si>
  <si>
    <t>CLOCK ON TOM</t>
  </si>
  <si>
    <t>3:15 Huntingdon</t>
  </si>
  <si>
    <t>AT THE TOP</t>
  </si>
  <si>
    <t>Cheltenham 2:25</t>
  </si>
  <si>
    <t>CHAMPAGNE WEST</t>
  </si>
  <si>
    <t>2:15 Sedgefield</t>
  </si>
  <si>
    <t>GOOD VIBRATION</t>
  </si>
  <si>
    <t>5:00 Kempton</t>
  </si>
  <si>
    <t>SONNY THE NAVIGATOR</t>
  </si>
  <si>
    <t>4:00 Southwell</t>
  </si>
  <si>
    <t>BERKSHIRE BEAUTY</t>
  </si>
  <si>
    <t>3:45 Newcastle</t>
  </si>
  <si>
    <t>HALO MOON</t>
  </si>
  <si>
    <t>1:40 Towcester</t>
  </si>
  <si>
    <t>CAITYS JOY</t>
  </si>
  <si>
    <t>2:10 Chepstow</t>
  </si>
  <si>
    <t>BALTIMORE ROCK</t>
  </si>
  <si>
    <t>14:50 Naas</t>
  </si>
  <si>
    <t>Fairly Legal</t>
  </si>
  <si>
    <t>1:00 Musselburgh</t>
  </si>
  <si>
    <t>THEATRICAL STYLE</t>
  </si>
  <si>
    <t>2:55 Sedgefield</t>
  </si>
  <si>
    <t>VERKO</t>
  </si>
  <si>
    <t>6:55 Kempton</t>
  </si>
  <si>
    <t>KALAMATA</t>
  </si>
  <si>
    <t>Chelmsford 8:10</t>
  </si>
  <si>
    <t xml:space="preserve">YOU’RE A GOAT </t>
  </si>
  <si>
    <t>Kempton 4:25</t>
  </si>
  <si>
    <t>PEPPAY LE PUGH</t>
  </si>
  <si>
    <t>1:20 Newbury</t>
  </si>
  <si>
    <t>EMERGING TALENT</t>
  </si>
  <si>
    <t>4:50 Southwell</t>
  </si>
  <si>
    <t>Megara</t>
  </si>
  <si>
    <t>4:30 Plumpton</t>
  </si>
  <si>
    <t>PASSING DU MOULIN</t>
  </si>
  <si>
    <t>4:15 Southwell</t>
  </si>
  <si>
    <t>RAIN IN THE FACE</t>
  </si>
  <si>
    <t>3:25 Musselburgh</t>
  </si>
  <si>
    <t>NO CEILING</t>
  </si>
  <si>
    <t>4:30 Lingfield</t>
  </si>
  <si>
    <t>CARRY ME HOME</t>
  </si>
  <si>
    <t>4:55 Lingfield</t>
  </si>
  <si>
    <t>GORGEOUS GEEZER</t>
  </si>
  <si>
    <t>4:25 Market Rasen</t>
  </si>
  <si>
    <t>THE MUMPER</t>
  </si>
  <si>
    <t>WOLVERHAMPTON 17:25</t>
  </si>
  <si>
    <t>Andaz</t>
  </si>
  <si>
    <t>Taunton 2pm</t>
  </si>
  <si>
    <t>OSCAR JANE</t>
  </si>
  <si>
    <t>6:10 Chelmsford</t>
  </si>
  <si>
    <t>ELUETHERA</t>
  </si>
  <si>
    <t>Wolverhampton 6.15</t>
  </si>
  <si>
    <t>BRACKEN BRAE</t>
  </si>
  <si>
    <t>5.05 Newcastle</t>
  </si>
  <si>
    <t>BOUNDRY</t>
  </si>
  <si>
    <t>4.00 Wolverhampton</t>
  </si>
  <si>
    <t>BRAVO ZOLO</t>
  </si>
  <si>
    <t>Leicester 2:50</t>
  </si>
  <si>
    <t>SOME FINISH</t>
  </si>
  <si>
    <t>kempton 7:45</t>
  </si>
  <si>
    <t>INNOKO</t>
  </si>
  <si>
    <t>3.50 Taunton</t>
  </si>
  <si>
    <t>Vazaro Delafayette</t>
  </si>
  <si>
    <t>4:10 Lingfield</t>
  </si>
  <si>
    <t>INAAM</t>
  </si>
  <si>
    <t>2:50 Newbury</t>
  </si>
  <si>
    <t>SAINT CHARLES</t>
  </si>
  <si>
    <t>4:20 Wolverhampton</t>
  </si>
  <si>
    <t>FIELD OF DREAM</t>
  </si>
  <si>
    <t>Southwell 4:30</t>
  </si>
  <si>
    <t>EXTREME SUPREME</t>
  </si>
  <si>
    <t>8:10 Kempton</t>
  </si>
  <si>
    <t>GIOVANNI DI BICCI</t>
  </si>
  <si>
    <t>Southwell 5:35</t>
  </si>
  <si>
    <t>BIG SHOES</t>
  </si>
  <si>
    <t>4:20 Limerick</t>
  </si>
  <si>
    <t>EVARDO</t>
  </si>
  <si>
    <t>3:35 Chepstow</t>
  </si>
  <si>
    <t>SUPREME BOB</t>
  </si>
  <si>
    <t>2:50 Taunton</t>
  </si>
  <si>
    <t>4:35 Southwell</t>
  </si>
  <si>
    <t>SADIE BABES</t>
  </si>
  <si>
    <t>Na 40% je - velika mogućnost da slijedi par izgubljenih utrka</t>
  </si>
  <si>
    <t>Hexham 5:40</t>
  </si>
  <si>
    <t>THE PIERRE LARK</t>
  </si>
  <si>
    <t>1:15 Lingfield</t>
  </si>
  <si>
    <t>DOCTOR PARKES</t>
  </si>
  <si>
    <t>3-20 Carlisle</t>
  </si>
  <si>
    <t>DAKOTA GREY</t>
  </si>
  <si>
    <t>3-10 Taunton</t>
  </si>
  <si>
    <t>PASSING FIESTA</t>
  </si>
  <si>
    <t>3:40 Exeter</t>
  </si>
  <si>
    <t>Henryville’s</t>
  </si>
  <si>
    <t>Southwell 4:40</t>
  </si>
  <si>
    <t>HENRY SMITH</t>
  </si>
  <si>
    <t>Wolverhampton 5:40</t>
  </si>
  <si>
    <t>INTERMITTENT</t>
  </si>
  <si>
    <t>2:10 Lingfield</t>
  </si>
  <si>
    <t>GOKEN</t>
  </si>
  <si>
    <t>Kempton 3:25</t>
  </si>
  <si>
    <t>SPRING LOADED</t>
  </si>
  <si>
    <t>14:20 Chepstow</t>
  </si>
  <si>
    <t>Bears Rails</t>
  </si>
  <si>
    <t>4:45 Exeter</t>
  </si>
  <si>
    <t>ALLCHILLEDOUT</t>
  </si>
  <si>
    <t>Ffos Las 5pm</t>
  </si>
  <si>
    <t>GEORDIE DES CHAMPS</t>
  </si>
  <si>
    <t>4:25 Wetherby</t>
  </si>
  <si>
    <t>THREE RED COLOURS</t>
  </si>
  <si>
    <t>2:45 Doncaster</t>
  </si>
  <si>
    <t>MUTARAKEZ</t>
  </si>
  <si>
    <t>Warwick 5:30</t>
  </si>
  <si>
    <t>NIGHTFLY</t>
  </si>
  <si>
    <t>5:15 Newton Abbott</t>
  </si>
  <si>
    <t>IMPACT AREA</t>
  </si>
  <si>
    <t>3:40 Lingfield</t>
  </si>
  <si>
    <t>SOUTHERN STORM</t>
  </si>
  <si>
    <t>7:50 Chelmsford</t>
  </si>
  <si>
    <t>15:15 Newcastle</t>
  </si>
  <si>
    <t>Molly Milan</t>
  </si>
  <si>
    <t>5:10 Kelso</t>
  </si>
  <si>
    <t>Generous Pet</t>
  </si>
  <si>
    <t>5:30 Southwell</t>
  </si>
  <si>
    <t>3:00 Cheltenham</t>
  </si>
  <si>
    <t>MIGHTY BITE</t>
  </si>
  <si>
    <t>7:40 Chelmsford</t>
  </si>
  <si>
    <t>SEMRA</t>
  </si>
  <si>
    <t>7:40 Wolverhampton</t>
  </si>
  <si>
    <t>BATTS ROCK</t>
  </si>
  <si>
    <t>5:05 Huntingdon</t>
  </si>
  <si>
    <t>VINCIAETTIS</t>
  </si>
  <si>
    <t>7:20 Brighton</t>
  </si>
  <si>
    <t>FREE TO ROAM</t>
  </si>
  <si>
    <t>7:35 Taunton</t>
  </si>
  <si>
    <t>ST RALPH</t>
  </si>
  <si>
    <t>3:15 Warwick</t>
  </si>
  <si>
    <t>THE EAGLE HAS LANDED</t>
  </si>
  <si>
    <t>5:20 Plumpton</t>
  </si>
  <si>
    <t>BALLYCOE</t>
  </si>
  <si>
    <t>4:35 Leicester</t>
  </si>
  <si>
    <t>WOWCHA</t>
  </si>
  <si>
    <t>7:30 Windsor</t>
  </si>
  <si>
    <t>ALL MY LOVE</t>
  </si>
  <si>
    <t>2:10 Ascot</t>
  </si>
  <si>
    <t>THE LAST LION</t>
  </si>
  <si>
    <t>5:20 Redcar</t>
  </si>
  <si>
    <t>FOOTLIGHT</t>
  </si>
  <si>
    <t>5:15 Musselburgh</t>
  </si>
  <si>
    <t>BAJAN REBEL</t>
  </si>
  <si>
    <t>početni koef je bio 3. prije utrke se dignuo na 3,25</t>
  </si>
  <si>
    <t>1:50 Uttoxeter</t>
  </si>
  <si>
    <t>THE UNIT</t>
  </si>
  <si>
    <t>6:05 Kempton</t>
  </si>
  <si>
    <t>BROTHERLY COMPANY</t>
  </si>
  <si>
    <t>5:25 Brighton</t>
  </si>
  <si>
    <t>ROYAL BAJAN</t>
  </si>
  <si>
    <t>2:10 Chester</t>
  </si>
  <si>
    <t>FIERY CHARACTER</t>
  </si>
  <si>
    <t>6:10 Carlisle</t>
  </si>
  <si>
    <t>GURGHA THE BRAVE</t>
  </si>
  <si>
    <t>6:10 Nottingham</t>
  </si>
  <si>
    <t>SNOW MOON</t>
  </si>
  <si>
    <t xml:space="preserve"> 4.05 Hexham </t>
  </si>
  <si>
    <t>Ash Park</t>
  </si>
  <si>
    <t>3:00 Leopardstown</t>
  </si>
  <si>
    <t>NOW OR NEVER</t>
  </si>
  <si>
    <t>2:40 Wincanton</t>
  </si>
  <si>
    <t>SHEER POETRY</t>
  </si>
  <si>
    <t>bet365 je u trenutku utrke dosao koef na 4</t>
  </si>
  <si>
    <t>2:40 York</t>
  </si>
  <si>
    <t>JOURNEY</t>
  </si>
  <si>
    <t>3:45 Newbury</t>
  </si>
  <si>
    <t>CHESS MASTER</t>
  </si>
  <si>
    <t>5:10 Thirsk</t>
  </si>
  <si>
    <t>WITHHOLD</t>
  </si>
  <si>
    <t>7:40 Sandown</t>
  </si>
  <si>
    <t>INTILAAQ</t>
  </si>
  <si>
    <t>2:40 Haydock</t>
  </si>
  <si>
    <t>DREAM OF DREAMS</t>
  </si>
  <si>
    <t>Koef se digao na 3</t>
  </si>
  <si>
    <t>6:05 Ffos Las</t>
  </si>
  <si>
    <t xml:space="preserve">MAXI CHOP </t>
  </si>
  <si>
    <t>1:15 Redcar</t>
  </si>
  <si>
    <t>DAVIDS DUCHESS</t>
  </si>
  <si>
    <t>9:10 Chelmsford</t>
  </si>
  <si>
    <t xml:space="preserve">EURATO </t>
  </si>
  <si>
    <t>BOOST</t>
  </si>
  <si>
    <t>6:50 Goodwood</t>
  </si>
  <si>
    <t>MONETAIRE</t>
  </si>
  <si>
    <t>8:40 Newcastle</t>
  </si>
  <si>
    <t>ROBERO</t>
  </si>
  <si>
    <t>3:45 Brighton</t>
  </si>
  <si>
    <t xml:space="preserve">KNIGHT MUSIC </t>
  </si>
  <si>
    <t>3:00 Fontwell</t>
  </si>
  <si>
    <t>QUADRILLER</t>
  </si>
  <si>
    <t>bonus od bet365</t>
  </si>
  <si>
    <t>9:15 Hamilton</t>
  </si>
  <si>
    <t>FUEL INJECTION</t>
  </si>
  <si>
    <t>4:40 Sandown</t>
  </si>
  <si>
    <t>BLACK BESS</t>
  </si>
  <si>
    <t>6:10 Leicester</t>
  </si>
  <si>
    <t xml:space="preserve">VENTURA BLUES </t>
  </si>
  <si>
    <t>bonus paddy</t>
  </si>
  <si>
    <t>3:15 Thirsk</t>
  </si>
  <si>
    <t>FORT JEFFERSON</t>
  </si>
  <si>
    <t>5:30 Roscommon</t>
  </si>
  <si>
    <t>BORDERLINE DECISION</t>
  </si>
  <si>
    <t>5:10 Hamilton</t>
  </si>
  <si>
    <t xml:space="preserve">JOCKS WA HE </t>
  </si>
  <si>
    <t>koef je otušao na 3</t>
  </si>
  <si>
    <t xml:space="preserve">2:55 Chelmsford </t>
  </si>
  <si>
    <t xml:space="preserve">CAPE ICON </t>
  </si>
  <si>
    <t>3:40 Ascot</t>
  </si>
  <si>
    <t>QUIET REFLECTION</t>
  </si>
  <si>
    <t>1:50 Ayr</t>
  </si>
  <si>
    <t>REBEL DE LOPE</t>
  </si>
  <si>
    <t>3:15 Sandown</t>
  </si>
  <si>
    <t>RIDDLESTOWN</t>
  </si>
  <si>
    <t xml:space="preserve">2:10 Salisbury </t>
  </si>
  <si>
    <t>SEA FOX</t>
  </si>
  <si>
    <t>2:30 Newmarket</t>
  </si>
  <si>
    <t>HEARTY</t>
  </si>
  <si>
    <t>2:40 Doncaster</t>
  </si>
  <si>
    <t>TIMELESS FLIGHT</t>
  </si>
  <si>
    <t>2:50 Wolverhampton</t>
  </si>
  <si>
    <t>LAYLAS HERO</t>
  </si>
  <si>
    <t>2:00 Hamilton</t>
  </si>
  <si>
    <t>ALFIES ANGEL</t>
  </si>
  <si>
    <t>16:40 Doncaster</t>
  </si>
  <si>
    <t>Yourartisonfire</t>
  </si>
  <si>
    <t>3.50 Ayr</t>
  </si>
  <si>
    <t xml:space="preserve"> Causey Arch</t>
  </si>
  <si>
    <t>8.10 Brighton</t>
  </si>
  <si>
    <t xml:space="preserve">Frank Bridge </t>
  </si>
  <si>
    <t>3.50 Catterick</t>
  </si>
  <si>
    <t xml:space="preserve"> Baron Bolt </t>
  </si>
  <si>
    <t>18:30 Newbury</t>
  </si>
  <si>
    <t>Mr Hobbs</t>
  </si>
  <si>
    <t>2:15 Chelmsford</t>
  </si>
  <si>
    <t>ROSABELLE</t>
  </si>
  <si>
    <t>8:20 Epsom</t>
  </si>
  <si>
    <t>PENWORTHAM</t>
  </si>
  <si>
    <t>2:05 Ripon</t>
  </si>
  <si>
    <t>RACEMAKER</t>
  </si>
  <si>
    <t>9:30 Ballinrobe</t>
  </si>
  <si>
    <t>TAQASEEM</t>
  </si>
  <si>
    <t xml:space="preserve">5:50 Chelmsford </t>
  </si>
  <si>
    <t>CULLODEN</t>
  </si>
  <si>
    <t>koef je otisao na 5 , bonus od bet365</t>
  </si>
  <si>
    <t>4:10 Bath</t>
  </si>
  <si>
    <t>ESPOIR</t>
  </si>
  <si>
    <t>7:10 Newmarket</t>
  </si>
  <si>
    <t>FOL OYASIME</t>
  </si>
  <si>
    <t>3:55 Newton Abbott</t>
  </si>
  <si>
    <t>CAN I CALL YOU BACK</t>
  </si>
  <si>
    <t>3:10 Goodwood</t>
  </si>
  <si>
    <t>HOME OF THE BRAVE</t>
  </si>
  <si>
    <t>1:40 Bangor</t>
  </si>
  <si>
    <t>PRECISION FIVE</t>
  </si>
  <si>
    <t>betfair bonus, koef je isao na 3,5</t>
  </si>
  <si>
    <t xml:space="preserve">Carlisle 7:45 </t>
  </si>
  <si>
    <t>MOONLIGHTAVIGATOR</t>
  </si>
  <si>
    <t>Cork 6:55</t>
  </si>
  <si>
    <t>INDRAHAR</t>
  </si>
  <si>
    <t>bonus paddyja</t>
  </si>
  <si>
    <t>3:00 Bath</t>
  </si>
  <si>
    <t>BABYFACT</t>
  </si>
  <si>
    <t>2:10 Yarmouth</t>
  </si>
  <si>
    <t>Ernststavroblofeld</t>
  </si>
  <si>
    <t>koef je dignuo</t>
  </si>
  <si>
    <t>4pm Musselburgh</t>
  </si>
  <si>
    <t>STEVE ROGERS</t>
  </si>
  <si>
    <t>Ffos las 6pm</t>
  </si>
  <si>
    <t>SIR THEODORE</t>
  </si>
  <si>
    <t>16:15 Chepstow</t>
  </si>
  <si>
    <t>Pastoral Star</t>
  </si>
  <si>
    <t>Salisbury 3:50</t>
  </si>
  <si>
    <t>SHARJA QUEEN</t>
  </si>
  <si>
    <t>3:30 Worcester</t>
  </si>
  <si>
    <t>BLAGAPAR</t>
  </si>
  <si>
    <t>19:40 Kempton</t>
  </si>
  <si>
    <t>Excellent Sounds</t>
  </si>
  <si>
    <t>Hamilton 7:40</t>
  </si>
  <si>
    <t>APRES MIDI</t>
  </si>
  <si>
    <t>York 3:05</t>
  </si>
  <si>
    <t>NEMORALIA</t>
  </si>
  <si>
    <t>6:05 Thirsk</t>
  </si>
  <si>
    <t>MANNERS PLEASE</t>
  </si>
  <si>
    <t>4:30 Yarmouth</t>
  </si>
  <si>
    <t>AFLAME</t>
  </si>
  <si>
    <t>koef se dignuo</t>
  </si>
  <si>
    <t>3:15 York</t>
  </si>
  <si>
    <t>MAGICAL MEMORY</t>
  </si>
  <si>
    <t>LUCY THE PAINTER</t>
  </si>
  <si>
    <t>5:45 Worcester</t>
  </si>
  <si>
    <t>BONOBO</t>
  </si>
  <si>
    <t>6:40 Naas</t>
  </si>
  <si>
    <t>ZHUKOVA</t>
  </si>
  <si>
    <t>2:15 Perth</t>
  </si>
  <si>
    <t>OUTLAW JOSEY WALES</t>
  </si>
  <si>
    <t>3:35 Salisbury</t>
  </si>
  <si>
    <t>SHALL WE</t>
  </si>
  <si>
    <t>5:10 Newmarket</t>
  </si>
  <si>
    <t>SAYESSE</t>
  </si>
  <si>
    <t>6:35 Fontwell</t>
  </si>
  <si>
    <t>ADEPT TOGETHER</t>
  </si>
  <si>
    <t>6:55 Tipperary</t>
  </si>
  <si>
    <t>TISAMYSTERY</t>
  </si>
  <si>
    <t>2:00 Haydock</t>
  </si>
  <si>
    <t>NORTHERN THUNDER</t>
  </si>
  <si>
    <t>2:50 Chelmsford</t>
  </si>
  <si>
    <t xml:space="preserve">AZILIAN </t>
  </si>
  <si>
    <t>4:40 Bangor</t>
  </si>
  <si>
    <t>WASHED ASHORE</t>
  </si>
  <si>
    <t>6:25 Newcastle</t>
  </si>
  <si>
    <t>POETS SOCEITY</t>
  </si>
  <si>
    <t>2:00 Nottingham</t>
  </si>
  <si>
    <t>REEH</t>
  </si>
  <si>
    <t>3:10 Fontwell</t>
  </si>
  <si>
    <t>FRANK N FAIR</t>
  </si>
  <si>
    <t>3:50 Cartmel</t>
  </si>
  <si>
    <t>ALLEZ VIC</t>
  </si>
  <si>
    <t>6:20 Punchestown</t>
  </si>
  <si>
    <t>FIRST LIEUTENANT</t>
  </si>
  <si>
    <t xml:space="preserve">7:00 Ripon </t>
  </si>
  <si>
    <t>BRIYOUNI</t>
  </si>
  <si>
    <t>SINAKAR</t>
  </si>
  <si>
    <t xml:space="preserve">3:25 Market Rasen </t>
  </si>
  <si>
    <t>HIDON GOLD</t>
  </si>
  <si>
    <t xml:space="preserve">7:15 Tramore </t>
  </si>
  <si>
    <t>MOST HONOURABLE</t>
  </si>
  <si>
    <t xml:space="preserve">9:00 Bath </t>
  </si>
  <si>
    <t>FINAL CHOICE</t>
  </si>
  <si>
    <t>4:00 Ayr SUREWECAN 4/1</t>
  </si>
  <si>
    <t>3:35 Gowran Pk SCHUBERT 6/4</t>
  </si>
  <si>
    <t>6:45 Pontefract TEOFONIC 2/1</t>
  </si>
  <si>
    <t>6:00 Windsor BIG BATTUTA</t>
  </si>
  <si>
    <t>.</t>
  </si>
  <si>
    <t>3:45 Newbury
2:10 Newmarket</t>
  </si>
  <si>
    <t>CHESS MASTER
LEXINGTON SKY</t>
  </si>
  <si>
    <t>2:40 Haydock
2:50 Brighton</t>
  </si>
  <si>
    <t>DREAM OF DREAMS
NAGS WAG</t>
  </si>
  <si>
    <t>6:05 Ffos Las
2:35 Haydock</t>
  </si>
  <si>
    <t>MAXI CHOP 
JOURNEY</t>
  </si>
  <si>
    <t>1:15 Redcar
2:10 Leicester</t>
  </si>
  <si>
    <t>DAVIDS DUCHESS
PRETTY VACANT</t>
  </si>
  <si>
    <t>7:10 Kempton
3:30 Hamilton</t>
  </si>
  <si>
    <t>BOOST
RED CHARMER</t>
  </si>
  <si>
    <t>3:10 Epsom
8:40 Newcastle</t>
  </si>
  <si>
    <t>POSTPONED
ROBERO</t>
  </si>
  <si>
    <t>3:00 Fontwell
3:45 Salisbury</t>
  </si>
  <si>
    <t>QUADRILLER
JUSTICE LADY</t>
  </si>
  <si>
    <t>9:15 Hamilton
6pm Kempton</t>
  </si>
  <si>
    <t>FUEL INJECTION
CLASSICAL ROSE</t>
  </si>
  <si>
    <t>1:45 Sandown
4:40 Sandown</t>
  </si>
  <si>
    <t xml:space="preserve">APAMURRA 
BLACK BESS
</t>
  </si>
  <si>
    <t>6:10 Leicester
8pm Limerick</t>
  </si>
  <si>
    <t>VENTURA BLUES 
SEEYOUALLINCOPPERS</t>
  </si>
  <si>
    <t>2:15 Thirsk
3:15 Thirsk</t>
  </si>
  <si>
    <t>MISS SUGARS
FORT JEFFERSON</t>
  </si>
  <si>
    <t>2:55 Stratford
5:30 Roscommon</t>
  </si>
  <si>
    <t>EGYPT MILL
BORDERLINE DECISION</t>
  </si>
  <si>
    <t>5:10 Hamilton
6:20 Wexford</t>
  </si>
  <si>
    <t>JOCKS WA HE 
EMMA BEAG</t>
  </si>
  <si>
    <t>2:55 Chelmsford 
4:45 Chelmsford</t>
  </si>
  <si>
    <t>CAPE ICON 
ST MICHEL</t>
  </si>
  <si>
    <t>3:40 Ascot
6:30 Ayr</t>
  </si>
  <si>
    <t>QUIET REFLECTION
TESTA ROSA</t>
  </si>
  <si>
    <t>3:15 Sandown
9:10 Kilbeggan</t>
  </si>
  <si>
    <t>RIDDLESTOWN
GOLDEN POET</t>
  </si>
  <si>
    <t>9:10 Wolverhampton</t>
  </si>
  <si>
    <t>QUALITY ART</t>
  </si>
  <si>
    <t>5:45 Lingfield</t>
  </si>
  <si>
    <t>18:40 Doncaster</t>
  </si>
  <si>
    <t>Wavelet</t>
  </si>
  <si>
    <t>4:20 Listowel</t>
  </si>
  <si>
    <t>GIVE ME A BREAK</t>
  </si>
  <si>
    <t>4:40 Carlisle</t>
  </si>
  <si>
    <t>INNISCASLE LAD</t>
  </si>
  <si>
    <t>ALL? Y / N</t>
  </si>
  <si>
    <t xml:space="preserve">Musselburgh 3pm </t>
  </si>
  <si>
    <t>EXCLUSIVE DIAMOND</t>
  </si>
  <si>
    <t>QAMARAIN</t>
  </si>
  <si>
    <t xml:space="preserve">Newmarket 4:20 </t>
  </si>
  <si>
    <t>smanjjio se broj runnera pa i meni koef</t>
  </si>
  <si>
    <t>4:25 Navan</t>
  </si>
  <si>
    <t>MAGNOLIA ROSE</t>
  </si>
  <si>
    <t>NAPOLEON SOLO</t>
  </si>
  <si>
    <t>Hamilton 5:40</t>
  </si>
  <si>
    <t>AARYAM</t>
  </si>
  <si>
    <t>PERFECT ANGEL</t>
  </si>
  <si>
    <t>3:40 Salisbury</t>
  </si>
  <si>
    <t>ROSETTI</t>
  </si>
  <si>
    <t>3:05 Stratford</t>
  </si>
  <si>
    <t>UFFFFFF</t>
  </si>
  <si>
    <t>MAY ROSE</t>
  </si>
  <si>
    <t>Windsor 5:20</t>
  </si>
  <si>
    <t>Leicester 4:35</t>
  </si>
  <si>
    <t xml:space="preserve"> ELUCIDATION</t>
  </si>
  <si>
    <t>HELFIRE</t>
  </si>
  <si>
    <t>Kempton 6:25</t>
  </si>
  <si>
    <t>SO CELEBRE</t>
  </si>
  <si>
    <t>4:25 Epsom</t>
  </si>
  <si>
    <t>CHOCALA</t>
  </si>
  <si>
    <t>5:00 Chester</t>
  </si>
  <si>
    <t>UPSTAGING</t>
  </si>
  <si>
    <t>4:30 Brighton</t>
  </si>
  <si>
    <t>koef je isao na 3</t>
  </si>
  <si>
    <t>LUCKY MISTAKE</t>
  </si>
  <si>
    <t>Thirsk 3pm</t>
  </si>
  <si>
    <t>GETGO</t>
  </si>
  <si>
    <t>Beverley 3pm</t>
  </si>
  <si>
    <t>BRICKLANE</t>
  </si>
  <si>
    <t>7:20 Chelmsford</t>
  </si>
  <si>
    <t>PRESENT LODGER</t>
  </si>
  <si>
    <t>6:05 Hexham</t>
  </si>
  <si>
    <t>SOBETSU</t>
  </si>
  <si>
    <t xml:space="preserve">Newmarket 1:35 </t>
  </si>
  <si>
    <t>DRAW SWORDS</t>
  </si>
  <si>
    <t>2:40 Kempton</t>
  </si>
  <si>
    <t>DOUBLE UP</t>
  </si>
  <si>
    <t>3:10 Beverley</t>
  </si>
  <si>
    <t>MADMONEY</t>
  </si>
  <si>
    <t>5:45 Perth</t>
  </si>
  <si>
    <t>GREAT ORDER</t>
  </si>
  <si>
    <t>Newmarket 5:20</t>
  </si>
  <si>
    <t>THE RESDEV WAY</t>
  </si>
  <si>
    <t>Newcastle 6:15</t>
  </si>
  <si>
    <t>MAAZEL</t>
  </si>
  <si>
    <t>Bath 4:10</t>
  </si>
  <si>
    <t>7:40 Kempton</t>
  </si>
  <si>
    <t>SWALLOW STREET</t>
  </si>
  <si>
    <t>5:40 Chelmsford</t>
  </si>
  <si>
    <t>MAD MONEY</t>
  </si>
  <si>
    <t>Hexham 4:45</t>
  </si>
  <si>
    <t>COLD FUSION</t>
  </si>
  <si>
    <t>Windsor 3:20</t>
  </si>
  <si>
    <t>Ludlow 5:10</t>
  </si>
  <si>
    <t>RAVELOE</t>
  </si>
  <si>
    <t>Longroom</t>
  </si>
  <si>
    <t>Catterick</t>
  </si>
  <si>
    <t>Hereford 3:05</t>
  </si>
  <si>
    <t xml:space="preserve"> EMERGING FORCE</t>
  </si>
  <si>
    <t>LADY OF CAMELOT</t>
  </si>
  <si>
    <t>Newmarket 4:50</t>
  </si>
  <si>
    <t>Chepstow 2:40</t>
  </si>
  <si>
    <t>COLINS SISTER</t>
  </si>
  <si>
    <t>ARCHERY PEAK</t>
  </si>
  <si>
    <t>Windsor 3pm</t>
  </si>
  <si>
    <t>trixie</t>
  </si>
  <si>
    <t xml:space="preserve">Wolverhampton 7:15 </t>
  </si>
  <si>
    <t xml:space="preserve">MR BLACK </t>
  </si>
  <si>
    <t xml:space="preserve">Bath 3:40 </t>
  </si>
  <si>
    <t>DUBKA</t>
  </si>
  <si>
    <t>GMMASH</t>
  </si>
  <si>
    <t>Brighton 1:30</t>
  </si>
  <si>
    <t xml:space="preserve">Fakenham 2:40 </t>
  </si>
  <si>
    <t xml:space="preserve">ALYASAN </t>
  </si>
  <si>
    <t>4:25 Ascot
MORANDO &amp; 4:40 Catterick
MON BEAU VISAGE</t>
  </si>
  <si>
    <t>ew</t>
  </si>
  <si>
    <t xml:space="preserve">Market rasen 4:30 </t>
  </si>
  <si>
    <t xml:space="preserve">BANDSMAN </t>
  </si>
  <si>
    <t xml:space="preserve"> EXOTERIC </t>
  </si>
  <si>
    <t>Windsor 3:50</t>
  </si>
  <si>
    <t xml:space="preserve">BEQUIA </t>
  </si>
  <si>
    <t xml:space="preserve">Yarmouth 1:50 </t>
  </si>
  <si>
    <t>14:55 Worceste</t>
  </si>
  <si>
    <t xml:space="preserve"> Roll The Dough</t>
  </si>
  <si>
    <t xml:space="preserve">14:55 Worcester, 16:40 Worcester </t>
  </si>
  <si>
    <t xml:space="preserve">14:55 Worcester, 16:40 Worcester , 18:50 Kempton </t>
  </si>
  <si>
    <t xml:space="preserve">GREAT COURT </t>
  </si>
  <si>
    <t xml:space="preserve">Chelmsford 6:15 </t>
  </si>
  <si>
    <t xml:space="preserve">Cheltenham 14:10 </t>
  </si>
  <si>
    <t>El Bandit</t>
  </si>
  <si>
    <t xml:space="preserve">REBEL LIGHTNING </t>
  </si>
  <si>
    <t xml:space="preserve">Leicester 5:20 </t>
  </si>
  <si>
    <t>DHAJEET</t>
  </si>
  <si>
    <t>Nottingham 1:50</t>
  </si>
  <si>
    <t>Volvalien</t>
  </si>
  <si>
    <t xml:space="preserve">15:00 Sedgefield </t>
  </si>
  <si>
    <t xml:space="preserve">Redcar 1:10 </t>
  </si>
  <si>
    <t xml:space="preserve">STYLE AND GRACE </t>
  </si>
  <si>
    <t xml:space="preserve">Kempton 3:20 </t>
  </si>
  <si>
    <t xml:space="preserve">ISSUE </t>
  </si>
  <si>
    <t>6:45 Newcastle</t>
  </si>
  <si>
    <t>RURAL CELEBRATION</t>
  </si>
  <si>
    <t xml:space="preserve">YUKON DELTA </t>
  </si>
  <si>
    <t xml:space="preserve">Fontwell 1pm </t>
  </si>
  <si>
    <t xml:space="preserve"> WEALTH TAX</t>
  </si>
  <si>
    <t>Chelmsford 7pm</t>
  </si>
  <si>
    <t xml:space="preserve">SHANTOU TIGER </t>
  </si>
  <si>
    <t xml:space="preserve">Musselburgh 3:10 </t>
  </si>
  <si>
    <t xml:space="preserve"> TOTALLY MAGIC </t>
  </si>
  <si>
    <t>Newcastle 7pm</t>
  </si>
  <si>
    <t xml:space="preserve">ALL SET TO GO </t>
  </si>
  <si>
    <t xml:space="preserve">Huntingdon 2:20 </t>
  </si>
  <si>
    <t xml:space="preserve">Carlisle 1:10 </t>
  </si>
  <si>
    <t>STONE QUERCUS</t>
  </si>
  <si>
    <t xml:space="preserve">Ayr 2:50 </t>
  </si>
  <si>
    <t xml:space="preserve">BAYSBROWN </t>
  </si>
  <si>
    <t xml:space="preserve">Chelmsford 6:25 </t>
  </si>
  <si>
    <t xml:space="preserve">ELIAS RUBY </t>
  </si>
  <si>
    <t xml:space="preserve">Southwell 1:15 </t>
  </si>
  <si>
    <t xml:space="preserve">CHURCHTOWN CHAMP  </t>
  </si>
  <si>
    <t xml:space="preserve">Chelmsford 5:15 </t>
  </si>
  <si>
    <t xml:space="preserve">TIME TO STUDY </t>
  </si>
  <si>
    <t xml:space="preserve">Kempton 7:40 </t>
  </si>
  <si>
    <t xml:space="preserve">TIMEKEEPING </t>
  </si>
  <si>
    <t xml:space="preserve">2:10 Plumpton </t>
  </si>
  <si>
    <t xml:space="preserve">SUDDEN WISH </t>
  </si>
  <si>
    <t xml:space="preserve"> AMERICAN HISTORY </t>
  </si>
  <si>
    <t>Wolverhampton 4:45</t>
  </si>
  <si>
    <t xml:space="preserve">Ffos las 1:45  </t>
  </si>
  <si>
    <t>HAWKHURST</t>
  </si>
  <si>
    <t>Huntingdon 3-25</t>
  </si>
  <si>
    <t>COLONIAL DREAM</t>
  </si>
  <si>
    <t xml:space="preserve">JESSBERS DREAM </t>
  </si>
  <si>
    <t xml:space="preserve">Kempton 2pm </t>
  </si>
  <si>
    <t xml:space="preserve">CODESLANE </t>
  </si>
  <si>
    <t>Sedgefield 3-20</t>
  </si>
  <si>
    <t xml:space="preserve">Wetherby 12:50  </t>
  </si>
  <si>
    <t>KALANTI</t>
  </si>
  <si>
    <t>Chelmsford 4:45</t>
  </si>
  <si>
    <t xml:space="preserve"> OXFORD BLU </t>
  </si>
  <si>
    <t xml:space="preserve">Wolverhampton 7:45  </t>
  </si>
  <si>
    <t>DRAGO</t>
  </si>
  <si>
    <t xml:space="preserve">HIGHWAY STAR </t>
  </si>
  <si>
    <t xml:space="preserve">Ludlow 3:40 </t>
  </si>
  <si>
    <t>PATTIE</t>
  </si>
  <si>
    <t xml:space="preserve">Newcastle 1:20 </t>
  </si>
  <si>
    <t>COPPER BIRCH</t>
  </si>
  <si>
    <t xml:space="preserve">Ffos Las 3:20 </t>
  </si>
  <si>
    <t xml:space="preserve">  Copperfacejack,</t>
  </si>
  <si>
    <t>Huntingdon 15:30:</t>
  </si>
  <si>
    <t xml:space="preserve"> SPANISH FLEET </t>
  </si>
  <si>
    <t>Ayr 1:45</t>
  </si>
  <si>
    <t>Uttoxeter 1-00</t>
  </si>
  <si>
    <t>PERUVIAN BLEU</t>
  </si>
  <si>
    <t xml:space="preserve">GREY MIRAGE </t>
  </si>
  <si>
    <t>Lingfield 2-35</t>
  </si>
  <si>
    <t>Lingfield</t>
  </si>
  <si>
    <t>Hexham</t>
  </si>
  <si>
    <t>13-15 - RUNSWICK DAYS - EW 7/1</t>
  </si>
  <si>
    <t>Leicester</t>
  </si>
  <si>
    <t>Kempton</t>
  </si>
  <si>
    <t>14-25 - GRAY DAY - Each Way 10/1 
14-55 -BOHEMIAN RHAPSODY- EW 6/1</t>
  </si>
  <si>
    <t>16-15 POBBLES - Each Way 8/1 
16-45 SON OF STARS - Each Way 12/1 
17-15 BUTTON UP - Each Way 6/1 
18-45 DUTCH UNCLE - EW 7/1</t>
  </si>
  <si>
    <t>ulog</t>
  </si>
  <si>
    <t>1
1
1</t>
  </si>
  <si>
    <t>1
1</t>
  </si>
  <si>
    <t>1
1
1
1</t>
  </si>
  <si>
    <t>13-05 - MERCY ME - Each Way 15/2  place
13-35 - OFFICER DRIVEL - EW 15/2 lost
15-05 - SHINING ROMEO - EW 9/1 lost</t>
  </si>
  <si>
    <t>profit</t>
  </si>
  <si>
    <t>0,2
-1
-1</t>
  </si>
  <si>
    <t>6
0,15</t>
  </si>
  <si>
    <t>-1
8,4
-1
-1</t>
  </si>
  <si>
    <t>Daily profit</t>
  </si>
  <si>
    <t>12-05 - CAROLINAE - Win 9/2</t>
  </si>
  <si>
    <t>12-35 - BALLYARE - Win 5/2</t>
  </si>
  <si>
    <t>14-05 - MORNINGTON - Win 5/4</t>
  </si>
  <si>
    <t>15:35 - FOR SHIA AND LUIA - Win 5/1</t>
  </si>
  <si>
    <t>12-45 - CLAN LEGEND - Win 5/2</t>
  </si>
  <si>
    <t>13-45 - CHAMPAGN TO GO - Win 9/4</t>
  </si>
  <si>
    <t>14-15 - THEDRINKEYMEISTER - Win</t>
  </si>
  <si>
    <t>13-55 - CAPRICE DANGLAIS - Win 5/2</t>
  </si>
  <si>
    <t>15-45 MILBURN JACK - Win 15/8</t>
  </si>
  <si>
    <t>19-15 TIME KEEPING - Win 15/8</t>
  </si>
  <si>
    <t xml:space="preserve">Chelmsford 6:55  </t>
  </si>
  <si>
    <t>ZEEHAN</t>
  </si>
  <si>
    <t>Newcastle</t>
  </si>
  <si>
    <t>Warwick</t>
  </si>
  <si>
    <t>TAUNTON</t>
  </si>
  <si>
    <t>CLONMEL</t>
  </si>
  <si>
    <t>15-25 OFFSHORE OSCAR - EW 8/1</t>
  </si>
  <si>
    <t>13-55 FLIGHT COMMANDER - EW 8/1</t>
  </si>
  <si>
    <t>13-35 COTTESLOE - EW 8/1</t>
  </si>
  <si>
    <t>14-00 BOBBY THE GANGSTER - EW 10/1 
14-35 GOLDEN PLAN - EW 10/1</t>
  </si>
  <si>
    <t>13-20 THE ORGANIST - Win 9/2</t>
  </si>
  <si>
    <t>14-30 WHAT A DIVA - Win 100/30</t>
  </si>
  <si>
    <t>14-40 WINNING SPARK - Win 3/1</t>
  </si>
  <si>
    <t>12-55 NEDDYVAUGHAN Win 7/2</t>
  </si>
  <si>
    <t>5
-1</t>
  </si>
  <si>
    <t>2:30 - KASBAH - Eachway 10/1</t>
  </si>
  <si>
    <t>3:00 - HYLAND HEATHER - EW 9/1</t>
  </si>
  <si>
    <t>3:30 - DESERT STRIKE - WIN 9/2</t>
  </si>
  <si>
    <t>AYR</t>
  </si>
  <si>
    <t>2:50 - MARLEE MASSIE - Win 9/2</t>
  </si>
  <si>
    <t>3:20 - BRUICHLADDICH - EW 12/1</t>
  </si>
  <si>
    <t>Uttoxeter</t>
  </si>
  <si>
    <t>2-00 COBRA DE MI - 13/2 Each Way </t>
  </si>
  <si>
    <t>2-30 MISS BURBRIDGE - 4/1 Win</t>
  </si>
  <si>
    <t>3-00 RETURN FLIGHT - 7/4 Win</t>
  </si>
  <si>
    <t>3-30 MON PORT - 17/2 Each Way ( Betway )</t>
  </si>
  <si>
    <t>Southwell</t>
  </si>
  <si>
    <t>1-50 WELLIESINWATER 9/1 Each Way </t>
  </si>
  <si>
    <t>2-20 THE LYNCH MAN 12/1 Each Way ( Betway )</t>
  </si>
  <si>
    <t>2-50 ROYAL HOLIDAY 3/1 Win</t>
  </si>
  <si>
    <t>3-20 SIR GEOFREY 10/1 Each Way</t>
  </si>
  <si>
    <t>Fontwell</t>
  </si>
  <si>
    <t>2-10 LEO LUNA 9/2 Each Way</t>
  </si>
  <si>
    <t>2-40 SILENT STEPS 9/4 Win</t>
  </si>
  <si>
    <t>3-10 SLIDE CHECK 7/2 Win</t>
  </si>
  <si>
    <t>3-40 WHAT THE BUTLER SAW 7/1 EW</t>
  </si>
  <si>
    <t>MEETING SINGLES</t>
  </si>
  <si>
    <t>Free PREMIUM MEMBERS – Meetings Singles</t>
  </si>
  <si>
    <t>12-40 WAITING PATIENTLY – Win 5/6</t>
  </si>
  <si>
    <t>12-20 SPADER – Win 3/1</t>
  </si>
  <si>
    <t>13-20 THE ORGANIST – Win 9/2</t>
  </si>
  <si>
    <t>14-30 WHAT A DIVA – Win 100/30</t>
  </si>
  <si>
    <t>14-40 WINNING SPARK – Win 3/1</t>
  </si>
  <si>
    <t>Premium SMS Members additional BIG ODDS Meetings singles!</t>
  </si>
  <si>
    <t xml:space="preserve">13-05 - MERCY ME - Each Way 15/2 </t>
  </si>
  <si>
    <t xml:space="preserve">13-35 - OFFICER DRIVEL - EW 15/2 </t>
  </si>
  <si>
    <t>15-05 - SHINING ROMEO - EW 9/1</t>
  </si>
  <si>
    <t xml:space="preserve">14-25 - GRAY DAY - Each Way 10/1 </t>
  </si>
  <si>
    <t>14-55 -BOHEMIAN RHAPSODY- EW 6/1</t>
  </si>
  <si>
    <t xml:space="preserve">16-15 POBBLES - Each Way 8/1 </t>
  </si>
  <si>
    <t xml:space="preserve">16-45 SON OF STARS - Each Way 12/1 </t>
  </si>
  <si>
    <t xml:space="preserve">14-00 BOBBY THE GANGSTER - EW 10/1 </t>
  </si>
  <si>
    <t>14-35 GOLDEN PLAN - EW 10/1</t>
  </si>
  <si>
    <t xml:space="preserve">12-30 SONG OF THE NIGHT - EW 8/1 </t>
  </si>
  <si>
    <t xml:space="preserve">12-50 DAWN MISSILE - EW 18/1 </t>
  </si>
  <si>
    <t xml:space="preserve">13-10 ZAKETY ZAK - EW 8/1 Betway </t>
  </si>
  <si>
    <t>17-15 BUTTON UP - Each Way 6/1</t>
  </si>
  <si>
    <t xml:space="preserve"> 18-45 DUTCH UNCLE - EW 7/1</t>
  </si>
  <si>
    <t>PL</t>
  </si>
  <si>
    <t>KOEF</t>
  </si>
  <si>
    <t>REZ</t>
  </si>
  <si>
    <t>UNIT</t>
  </si>
  <si>
    <t>PROFIT</t>
  </si>
  <si>
    <t>Profit</t>
  </si>
  <si>
    <t>Unit</t>
  </si>
  <si>
    <t xml:space="preserve">Catterick 2-50 - OSCARARA </t>
  </si>
  <si>
    <t>Southwell 12-30 VROOM - EW at 9/1</t>
  </si>
  <si>
    <t xml:space="preserve"> 2-30 BERLIOS - Win 6/1</t>
  </si>
  <si>
    <t xml:space="preserve">Wincanton 3:10 SUMMER SOUNDS </t>
  </si>
  <si>
    <t>1:40 Wincanton  CARLOSWAYBACK @23</t>
  </si>
  <si>
    <t>pl</t>
  </si>
  <si>
    <t>w</t>
  </si>
  <si>
    <t>l</t>
  </si>
  <si>
    <t xml:space="preserve">BEWARE THE BEAR </t>
  </si>
  <si>
    <t xml:space="preserve">Newbury 1:30 </t>
  </si>
  <si>
    <t>Lingfield 1:40 ALTERTNATIF</t>
  </si>
  <si>
    <t>Newcastle 2pm SHOWDAISY</t>
  </si>
  <si>
    <t>Cheltenham 3pm
MY TENT OR YOURS</t>
  </si>
  <si>
    <t xml:space="preserve"> Southwell 12pm OH  GENO</t>
  </si>
  <si>
    <t xml:space="preserve"> Southwell 12:30 VROOM </t>
  </si>
  <si>
    <t>Catterick 1-20 VINTAGE CLOUDS</t>
  </si>
  <si>
    <t>Wincanton 3:40 CHOCALA</t>
  </si>
  <si>
    <t xml:space="preserve">Newbury 12:55
WHATABOUTCARLO </t>
  </si>
  <si>
    <t xml:space="preserve">Newbury 1:30 
BEWARE THE BEAR </t>
  </si>
  <si>
    <t>Lingfield 3-30
GENERAL HAZARD</t>
  </si>
  <si>
    <t xml:space="preserve">Kempton 7-40
OYSTER CARD </t>
  </si>
  <si>
    <t>Ascot 3-40 – WESTERN RYDER</t>
  </si>
  <si>
    <t>Wolverhampton 5-45 – FOSSA</t>
  </si>
  <si>
    <t xml:space="preserve">Uttoxter 12-35 – WOLF SWORD </t>
  </si>
  <si>
    <t>ASCOT 2-30 – POLITOLOGUE</t>
  </si>
  <si>
    <t xml:space="preserve">Newcastle 12-35
BATTLE OF SHILOH </t>
  </si>
  <si>
    <t xml:space="preserve">Ascot 2-25 UKNOWWHATIMEANHARRY </t>
  </si>
  <si>
    <t>Haydock 2-40
YALA ENKI</t>
  </si>
  <si>
    <t>Ascot 3-35
CONSUL DE THAIX</t>
  </si>
  <si>
    <t xml:space="preserve">12:50 Ayr 
ROBBING THE PREY </t>
  </si>
  <si>
    <t>Ayr 2:30 TIGER MOUNTAIN</t>
  </si>
  <si>
    <t xml:space="preserve">2:50 Chelmsford HOLIDAY MAGIC </t>
  </si>
  <si>
    <t xml:space="preserve">Chelmsford 4:50 LE TISSIER </t>
  </si>
  <si>
    <t xml:space="preserve">Southwell 2pm PIAZON </t>
  </si>
  <si>
    <t xml:space="preserve">Kempton 2-40 SEVE </t>
  </si>
  <si>
    <t>Taunton 2:50 HINT OF MINT</t>
  </si>
  <si>
    <t xml:space="preserve">Kempton 5-10 LILY EDGE </t>
  </si>
  <si>
    <t>Ludlow 1:05 KILCREA VALE</t>
  </si>
  <si>
    <t>Ludlow 1:35 NOCHES DE REYES</t>
  </si>
  <si>
    <t xml:space="preserve">Ffos Las 3:20 PRESENT TIMES </t>
  </si>
  <si>
    <t xml:space="preserve">Newcastle 5pm NOVABRIDGE </t>
  </si>
  <si>
    <t>Pick</t>
  </si>
  <si>
    <t>Datum</t>
  </si>
  <si>
    <t>W/L</t>
  </si>
  <si>
    <t>Koef</t>
  </si>
  <si>
    <t>Ulog</t>
  </si>
  <si>
    <t>Newcastle 13:25 
LOZAH</t>
  </si>
  <si>
    <t>Kempton 1-30</t>
  </si>
  <si>
    <t>GOLD PRESENT</t>
  </si>
  <si>
    <t>Wetherby 1-30</t>
  </si>
  <si>
    <t>TWO SMOKING BARRELS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</si>
</sst>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/;@"/>
    <numFmt numFmtId="167" formatCode="_([$$-409]* #,##0.00_);_([$$-409]* \(#,##0.00\);_([$$-409]* &quot;-&quot;??_);_(@_)"/>
    <numFmt numFmtId="168" formatCode="h:mm;@"/>
    <numFmt numFmtId="169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1D2129"/>
      <name val="Arial"/>
      <family val="2"/>
      <charset val="238"/>
    </font>
    <font>
      <sz val="8"/>
      <color rgb="FF1D2129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31">
    <xf numFmtId="0" fontId="0" fillId="0" borderId="0" xfId="0"/>
    <xf numFmtId="166" fontId="0" fillId="0" borderId="0" xfId="0" applyNumberFormat="1"/>
    <xf numFmtId="0" fontId="4" fillId="0" borderId="0" xfId="5" applyFont="1" applyAlignment="1">
      <alignment horizontal="center" vertical="center"/>
    </xf>
    <xf numFmtId="0" fontId="3" fillId="0" borderId="0" xfId="5" applyAlignment="1">
      <alignment horizontal="center" vertical="center"/>
    </xf>
    <xf numFmtId="2" fontId="3" fillId="0" borderId="0" xfId="5" applyNumberFormat="1" applyAlignment="1">
      <alignment horizontal="center" vertical="center"/>
    </xf>
    <xf numFmtId="2" fontId="5" fillId="0" borderId="0" xfId="5" applyNumberFormat="1" applyFont="1" applyAlignment="1">
      <alignment horizontal="center" vertical="center"/>
    </xf>
    <xf numFmtId="2" fontId="5" fillId="0" borderId="0" xfId="5" applyNumberFormat="1" applyFont="1" applyFill="1" applyAlignment="1">
      <alignment horizontal="center" vertical="center"/>
    </xf>
    <xf numFmtId="0" fontId="4" fillId="0" borderId="0" xfId="5" applyFont="1" applyAlignment="1">
      <alignment horizontal="right" vertical="center"/>
    </xf>
    <xf numFmtId="0" fontId="3" fillId="3" borderId="0" xfId="5" applyFont="1" applyFill="1" applyAlignment="1" applyProtection="1">
      <alignment horizontal="center" vertical="center"/>
      <protection locked="0"/>
    </xf>
    <xf numFmtId="2" fontId="3" fillId="0" borderId="0" xfId="5" applyNumberFormat="1" applyFill="1" applyBorder="1" applyAlignment="1">
      <alignment horizontal="center" vertical="center"/>
    </xf>
    <xf numFmtId="167" fontId="5" fillId="0" borderId="0" xfId="5" applyNumberFormat="1" applyFont="1" applyAlignment="1">
      <alignment horizontal="center" vertical="center"/>
    </xf>
    <xf numFmtId="166" fontId="4" fillId="0" borderId="1" xfId="5" applyNumberFormat="1" applyFont="1" applyBorder="1" applyAlignment="1" applyProtection="1">
      <alignment horizontal="center" vertical="center"/>
      <protection locked="0"/>
    </xf>
    <xf numFmtId="0" fontId="4" fillId="0" borderId="1" xfId="5" applyFont="1" applyBorder="1" applyAlignment="1" applyProtection="1">
      <alignment horizontal="center" vertical="center"/>
      <protection locked="0"/>
    </xf>
    <xf numFmtId="2" fontId="4" fillId="0" borderId="1" xfId="5" applyNumberFormat="1" applyFont="1" applyBorder="1" applyAlignment="1" applyProtection="1">
      <alignment horizontal="center" vertical="center"/>
      <protection locked="0"/>
    </xf>
    <xf numFmtId="2" fontId="4" fillId="0" borderId="1" xfId="5" applyNumberFormat="1" applyFont="1" applyFill="1" applyBorder="1" applyAlignment="1" applyProtection="1">
      <alignment horizontal="center" vertical="center"/>
      <protection locked="0"/>
    </xf>
    <xf numFmtId="167" fontId="4" fillId="0" borderId="1" xfId="5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Border="1"/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3" fillId="0" borderId="3" xfId="5" applyNumberFormat="1" applyBorder="1" applyAlignment="1" applyProtection="1">
      <alignment horizontal="center" vertical="center"/>
      <protection locked="0"/>
    </xf>
    <xf numFmtId="2" fontId="3" fillId="2" borderId="3" xfId="5" applyNumberFormat="1" applyFill="1" applyBorder="1" applyAlignment="1">
      <alignment horizontal="center" vertical="center"/>
    </xf>
    <xf numFmtId="2" fontId="3" fillId="0" borderId="3" xfId="5" applyNumberFormat="1" applyFill="1" applyBorder="1" applyAlignment="1" applyProtection="1">
      <alignment horizontal="center" vertical="center"/>
      <protection locked="0"/>
    </xf>
    <xf numFmtId="2" fontId="3" fillId="0" borderId="3" xfId="5" applyNumberFormat="1" applyBorder="1" applyAlignment="1">
      <alignment horizontal="center" vertical="center"/>
    </xf>
    <xf numFmtId="2" fontId="0" fillId="0" borderId="0" xfId="0" applyNumberFormat="1"/>
    <xf numFmtId="166" fontId="0" fillId="0" borderId="3" xfId="0" applyNumberFormat="1" applyBorder="1"/>
    <xf numFmtId="2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8" fontId="3" fillId="0" borderId="3" xfId="5" applyNumberFormat="1" applyBorder="1" applyAlignment="1" applyProtection="1">
      <alignment horizontal="center" vertical="center"/>
      <protection locked="0"/>
    </xf>
    <xf numFmtId="0" fontId="3" fillId="0" borderId="3" xfId="5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/>
    </xf>
    <xf numFmtId="0" fontId="3" fillId="0" borderId="3" xfId="5" applyFill="1" applyBorder="1" applyAlignment="1" applyProtection="1">
      <alignment horizontal="center" vertical="center"/>
      <protection locked="0"/>
    </xf>
    <xf numFmtId="0" fontId="0" fillId="0" borderId="0" xfId="0" applyBorder="1"/>
    <xf numFmtId="166" fontId="0" fillId="0" borderId="4" xfId="0" applyNumberFormat="1" applyBorder="1"/>
    <xf numFmtId="168" fontId="3" fillId="0" borderId="4" xfId="5" applyNumberFormat="1" applyBorder="1" applyAlignment="1" applyProtection="1">
      <alignment horizontal="center" vertical="center"/>
      <protection locked="0"/>
    </xf>
    <xf numFmtId="0" fontId="0" fillId="0" borderId="5" xfId="0" applyBorder="1"/>
    <xf numFmtId="2" fontId="3" fillId="0" borderId="4" xfId="5" applyNumberFormat="1" applyBorder="1" applyAlignment="1" applyProtection="1">
      <alignment horizontal="center" vertical="center"/>
      <protection locked="0"/>
    </xf>
    <xf numFmtId="2" fontId="3" fillId="2" borderId="4" xfId="5" applyNumberFormat="1" applyFill="1" applyBorder="1" applyAlignment="1">
      <alignment horizontal="center" vertical="center"/>
    </xf>
    <xf numFmtId="2" fontId="3" fillId="0" borderId="4" xfId="5" applyNumberFormat="1" applyFill="1" applyBorder="1" applyAlignment="1" applyProtection="1">
      <alignment horizontal="center" vertical="center"/>
      <protection locked="0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6" fillId="0" borderId="0" xfId="6"/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/>
    </xf>
    <xf numFmtId="2" fontId="0" fillId="0" borderId="0" xfId="0" applyNumberFormat="1" applyAlignment="1"/>
    <xf numFmtId="0" fontId="0" fillId="0" borderId="0" xfId="0" applyAlignment="1"/>
    <xf numFmtId="166" fontId="0" fillId="0" borderId="2" xfId="0" applyNumberFormat="1" applyBorder="1" applyAlignment="1"/>
    <xf numFmtId="2" fontId="3" fillId="0" borderId="2" xfId="5" applyNumberFormat="1" applyBorder="1" applyAlignment="1" applyProtection="1">
      <alignment horizontal="center"/>
      <protection locked="0"/>
    </xf>
    <xf numFmtId="2" fontId="3" fillId="2" borderId="2" xfId="5" applyNumberFormat="1" applyFill="1" applyBorder="1" applyAlignment="1">
      <alignment horizontal="center"/>
    </xf>
    <xf numFmtId="2" fontId="3" fillId="0" borderId="2" xfId="5" applyNumberFormat="1" applyFill="1" applyBorder="1" applyAlignment="1" applyProtection="1">
      <alignment horizontal="center"/>
      <protection locked="0"/>
    </xf>
    <xf numFmtId="2" fontId="0" fillId="0" borderId="11" xfId="0" applyNumberFormat="1" applyBorder="1" applyAlignment="1">
      <alignment horizontal="center"/>
    </xf>
    <xf numFmtId="0" fontId="0" fillId="0" borderId="2" xfId="0" applyBorder="1" applyAlignment="1"/>
    <xf numFmtId="10" fontId="0" fillId="0" borderId="0" xfId="7" applyNumberFormat="1" applyFont="1"/>
    <xf numFmtId="10" fontId="0" fillId="0" borderId="10" xfId="7" applyNumberFormat="1" applyFont="1" applyBorder="1"/>
    <xf numFmtId="10" fontId="0" fillId="0" borderId="6" xfId="7" applyNumberFormat="1" applyFont="1" applyBorder="1"/>
    <xf numFmtId="10" fontId="0" fillId="0" borderId="12" xfId="7" applyNumberFormat="1" applyFont="1" applyBorder="1" applyAlignment="1"/>
    <xf numFmtId="10" fontId="0" fillId="0" borderId="6" xfId="0" applyNumberFormat="1" applyBorder="1"/>
    <xf numFmtId="0" fontId="3" fillId="0" borderId="3" xfId="5" applyFill="1" applyBorder="1" applyAlignment="1" applyProtection="1">
      <alignment horizontal="center" vertical="center" wrapText="1"/>
      <protection locked="0"/>
    </xf>
    <xf numFmtId="168" fontId="3" fillId="0" borderId="3" xfId="5" applyNumberForma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8" fontId="3" fillId="0" borderId="3" xfId="5" applyNumberFormat="1" applyBorder="1" applyAlignment="1" applyProtection="1">
      <alignment horizontal="left" vertical="center"/>
      <protection locked="0"/>
    </xf>
    <xf numFmtId="0" fontId="3" fillId="0" borderId="3" xfId="5" applyBorder="1" applyAlignment="1" applyProtection="1">
      <alignment horizontal="left" vertical="center"/>
      <protection locked="0"/>
    </xf>
    <xf numFmtId="0" fontId="3" fillId="0" borderId="3" xfId="5" applyBorder="1" applyAlignment="1" applyProtection="1">
      <alignment horizontal="center" vertical="center" wrapText="1"/>
      <protection locked="0"/>
    </xf>
    <xf numFmtId="10" fontId="0" fillId="0" borderId="12" xfId="0" applyNumberFormat="1" applyBorder="1"/>
    <xf numFmtId="10" fontId="0" fillId="0" borderId="0" xfId="7" applyNumberFormat="1" applyFont="1" applyAlignment="1"/>
    <xf numFmtId="10" fontId="0" fillId="0" borderId="11" xfId="7" applyNumberFormat="1" applyFont="1" applyBorder="1" applyAlignment="1"/>
    <xf numFmtId="0" fontId="0" fillId="0" borderId="11" xfId="0" applyBorder="1" applyAlignment="1"/>
    <xf numFmtId="168" fontId="3" fillId="0" borderId="2" xfId="5" applyNumberFormat="1" applyBorder="1" applyAlignment="1" applyProtection="1">
      <alignment horizontal="center"/>
      <protection locked="0"/>
    </xf>
    <xf numFmtId="0" fontId="3" fillId="0" borderId="2" xfId="5" applyFill="1" applyBorder="1" applyAlignment="1" applyProtection="1">
      <alignment horizontal="center"/>
      <protection locked="0"/>
    </xf>
    <xf numFmtId="168" fontId="3" fillId="0" borderId="2" xfId="5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/>
    </xf>
    <xf numFmtId="2" fontId="3" fillId="0" borderId="2" xfId="5" applyNumberFormat="1" applyBorder="1" applyAlignment="1" applyProtection="1">
      <alignment horizontal="center" vertical="center"/>
      <protection locked="0"/>
    </xf>
    <xf numFmtId="2" fontId="3" fillId="2" borderId="2" xfId="5" applyNumberFormat="1" applyFill="1" applyBorder="1" applyAlignment="1">
      <alignment horizontal="center" vertical="center"/>
    </xf>
    <xf numFmtId="2" fontId="3" fillId="0" borderId="2" xfId="5" applyNumberFormat="1" applyFill="1" applyBorder="1" applyAlignment="1" applyProtection="1">
      <alignment horizontal="center" vertical="center"/>
      <protection locked="0"/>
    </xf>
    <xf numFmtId="2" fontId="0" fillId="0" borderId="11" xfId="0" applyNumberFormat="1" applyBorder="1"/>
    <xf numFmtId="0" fontId="0" fillId="0" borderId="11" xfId="0" applyBorder="1"/>
    <xf numFmtId="2" fontId="3" fillId="0" borderId="13" xfId="5" applyNumberFormat="1" applyFill="1" applyBorder="1" applyAlignment="1" applyProtection="1">
      <alignment horizontal="center" vertical="center"/>
      <protection locked="0"/>
    </xf>
    <xf numFmtId="2" fontId="3" fillId="2" borderId="6" xfId="5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0" fontId="0" fillId="0" borderId="0" xfId="7" applyNumberFormat="1" applyFont="1" applyFill="1" applyBorder="1" applyAlignment="1"/>
    <xf numFmtId="2" fontId="3" fillId="0" borderId="14" xfId="5" applyNumberFormat="1" applyFill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>
      <alignment horizontal="center"/>
    </xf>
    <xf numFmtId="2" fontId="3" fillId="2" borderId="12" xfId="5" applyNumberFormat="1" applyFill="1" applyBorder="1" applyAlignment="1">
      <alignment horizontal="center" vertical="center"/>
    </xf>
    <xf numFmtId="0" fontId="0" fillId="0" borderId="12" xfId="0" applyBorder="1"/>
    <xf numFmtId="10" fontId="0" fillId="0" borderId="11" xfId="7" applyNumberFormat="1" applyFont="1" applyFill="1" applyBorder="1" applyAlignment="1"/>
    <xf numFmtId="0" fontId="0" fillId="0" borderId="0" xfId="0" applyBorder="1" applyAlignment="1">
      <alignment horizontal="center" wrapText="1"/>
    </xf>
    <xf numFmtId="166" fontId="0" fillId="0" borderId="0" xfId="0" applyNumberFormat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166" fontId="0" fillId="0" borderId="3" xfId="0" applyNumberFormat="1" applyBorder="1" applyAlignment="1"/>
    <xf numFmtId="0" fontId="0" fillId="0" borderId="3" xfId="0" applyBorder="1" applyAlignment="1"/>
    <xf numFmtId="0" fontId="0" fillId="0" borderId="0" xfId="0" applyBorder="1" applyAlignment="1"/>
    <xf numFmtId="20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0" fontId="0" fillId="0" borderId="3" xfId="0" applyNumberFormat="1" applyBorder="1" applyAlignment="1">
      <alignment horizontal="center" wrapText="1"/>
    </xf>
    <xf numFmtId="9" fontId="0" fillId="0" borderId="6" xfId="7" applyFont="1" applyBorder="1" applyAlignment="1"/>
    <xf numFmtId="0" fontId="7" fillId="0" borderId="0" xfId="0" applyFont="1" applyAlignment="1">
      <alignment horizontal="left" vertical="center"/>
    </xf>
    <xf numFmtId="9" fontId="0" fillId="0" borderId="0" xfId="7" applyFont="1" applyAlignment="1"/>
    <xf numFmtId="9" fontId="0" fillId="0" borderId="10" xfId="7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2" fontId="3" fillId="0" borderId="15" xfId="5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>
      <alignment horizontal="center"/>
    </xf>
    <xf numFmtId="2" fontId="3" fillId="2" borderId="7" xfId="5" applyNumberFormat="1" applyFill="1" applyBorder="1" applyAlignment="1">
      <alignment horizontal="center" vertical="center"/>
    </xf>
    <xf numFmtId="0" fontId="0" fillId="0" borderId="4" xfId="0" applyBorder="1"/>
    <xf numFmtId="10" fontId="0" fillId="0" borderId="7" xfId="0" applyNumberFormat="1" applyBorder="1"/>
    <xf numFmtId="2" fontId="0" fillId="0" borderId="5" xfId="0" applyNumberFormat="1" applyBorder="1"/>
    <xf numFmtId="10" fontId="0" fillId="0" borderId="5" xfId="7" applyNumberFormat="1" applyFont="1" applyFill="1" applyBorder="1" applyAlignment="1"/>
    <xf numFmtId="168" fontId="3" fillId="0" borderId="3" xfId="5" applyNumberFormat="1" applyBorder="1" applyAlignment="1" applyProtection="1">
      <alignment horizontal="center" wrapText="1"/>
      <protection locked="0"/>
    </xf>
    <xf numFmtId="2" fontId="3" fillId="0" borderId="3" xfId="5" applyNumberFormat="1" applyBorder="1" applyAlignment="1" applyProtection="1">
      <alignment horizontal="center"/>
      <protection locked="0"/>
    </xf>
    <xf numFmtId="2" fontId="3" fillId="0" borderId="14" xfId="5" applyNumberFormat="1" applyFill="1" applyBorder="1" applyAlignment="1" applyProtection="1">
      <alignment horizontal="center"/>
      <protection locked="0"/>
    </xf>
    <xf numFmtId="2" fontId="3" fillId="2" borderId="12" xfId="5" applyNumberFormat="1" applyFill="1" applyBorder="1" applyAlignment="1">
      <alignment horizontal="center"/>
    </xf>
    <xf numFmtId="10" fontId="0" fillId="0" borderId="12" xfId="0" applyNumberFormat="1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168" fontId="3" fillId="0" borderId="3" xfId="5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16" fontId="0" fillId="0" borderId="0" xfId="0" applyNumberFormat="1"/>
    <xf numFmtId="14" fontId="0" fillId="0" borderId="0" xfId="0" applyNumberFormat="1"/>
    <xf numFmtId="169" fontId="0" fillId="0" borderId="0" xfId="0" applyNumberFormat="1"/>
  </cellXfs>
  <cellStyles count="8">
    <cellStyle name="Comma 2" xfId="2"/>
    <cellStyle name="Currency 2 2" xfId="1"/>
    <cellStyle name="Hyperlink" xfId="6" builtinId="8"/>
    <cellStyle name="Normal" xfId="0" builtinId="0"/>
    <cellStyle name="Normal 2" xfId="5"/>
    <cellStyle name="Normal 2 2" xfId="3"/>
    <cellStyle name="Percent" xfId="7" builtinId="5"/>
    <cellStyle name="Percent 2" xfId="4"/>
  </cellStyles>
  <dxfs count="84"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B00000"/>
      </font>
      <fill>
        <patternFill>
          <bgColor rgb="FFFB5757"/>
        </patternFill>
      </fill>
    </dxf>
    <dxf>
      <font>
        <color rgb="FFC00000"/>
      </font>
      <fill>
        <patternFill>
          <bgColor rgb="FFFF5543"/>
        </patternFill>
      </fill>
    </dxf>
    <dxf>
      <font>
        <color theme="6" tint="-0.499984740745262"/>
      </font>
      <fill>
        <patternFill>
          <bgColor rgb="FFB8CF8B"/>
        </patternFill>
      </fill>
    </dxf>
  </dxfs>
  <tableStyles count="0" defaultTableStyle="TableStyleMedium2" defaultPivotStyle="PivotStyleLight16"/>
  <colors>
    <mruColors>
      <color rgb="FFFF5543"/>
      <color rgb="FFFF77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2000"/>
              <a:t>Profit</a:t>
            </a:r>
          </a:p>
        </c:rich>
      </c:tx>
      <c:layout>
        <c:manualLayout>
          <c:xMode val="edge"/>
          <c:yMode val="edge"/>
          <c:x val="0.49452295895603904"/>
          <c:y val="3.2420151082222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'Gold Premium'!$L$4</c:f>
              <c:strCache>
                <c:ptCount val="1"/>
                <c:pt idx="0">
                  <c:v>Balance</c:v>
                </c:pt>
              </c:strCache>
            </c:strRef>
          </c:tx>
          <c:spPr>
            <a:ln w="22225" cap="rnd"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'Gold Premium'!$L$5:$L$249</c:f>
              <c:numCache>
                <c:formatCode>0.00</c:formatCode>
                <c:ptCount val="245"/>
                <c:pt idx="0">
                  <c:v>-1.2</c:v>
                </c:pt>
                <c:pt idx="1">
                  <c:v>-4.4000000000000004</c:v>
                </c:pt>
                <c:pt idx="2">
                  <c:v>6</c:v>
                </c:pt>
                <c:pt idx="3">
                  <c:v>9</c:v>
                </c:pt>
                <c:pt idx="4">
                  <c:v>7.2857142857142856</c:v>
                </c:pt>
                <c:pt idx="5">
                  <c:v>2.8775510204081627</c:v>
                </c:pt>
                <c:pt idx="6">
                  <c:v>-5.7638483965014586</c:v>
                </c:pt>
                <c:pt idx="7">
                  <c:v>-19.343190337359434</c:v>
                </c:pt>
                <c:pt idx="8">
                  <c:v>11.999999999999996</c:v>
                </c:pt>
                <c:pt idx="9">
                  <c:v>14.999999999999996</c:v>
                </c:pt>
                <c:pt idx="10">
                  <c:v>13.499999999999996</c:v>
                </c:pt>
                <c:pt idx="11">
                  <c:v>9.4893048128342201</c:v>
                </c:pt>
                <c:pt idx="12">
                  <c:v>23.999999999999996</c:v>
                </c:pt>
                <c:pt idx="13">
                  <c:v>26.999999999999996</c:v>
                </c:pt>
                <c:pt idx="14">
                  <c:v>25.499999999999996</c:v>
                </c:pt>
                <c:pt idx="15">
                  <c:v>22.77272727272727</c:v>
                </c:pt>
                <c:pt idx="16">
                  <c:v>33</c:v>
                </c:pt>
                <c:pt idx="17">
                  <c:v>31.90909090909091</c:v>
                </c:pt>
                <c:pt idx="18">
                  <c:v>28.363636363636363</c:v>
                </c:pt>
                <c:pt idx="19">
                  <c:v>28.363636363636363</c:v>
                </c:pt>
                <c:pt idx="20">
                  <c:v>22.303030303030305</c:v>
                </c:pt>
                <c:pt idx="21">
                  <c:v>42</c:v>
                </c:pt>
                <c:pt idx="22">
                  <c:v>41</c:v>
                </c:pt>
                <c:pt idx="23">
                  <c:v>35.89051094890511</c:v>
                </c:pt>
                <c:pt idx="24">
                  <c:v>51</c:v>
                </c:pt>
                <c:pt idx="25">
                  <c:v>49</c:v>
                </c:pt>
                <c:pt idx="26">
                  <c:v>45.444444444444443</c:v>
                </c:pt>
                <c:pt idx="27">
                  <c:v>38.975308641975303</c:v>
                </c:pt>
                <c:pt idx="28">
                  <c:v>56.999999999999993</c:v>
                </c:pt>
                <c:pt idx="29">
                  <c:v>55.148148148148138</c:v>
                </c:pt>
                <c:pt idx="30">
                  <c:v>59.999999999999986</c:v>
                </c:pt>
                <c:pt idx="31">
                  <c:v>61.999999999999986</c:v>
                </c:pt>
                <c:pt idx="32">
                  <c:v>59.999999999999986</c:v>
                </c:pt>
                <c:pt idx="33">
                  <c:v>67.999999999999986</c:v>
                </c:pt>
                <c:pt idx="34">
                  <c:v>65.59999999999998</c:v>
                </c:pt>
                <c:pt idx="35">
                  <c:v>61.399999999999977</c:v>
                </c:pt>
                <c:pt idx="36">
                  <c:v>73.999999999999972</c:v>
                </c:pt>
                <c:pt idx="37">
                  <c:v>76.999999999999972</c:v>
                </c:pt>
                <c:pt idx="38">
                  <c:v>75.799999999999969</c:v>
                </c:pt>
                <c:pt idx="39">
                  <c:v>71.599999999999966</c:v>
                </c:pt>
                <c:pt idx="40">
                  <c:v>63.999999999999964</c:v>
                </c:pt>
                <c:pt idx="41">
                  <c:v>49.3333333333333</c:v>
                </c:pt>
                <c:pt idx="42">
                  <c:v>31.809523809523778</c:v>
                </c:pt>
                <c:pt idx="43">
                  <c:v>28.476190476190446</c:v>
                </c:pt>
                <c:pt idx="44">
                  <c:v>23.14285714285711</c:v>
                </c:pt>
                <c:pt idx="45">
                  <c:v>4.2095238095237768</c:v>
                </c:pt>
                <c:pt idx="46">
                  <c:v>46.809523809523782</c:v>
                </c:pt>
                <c:pt idx="47">
                  <c:v>43.952380952380928</c:v>
                </c:pt>
                <c:pt idx="48">
                  <c:v>33.238095238095212</c:v>
                </c:pt>
                <c:pt idx="49">
                  <c:v>61.809523809523782</c:v>
                </c:pt>
                <c:pt idx="50">
                  <c:v>66.809523809523782</c:v>
                </c:pt>
                <c:pt idx="51">
                  <c:v>71.809523809523782</c:v>
                </c:pt>
                <c:pt idx="52">
                  <c:v>76.809523809523782</c:v>
                </c:pt>
                <c:pt idx="53">
                  <c:v>81.809523809523782</c:v>
                </c:pt>
                <c:pt idx="54">
                  <c:v>79.809523809523782</c:v>
                </c:pt>
                <c:pt idx="55">
                  <c:v>91.629523809523789</c:v>
                </c:pt>
                <c:pt idx="56">
                  <c:v>88.772380952380928</c:v>
                </c:pt>
                <c:pt idx="57">
                  <c:v>83.629523809523789</c:v>
                </c:pt>
                <c:pt idx="58">
                  <c:v>68.296190476190461</c:v>
                </c:pt>
                <c:pt idx="59">
                  <c:v>47.906119554204643</c:v>
                </c:pt>
                <c:pt idx="60">
                  <c:v>96.629523809523789</c:v>
                </c:pt>
                <c:pt idx="61">
                  <c:v>94.129523809523789</c:v>
                </c:pt>
                <c:pt idx="62">
                  <c:v>106.62952380952379</c:v>
                </c:pt>
                <c:pt idx="63">
                  <c:v>103.77238095238093</c:v>
                </c:pt>
                <c:pt idx="64">
                  <c:v>123.06238095238092</c:v>
                </c:pt>
                <c:pt idx="65">
                  <c:v>128.06238095238092</c:v>
                </c:pt>
                <c:pt idx="66">
                  <c:v>126.72904761904759</c:v>
                </c:pt>
                <c:pt idx="67">
                  <c:v>131.06238095238092</c:v>
                </c:pt>
                <c:pt idx="68">
                  <c:v>129.06238095238092</c:v>
                </c:pt>
                <c:pt idx="69">
                  <c:v>124.12410934744265</c:v>
                </c:pt>
                <c:pt idx="70">
                  <c:v>137.06238095238092</c:v>
                </c:pt>
                <c:pt idx="71">
                  <c:v>135.56238095238092</c:v>
                </c:pt>
                <c:pt idx="72">
                  <c:v>143.06238095238092</c:v>
                </c:pt>
                <c:pt idx="73">
                  <c:v>142.16148005148003</c:v>
                </c:pt>
                <c:pt idx="74">
                  <c:v>149.06238095238092</c:v>
                </c:pt>
                <c:pt idx="75">
                  <c:v>147.3480952380952</c:v>
                </c:pt>
                <c:pt idx="76">
                  <c:v>145.2528571428571</c:v>
                </c:pt>
                <c:pt idx="77">
                  <c:v>152.06238095238092</c:v>
                </c:pt>
                <c:pt idx="78">
                  <c:v>149.77666666666664</c:v>
                </c:pt>
                <c:pt idx="79">
                  <c:v>148.6338095238095</c:v>
                </c:pt>
                <c:pt idx="80">
                  <c:v>140.67462585034011</c:v>
                </c:pt>
                <c:pt idx="81">
                  <c:v>158.56238095238092</c:v>
                </c:pt>
                <c:pt idx="82">
                  <c:v>162.56238095238092</c:v>
                </c:pt>
                <c:pt idx="83">
                  <c:v>159.22904761904758</c:v>
                </c:pt>
                <c:pt idx="84">
                  <c:v>155.21571428571426</c:v>
                </c:pt>
                <c:pt idx="85">
                  <c:v>169.26238095238091</c:v>
                </c:pt>
                <c:pt idx="86">
                  <c:v>167.26238095238091</c:v>
                </c:pt>
                <c:pt idx="87">
                  <c:v>165.26238095238091</c:v>
                </c:pt>
                <c:pt idx="88">
                  <c:v>157.85497354497349</c:v>
                </c:pt>
                <c:pt idx="89">
                  <c:v>181.26238095238091</c:v>
                </c:pt>
                <c:pt idx="90">
                  <c:v>178.17596119929448</c:v>
                </c:pt>
                <c:pt idx="91">
                  <c:v>190.26238095238091</c:v>
                </c:pt>
                <c:pt idx="92">
                  <c:v>195.26238095238091</c:v>
                </c:pt>
                <c:pt idx="93">
                  <c:v>198.26238095238091</c:v>
                </c:pt>
                <c:pt idx="94">
                  <c:v>201.26238095238091</c:v>
                </c:pt>
                <c:pt idx="95">
                  <c:v>199.54809523809519</c:v>
                </c:pt>
                <c:pt idx="96">
                  <c:v>196.64333333333329</c:v>
                </c:pt>
                <c:pt idx="97">
                  <c:v>186.3846619635508</c:v>
                </c:pt>
                <c:pt idx="98">
                  <c:v>170.94580246913574</c:v>
                </c:pt>
                <c:pt idx="99">
                  <c:v>223.05580246913576</c:v>
                </c:pt>
                <c:pt idx="100">
                  <c:v>221.05580246913576</c:v>
                </c:pt>
                <c:pt idx="101">
                  <c:v>230.05580246913576</c:v>
                </c:pt>
                <c:pt idx="102">
                  <c:v>228.27802469135798</c:v>
                </c:pt>
                <c:pt idx="103">
                  <c:v>221.14096061998734</c:v>
                </c:pt>
                <c:pt idx="104">
                  <c:v>238.05580246913576</c:v>
                </c:pt>
                <c:pt idx="105">
                  <c:v>242.05580246913576</c:v>
                </c:pt>
                <c:pt idx="106">
                  <c:v>239.13609443993869</c:v>
                </c:pt>
                <c:pt idx="107">
                  <c:v>250.05580246913576</c:v>
                </c:pt>
                <c:pt idx="108">
                  <c:v>256.71580246913578</c:v>
                </c:pt>
                <c:pt idx="109">
                  <c:v>254.21580246913578</c:v>
                </c:pt>
                <c:pt idx="110">
                  <c:v>248.31957605404145</c:v>
                </c:pt>
                <c:pt idx="111">
                  <c:v>236.31957605404145</c:v>
                </c:pt>
                <c:pt idx="112">
                  <c:v>229.90931964378504</c:v>
                </c:pt>
                <c:pt idx="113">
                  <c:v>246.31957605404145</c:v>
                </c:pt>
                <c:pt idx="114">
                  <c:v>256.16957605404144</c:v>
                </c:pt>
                <c:pt idx="115">
                  <c:v>252.8362427207081</c:v>
                </c:pt>
                <c:pt idx="116">
                  <c:v>244.60579004581098</c:v>
                </c:pt>
                <c:pt idx="117">
                  <c:v>266.16957605404144</c:v>
                </c:pt>
                <c:pt idx="118">
                  <c:v>262.96957605404145</c:v>
                </c:pt>
                <c:pt idx="119">
                  <c:v>256.44551188291848</c:v>
                </c:pt>
                <c:pt idx="120">
                  <c:v>280.1695760540415</c:v>
                </c:pt>
                <c:pt idx="121">
                  <c:v>284.1695760540415</c:v>
                </c:pt>
                <c:pt idx="122">
                  <c:v>288.1695760540415</c:v>
                </c:pt>
                <c:pt idx="123">
                  <c:v>289.6695760540415</c:v>
                </c:pt>
                <c:pt idx="124">
                  <c:v>287.6695760540415</c:v>
                </c:pt>
                <c:pt idx="125">
                  <c:v>285.26957605404152</c:v>
                </c:pt>
                <c:pt idx="126">
                  <c:v>293.6695760540415</c:v>
                </c:pt>
                <c:pt idx="127">
                  <c:v>294.79957605404149</c:v>
                </c:pt>
                <c:pt idx="128">
                  <c:v>293.19957605404147</c:v>
                </c:pt>
                <c:pt idx="129">
                  <c:v>288.93290938737482</c:v>
                </c:pt>
                <c:pt idx="130">
                  <c:v>306.05290938737483</c:v>
                </c:pt>
                <c:pt idx="131">
                  <c:v>304.23472756919301</c:v>
                </c:pt>
                <c:pt idx="132">
                  <c:v>315.05290938737483</c:v>
                </c:pt>
                <c:pt idx="133">
                  <c:v>311.71957605404151</c:v>
                </c:pt>
                <c:pt idx="134">
                  <c:v>308.6362427207082</c:v>
                </c:pt>
                <c:pt idx="135">
                  <c:v>299.8267189111844</c:v>
                </c:pt>
                <c:pt idx="136">
                  <c:v>325.3267189111844</c:v>
                </c:pt>
                <c:pt idx="137">
                  <c:v>322.66005224451771</c:v>
                </c:pt>
                <c:pt idx="138">
                  <c:v>316.98629337926951</c:v>
                </c:pt>
                <c:pt idx="139">
                  <c:v>306.89961095216154</c:v>
                </c:pt>
                <c:pt idx="140">
                  <c:v>333.3267189111844</c:v>
                </c:pt>
                <c:pt idx="141">
                  <c:v>337.3267189111844</c:v>
                </c:pt>
                <c:pt idx="142">
                  <c:v>341.3267189111844</c:v>
                </c:pt>
                <c:pt idx="143">
                  <c:v>345.3267189111844</c:v>
                </c:pt>
                <c:pt idx="144">
                  <c:v>349.3267189111844</c:v>
                </c:pt>
                <c:pt idx="145">
                  <c:v>353.3267189111844</c:v>
                </c:pt>
                <c:pt idx="146">
                  <c:v>351.72671891118438</c:v>
                </c:pt>
                <c:pt idx="147">
                  <c:v>347.8867189111844</c:v>
                </c:pt>
                <c:pt idx="148">
                  <c:v>340.13560780007327</c:v>
                </c:pt>
                <c:pt idx="149">
                  <c:v>364.13560780007327</c:v>
                </c:pt>
                <c:pt idx="150">
                  <c:v>362.13560780007327</c:v>
                </c:pt>
                <c:pt idx="151">
                  <c:v>375.46560780007326</c:v>
                </c:pt>
                <c:pt idx="152">
                  <c:v>374.32275065721609</c:v>
                </c:pt>
                <c:pt idx="153">
                  <c:v>371.5871883471857</c:v>
                </c:pt>
                <c:pt idx="154">
                  <c:v>383.46560780007326</c:v>
                </c:pt>
                <c:pt idx="155">
                  <c:v>381.86560780007324</c:v>
                </c:pt>
                <c:pt idx="156">
                  <c:v>395.59560780007325</c:v>
                </c:pt>
                <c:pt idx="157">
                  <c:v>400.59560780007325</c:v>
                </c:pt>
                <c:pt idx="158">
                  <c:v>406.65560780007326</c:v>
                </c:pt>
                <c:pt idx="159">
                  <c:v>404.98894113340657</c:v>
                </c:pt>
                <c:pt idx="160">
                  <c:v>412.98894113340657</c:v>
                </c:pt>
                <c:pt idx="161">
                  <c:v>410.76671891118434</c:v>
                </c:pt>
                <c:pt idx="162">
                  <c:v>402.61857076303619</c:v>
                </c:pt>
                <c:pt idx="163">
                  <c:v>385.70857076303616</c:v>
                </c:pt>
                <c:pt idx="164">
                  <c:v>354.85857076303614</c:v>
                </c:pt>
                <c:pt idx="165">
                  <c:v>323.79338557785093</c:v>
                </c:pt>
                <c:pt idx="166">
                  <c:v>320.93624272070809</c:v>
                </c:pt>
                <c:pt idx="167">
                  <c:v>328.79338557785093</c:v>
                </c:pt>
                <c:pt idx="168">
                  <c:v>333.79338557785093</c:v>
                </c:pt>
                <c:pt idx="169">
                  <c:v>338.79338557785093</c:v>
                </c:pt>
                <c:pt idx="170">
                  <c:v>343.99338557785092</c:v>
                </c:pt>
                <c:pt idx="171">
                  <c:v>347.59338557785094</c:v>
                </c:pt>
                <c:pt idx="172">
                  <c:v>350.79338557785093</c:v>
                </c:pt>
                <c:pt idx="173">
                  <c:v>354.79338557785093</c:v>
                </c:pt>
                <c:pt idx="174">
                  <c:v>353.1933855778509</c:v>
                </c:pt>
                <c:pt idx="175">
                  <c:v>346.79338557785093</c:v>
                </c:pt>
                <c:pt idx="176">
                  <c:v>336.79338557785093</c:v>
                </c:pt>
                <c:pt idx="177">
                  <c:v>314.12671891118424</c:v>
                </c:pt>
                <c:pt idx="178">
                  <c:v>288.94153372599908</c:v>
                </c:pt>
                <c:pt idx="179">
                  <c:v>284.37010515457052</c:v>
                </c:pt>
                <c:pt idx="180">
                  <c:v>296.80010515457053</c:v>
                </c:pt>
                <c:pt idx="181">
                  <c:v>294.13343848790385</c:v>
                </c:pt>
                <c:pt idx="182">
                  <c:v>289.86677182123719</c:v>
                </c:pt>
                <c:pt idx="183">
                  <c:v>280.40010515457055</c:v>
                </c:pt>
                <c:pt idx="184">
                  <c:v>310.78010515457055</c:v>
                </c:pt>
                <c:pt idx="185">
                  <c:v>307.86039712537348</c:v>
                </c:pt>
                <c:pt idx="186">
                  <c:v>301.62056396583228</c:v>
                </c:pt>
                <c:pt idx="187">
                  <c:v>292.84753650667341</c:v>
                </c:pt>
                <c:pt idx="188">
                  <c:v>283.09972821871912</c:v>
                </c:pt>
                <c:pt idx="189">
                  <c:v>315.09972821871912</c:v>
                </c:pt>
                <c:pt idx="190">
                  <c:v>311.89972821871913</c:v>
                </c:pt>
                <c:pt idx="191">
                  <c:v>307.45528377427468</c:v>
                </c:pt>
                <c:pt idx="192">
                  <c:v>319.09972821871912</c:v>
                </c:pt>
                <c:pt idx="193">
                  <c:v>316.81401393300484</c:v>
                </c:pt>
                <c:pt idx="194">
                  <c:v>313.22217719831099</c:v>
                </c:pt>
                <c:pt idx="195">
                  <c:v>304.24258536157629</c:v>
                </c:pt>
                <c:pt idx="196">
                  <c:v>323.09972821871912</c:v>
                </c:pt>
                <c:pt idx="197">
                  <c:v>321.09972821871912</c:v>
                </c:pt>
                <c:pt idx="198">
                  <c:v>317.39602451501543</c:v>
                </c:pt>
                <c:pt idx="199">
                  <c:v>308.57447569346658</c:v>
                </c:pt>
                <c:pt idx="200">
                  <c:v>295.05239355824574</c:v>
                </c:pt>
                <c:pt idx="201">
                  <c:v>276.73963089511813</c:v>
                </c:pt>
                <c:pt idx="202">
                  <c:v>278.73963089511813</c:v>
                </c:pt>
                <c:pt idx="203">
                  <c:v>277.73963089511813</c:v>
                </c:pt>
                <c:pt idx="204">
                  <c:v>285.23963089511813</c:v>
                </c:pt>
                <c:pt idx="205">
                  <c:v>286.98963089511813</c:v>
                </c:pt>
                <c:pt idx="206">
                  <c:v>285.98963089511813</c:v>
                </c:pt>
                <c:pt idx="207">
                  <c:v>282.98963089511813</c:v>
                </c:pt>
                <c:pt idx="208">
                  <c:v>295.31963089511811</c:v>
                </c:pt>
                <c:pt idx="209">
                  <c:v>294.31963089511811</c:v>
                </c:pt>
                <c:pt idx="210">
                  <c:v>291.31963089511811</c:v>
                </c:pt>
                <c:pt idx="211">
                  <c:v>311.56963089511811</c:v>
                </c:pt>
                <c:pt idx="212">
                  <c:v>310.56963089511811</c:v>
                </c:pt>
                <c:pt idx="213">
                  <c:v>307.56963089511811</c:v>
                </c:pt>
                <c:pt idx="214">
                  <c:v>298.56963089511811</c:v>
                </c:pt>
                <c:pt idx="215">
                  <c:v>315.36963089511812</c:v>
                </c:pt>
                <c:pt idx="216">
                  <c:v>314.36963089511812</c:v>
                </c:pt>
                <c:pt idx="217">
                  <c:v>311.36963089511812</c:v>
                </c:pt>
                <c:pt idx="218">
                  <c:v>302.36963089511812</c:v>
                </c:pt>
                <c:pt idx="219">
                  <c:v>338.36963089511812</c:v>
                </c:pt>
                <c:pt idx="220">
                  <c:v>340.61963089511812</c:v>
                </c:pt>
                <c:pt idx="221">
                  <c:v>339.61963089511812</c:v>
                </c:pt>
                <c:pt idx="222">
                  <c:v>336.61963089511812</c:v>
                </c:pt>
                <c:pt idx="223">
                  <c:v>327.61963089511812</c:v>
                </c:pt>
                <c:pt idx="224">
                  <c:v>309.61963089511812</c:v>
                </c:pt>
                <c:pt idx="225">
                  <c:v>384.61963089511812</c:v>
                </c:pt>
                <c:pt idx="226">
                  <c:v>382.61963089511812</c:v>
                </c:pt>
                <c:pt idx="227">
                  <c:v>379.61963089511812</c:v>
                </c:pt>
                <c:pt idx="228">
                  <c:v>370.61963089511812</c:v>
                </c:pt>
                <c:pt idx="229">
                  <c:v>404.27963089511815</c:v>
                </c:pt>
                <c:pt idx="230">
                  <c:v>402.27963089511815</c:v>
                </c:pt>
                <c:pt idx="231">
                  <c:v>399.27963089511815</c:v>
                </c:pt>
                <c:pt idx="232">
                  <c:v>410.52963089511815</c:v>
                </c:pt>
                <c:pt idx="233">
                  <c:v>409.52963089511815</c:v>
                </c:pt>
                <c:pt idx="234">
                  <c:v>413.27963089511815</c:v>
                </c:pt>
                <c:pt idx="235">
                  <c:v>412.27963089511815</c:v>
                </c:pt>
                <c:pt idx="236">
                  <c:v>409.27963089511815</c:v>
                </c:pt>
                <c:pt idx="237">
                  <c:v>400.27963089511815</c:v>
                </c:pt>
                <c:pt idx="238">
                  <c:v>382.27963089511815</c:v>
                </c:pt>
                <c:pt idx="239">
                  <c:v>436.27963089511815</c:v>
                </c:pt>
                <c:pt idx="240">
                  <c:v>435.27963089511815</c:v>
                </c:pt>
                <c:pt idx="241">
                  <c:v>432.27963089511815</c:v>
                </c:pt>
                <c:pt idx="242">
                  <c:v>423.27963089511815</c:v>
                </c:pt>
                <c:pt idx="243">
                  <c:v>405.27963089511815</c:v>
                </c:pt>
                <c:pt idx="244">
                  <c:v>369.27963089511815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BC0-8A0A-0CE27EE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0913840"/>
        <c:axId val="-1510917104"/>
      </c:lineChart>
      <c:catAx>
        <c:axId val="-151091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/>
                  <a:t>BET</a:t>
                </a:r>
                <a:r>
                  <a:rPr lang="hr-HR" sz="1200" baseline="0"/>
                  <a:t> NO. IN YEAR</a:t>
                </a:r>
                <a:endParaRPr lang="hr-H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10917104"/>
        <c:crosses val="autoZero"/>
        <c:auto val="1"/>
        <c:lblAlgn val="ctr"/>
        <c:lblOffset val="100"/>
        <c:noMultiLvlLbl val="0"/>
      </c:catAx>
      <c:valAx>
        <c:axId val="-151091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>
                    <a:ln>
                      <a:noFill/>
                    </a:ln>
                  </a:rPr>
                  <a:t>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109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52295895603904"/>
          <c:y val="3.2420151082222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BC0-8A0A-0CE27EE22D53}"/>
            </c:ext>
          </c:extLst>
        </c:ser>
        <c:ser>
          <c:idx val="16"/>
          <c:order val="1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BC0-8A0A-0CE27EE22D53}"/>
            </c:ext>
          </c:extLst>
        </c:ser>
        <c:ser>
          <c:idx val="17"/>
          <c:order val="2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BC0-8A0A-0CE27EE22D53}"/>
            </c:ext>
          </c:extLst>
        </c:ser>
        <c:ser>
          <c:idx val="0"/>
          <c:order val="3"/>
          <c:tx>
            <c:strRef>
              <c:f>'Gold Premium TEST ABCDE (2)'!$I$4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TEST ABCDE (2)'!$I$5:$I$179</c:f>
              <c:numCache>
                <c:formatCode>0.00</c:formatCode>
                <c:ptCount val="175"/>
                <c:pt idx="0">
                  <c:v>-1</c:v>
                </c:pt>
                <c:pt idx="1">
                  <c:v>-3</c:v>
                </c:pt>
                <c:pt idx="2">
                  <c:v>4</c:v>
                </c:pt>
                <c:pt idx="3">
                  <c:v>5.87</c:v>
                </c:pt>
                <c:pt idx="4">
                  <c:v>4.87</c:v>
                </c:pt>
                <c:pt idx="5">
                  <c:v>2.87</c:v>
                </c:pt>
                <c:pt idx="6">
                  <c:v>-1.1299999999999999</c:v>
                </c:pt>
                <c:pt idx="7">
                  <c:v>-9.129999999999999</c:v>
                </c:pt>
                <c:pt idx="8">
                  <c:v>20.87</c:v>
                </c:pt>
                <c:pt idx="9">
                  <c:v>23.37</c:v>
                </c:pt>
                <c:pt idx="10">
                  <c:v>22.37</c:v>
                </c:pt>
                <c:pt idx="11">
                  <c:v>20.37</c:v>
                </c:pt>
                <c:pt idx="12">
                  <c:v>26.85</c:v>
                </c:pt>
                <c:pt idx="13">
                  <c:v>28.23</c:v>
                </c:pt>
                <c:pt idx="14">
                  <c:v>27.23</c:v>
                </c:pt>
                <c:pt idx="15">
                  <c:v>25.23</c:v>
                </c:pt>
                <c:pt idx="16">
                  <c:v>32.71</c:v>
                </c:pt>
                <c:pt idx="17">
                  <c:v>31.71</c:v>
                </c:pt>
                <c:pt idx="18">
                  <c:v>29.71</c:v>
                </c:pt>
                <c:pt idx="19">
                  <c:v>25.71</c:v>
                </c:pt>
                <c:pt idx="20">
                  <c:v>21.71</c:v>
                </c:pt>
                <c:pt idx="21">
                  <c:v>34.67</c:v>
                </c:pt>
                <c:pt idx="22">
                  <c:v>33.67</c:v>
                </c:pt>
                <c:pt idx="23">
                  <c:v>31.67</c:v>
                </c:pt>
                <c:pt idx="24">
                  <c:v>40.67</c:v>
                </c:pt>
                <c:pt idx="25">
                  <c:v>39.67</c:v>
                </c:pt>
                <c:pt idx="26">
                  <c:v>37.67</c:v>
                </c:pt>
                <c:pt idx="27">
                  <c:v>33.67</c:v>
                </c:pt>
                <c:pt idx="28">
                  <c:v>44.63</c:v>
                </c:pt>
                <c:pt idx="29">
                  <c:v>43.63</c:v>
                </c:pt>
                <c:pt idx="30">
                  <c:v>46.39</c:v>
                </c:pt>
                <c:pt idx="31">
                  <c:v>47.19</c:v>
                </c:pt>
                <c:pt idx="32">
                  <c:v>46.19</c:v>
                </c:pt>
                <c:pt idx="33">
                  <c:v>51.19</c:v>
                </c:pt>
                <c:pt idx="34">
                  <c:v>50.19</c:v>
                </c:pt>
                <c:pt idx="35">
                  <c:v>48.19</c:v>
                </c:pt>
                <c:pt idx="36">
                  <c:v>53.19</c:v>
                </c:pt>
                <c:pt idx="37">
                  <c:v>54.94</c:v>
                </c:pt>
                <c:pt idx="38">
                  <c:v>53.94</c:v>
                </c:pt>
                <c:pt idx="39">
                  <c:v>51.94</c:v>
                </c:pt>
                <c:pt idx="40">
                  <c:v>47.94</c:v>
                </c:pt>
                <c:pt idx="41">
                  <c:v>39.94</c:v>
                </c:pt>
                <c:pt idx="42">
                  <c:v>29.939999999999998</c:v>
                </c:pt>
                <c:pt idx="43">
                  <c:v>28.939999999999998</c:v>
                </c:pt>
                <c:pt idx="44">
                  <c:v>26.939999999999998</c:v>
                </c:pt>
                <c:pt idx="45">
                  <c:v>22.939999999999998</c:v>
                </c:pt>
                <c:pt idx="46">
                  <c:v>34.94</c:v>
                </c:pt>
                <c:pt idx="47">
                  <c:v>33.94</c:v>
                </c:pt>
                <c:pt idx="48">
                  <c:v>31.939999999999998</c:v>
                </c:pt>
                <c:pt idx="49">
                  <c:v>42.94</c:v>
                </c:pt>
                <c:pt idx="50">
                  <c:v>44.69</c:v>
                </c:pt>
                <c:pt idx="51">
                  <c:v>46.44</c:v>
                </c:pt>
                <c:pt idx="52">
                  <c:v>49.19</c:v>
                </c:pt>
                <c:pt idx="53">
                  <c:v>52.19</c:v>
                </c:pt>
                <c:pt idx="54">
                  <c:v>51.19</c:v>
                </c:pt>
                <c:pt idx="55">
                  <c:v>54.19</c:v>
                </c:pt>
                <c:pt idx="56">
                  <c:v>53.19</c:v>
                </c:pt>
                <c:pt idx="57">
                  <c:v>51.19</c:v>
                </c:pt>
                <c:pt idx="58">
                  <c:v>47.19</c:v>
                </c:pt>
                <c:pt idx="59">
                  <c:v>39.19</c:v>
                </c:pt>
                <c:pt idx="60">
                  <c:v>59.19</c:v>
                </c:pt>
                <c:pt idx="61">
                  <c:v>58.19</c:v>
                </c:pt>
                <c:pt idx="62">
                  <c:v>61.949999999999996</c:v>
                </c:pt>
                <c:pt idx="63">
                  <c:v>60.949999999999996</c:v>
                </c:pt>
                <c:pt idx="64">
                  <c:v>64.949999999999989</c:v>
                </c:pt>
                <c:pt idx="65">
                  <c:v>66.319999999999993</c:v>
                </c:pt>
                <c:pt idx="66">
                  <c:v>65.319999999999993</c:v>
                </c:pt>
                <c:pt idx="67">
                  <c:v>69.819999999999993</c:v>
                </c:pt>
                <c:pt idx="68">
                  <c:v>68.819999999999993</c:v>
                </c:pt>
                <c:pt idx="69">
                  <c:v>66.819999999999993</c:v>
                </c:pt>
                <c:pt idx="70">
                  <c:v>72.819999999999993</c:v>
                </c:pt>
                <c:pt idx="71">
                  <c:v>71.819999999999993</c:v>
                </c:pt>
                <c:pt idx="72">
                  <c:v>75.559999999999988</c:v>
                </c:pt>
                <c:pt idx="73">
                  <c:v>74.559999999999988</c:v>
                </c:pt>
                <c:pt idx="74">
                  <c:v>78.559999999999988</c:v>
                </c:pt>
                <c:pt idx="75">
                  <c:v>77.559999999999988</c:v>
                </c:pt>
                <c:pt idx="76">
                  <c:v>75.559999999999988</c:v>
                </c:pt>
                <c:pt idx="77">
                  <c:v>81.039999999999992</c:v>
                </c:pt>
                <c:pt idx="78">
                  <c:v>80.039999999999992</c:v>
                </c:pt>
                <c:pt idx="79">
                  <c:v>78.039999999999992</c:v>
                </c:pt>
                <c:pt idx="80">
                  <c:v>74.039999999999992</c:v>
                </c:pt>
                <c:pt idx="81">
                  <c:v>82.839999999999989</c:v>
                </c:pt>
                <c:pt idx="82">
                  <c:v>84.589999999999989</c:v>
                </c:pt>
                <c:pt idx="83">
                  <c:v>83.589999999999989</c:v>
                </c:pt>
                <c:pt idx="84">
                  <c:v>81.589999999999989</c:v>
                </c:pt>
                <c:pt idx="85">
                  <c:v>92.589999999999989</c:v>
                </c:pt>
                <c:pt idx="86">
                  <c:v>91.589999999999989</c:v>
                </c:pt>
                <c:pt idx="87">
                  <c:v>89.589999999999989</c:v>
                </c:pt>
                <c:pt idx="88">
                  <c:v>85.589999999999989</c:v>
                </c:pt>
                <c:pt idx="89">
                  <c:v>107.58999999999999</c:v>
                </c:pt>
                <c:pt idx="90">
                  <c:v>106.58999999999999</c:v>
                </c:pt>
                <c:pt idx="91">
                  <c:v>110.35</c:v>
                </c:pt>
                <c:pt idx="92">
                  <c:v>112.1</c:v>
                </c:pt>
                <c:pt idx="93">
                  <c:v>113.72</c:v>
                </c:pt>
                <c:pt idx="94">
                  <c:v>115.22</c:v>
                </c:pt>
                <c:pt idx="95">
                  <c:v>114.22</c:v>
                </c:pt>
                <c:pt idx="96">
                  <c:v>112.22</c:v>
                </c:pt>
                <c:pt idx="97">
                  <c:v>108.22</c:v>
                </c:pt>
                <c:pt idx="98">
                  <c:v>100.22</c:v>
                </c:pt>
                <c:pt idx="99">
                  <c:v>120.22</c:v>
                </c:pt>
                <c:pt idx="100">
                  <c:v>119.22</c:v>
                </c:pt>
                <c:pt idx="101">
                  <c:v>124.22</c:v>
                </c:pt>
                <c:pt idx="102">
                  <c:v>123.22</c:v>
                </c:pt>
                <c:pt idx="103">
                  <c:v>121.22</c:v>
                </c:pt>
                <c:pt idx="104">
                  <c:v>127.7</c:v>
                </c:pt>
                <c:pt idx="105">
                  <c:v>128.94999999999999</c:v>
                </c:pt>
                <c:pt idx="106">
                  <c:v>127.94999999999999</c:v>
                </c:pt>
                <c:pt idx="107">
                  <c:v>131.44999999999999</c:v>
                </c:pt>
                <c:pt idx="108">
                  <c:v>133.69999999999999</c:v>
                </c:pt>
                <c:pt idx="109">
                  <c:v>132.69999999999999</c:v>
                </c:pt>
                <c:pt idx="110">
                  <c:v>130.69999999999999</c:v>
                </c:pt>
                <c:pt idx="111">
                  <c:v>126.69999999999999</c:v>
                </c:pt>
                <c:pt idx="112">
                  <c:v>118.69999999999999</c:v>
                </c:pt>
                <c:pt idx="113">
                  <c:v>131.19999999999999</c:v>
                </c:pt>
                <c:pt idx="114">
                  <c:v>133.19999999999999</c:v>
                </c:pt>
                <c:pt idx="115">
                  <c:v>132.19999999999999</c:v>
                </c:pt>
                <c:pt idx="116">
                  <c:v>130.19999999999999</c:v>
                </c:pt>
                <c:pt idx="117">
                  <c:v>136.19999999999999</c:v>
                </c:pt>
                <c:pt idx="118">
                  <c:v>135.19999999999999</c:v>
                </c:pt>
                <c:pt idx="119">
                  <c:v>133.19999999999999</c:v>
                </c:pt>
                <c:pt idx="120">
                  <c:v>159.19999999999999</c:v>
                </c:pt>
                <c:pt idx="121">
                  <c:v>161.44999999999999</c:v>
                </c:pt>
                <c:pt idx="122">
                  <c:v>163.44999999999999</c:v>
                </c:pt>
                <c:pt idx="123">
                  <c:v>164.2</c:v>
                </c:pt>
                <c:pt idx="124">
                  <c:v>163.19999999999999</c:v>
                </c:pt>
                <c:pt idx="125">
                  <c:v>161.19999999999999</c:v>
                </c:pt>
                <c:pt idx="126">
                  <c:v>166.67999999999998</c:v>
                </c:pt>
                <c:pt idx="127">
                  <c:v>167.80999999999997</c:v>
                </c:pt>
                <c:pt idx="128">
                  <c:v>166.80999999999997</c:v>
                </c:pt>
                <c:pt idx="129">
                  <c:v>164.80999999999997</c:v>
                </c:pt>
                <c:pt idx="130">
                  <c:v>171.28999999999996</c:v>
                </c:pt>
                <c:pt idx="131">
                  <c:v>170.28999999999996</c:v>
                </c:pt>
                <c:pt idx="132">
                  <c:v>174.02999999999997</c:v>
                </c:pt>
                <c:pt idx="133">
                  <c:v>173.02999999999997</c:v>
                </c:pt>
                <c:pt idx="134">
                  <c:v>171.02999999999997</c:v>
                </c:pt>
                <c:pt idx="135">
                  <c:v>167.02999999999997</c:v>
                </c:pt>
                <c:pt idx="136">
                  <c:v>183.02999999999997</c:v>
                </c:pt>
                <c:pt idx="137">
                  <c:v>182.02999999999997</c:v>
                </c:pt>
                <c:pt idx="138">
                  <c:v>180.02999999999997</c:v>
                </c:pt>
                <c:pt idx="139">
                  <c:v>176.02999999999997</c:v>
                </c:pt>
                <c:pt idx="140">
                  <c:v>192.02999999999997</c:v>
                </c:pt>
                <c:pt idx="141">
                  <c:v>193.77999999999997</c:v>
                </c:pt>
                <c:pt idx="142">
                  <c:v>196.02999999999997</c:v>
                </c:pt>
                <c:pt idx="143">
                  <c:v>198.52999999999997</c:v>
                </c:pt>
                <c:pt idx="144">
                  <c:v>200.77999999999997</c:v>
                </c:pt>
                <c:pt idx="145">
                  <c:v>203.52999999999997</c:v>
                </c:pt>
                <c:pt idx="146">
                  <c:v>202.52999999999997</c:v>
                </c:pt>
                <c:pt idx="147">
                  <c:v>200.52999999999997</c:v>
                </c:pt>
                <c:pt idx="148">
                  <c:v>196.52999999999997</c:v>
                </c:pt>
                <c:pt idx="149">
                  <c:v>210.52999999999997</c:v>
                </c:pt>
                <c:pt idx="150">
                  <c:v>209.52999999999997</c:v>
                </c:pt>
                <c:pt idx="151">
                  <c:v>215.52999999999997</c:v>
                </c:pt>
                <c:pt idx="152">
                  <c:v>214.52999999999997</c:v>
                </c:pt>
                <c:pt idx="153">
                  <c:v>212.52999999999997</c:v>
                </c:pt>
                <c:pt idx="154">
                  <c:v>219.52999999999997</c:v>
                </c:pt>
                <c:pt idx="155">
                  <c:v>218.52999999999997</c:v>
                </c:pt>
                <c:pt idx="156">
                  <c:v>222.02999999999997</c:v>
                </c:pt>
                <c:pt idx="157">
                  <c:v>224.14999999999998</c:v>
                </c:pt>
                <c:pt idx="158">
                  <c:v>226.89999999999998</c:v>
                </c:pt>
                <c:pt idx="159">
                  <c:v>225.89999999999998</c:v>
                </c:pt>
                <c:pt idx="160">
                  <c:v>228.39999999999998</c:v>
                </c:pt>
                <c:pt idx="161">
                  <c:v>227.39999999999998</c:v>
                </c:pt>
                <c:pt idx="162">
                  <c:v>225.39999999999998</c:v>
                </c:pt>
                <c:pt idx="163">
                  <c:v>221.39999999999998</c:v>
                </c:pt>
                <c:pt idx="164">
                  <c:v>213.39999999999998</c:v>
                </c:pt>
                <c:pt idx="165">
                  <c:v>203.39999999999998</c:v>
                </c:pt>
                <c:pt idx="166">
                  <c:v>202.39999999999998</c:v>
                </c:pt>
                <c:pt idx="167">
                  <c:v>205.14</c:v>
                </c:pt>
                <c:pt idx="168">
                  <c:v>207.39</c:v>
                </c:pt>
                <c:pt idx="169">
                  <c:v>209.14</c:v>
                </c:pt>
                <c:pt idx="170">
                  <c:v>210.39</c:v>
                </c:pt>
                <c:pt idx="171">
                  <c:v>211.89</c:v>
                </c:pt>
                <c:pt idx="172">
                  <c:v>214.39</c:v>
                </c:pt>
                <c:pt idx="173">
                  <c:v>216.89</c:v>
                </c:pt>
                <c:pt idx="174">
                  <c:v>215.89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BC0-8A0A-0CE27EE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885104"/>
        <c:axId val="-1254879120"/>
      </c:lineChart>
      <c:catAx>
        <c:axId val="-12548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79120"/>
        <c:crosses val="autoZero"/>
        <c:auto val="1"/>
        <c:lblAlgn val="ctr"/>
        <c:lblOffset val="100"/>
        <c:noMultiLvlLbl val="0"/>
      </c:catAx>
      <c:valAx>
        <c:axId val="-12548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Premium TEST ABCDE (3)'!$A$5:$A$71</c:f>
              <c:strCache>
                <c:ptCount val="67"/>
                <c:pt idx="0">
                  <c:v>01.01.16.</c:v>
                </c:pt>
                <c:pt idx="1">
                  <c:v>02.01.16.</c:v>
                </c:pt>
                <c:pt idx="2">
                  <c:v>03.01.16.</c:v>
                </c:pt>
                <c:pt idx="3">
                  <c:v>05.01.16.</c:v>
                </c:pt>
                <c:pt idx="4">
                  <c:v>06.01.16.</c:v>
                </c:pt>
                <c:pt idx="5">
                  <c:v>07.01.16.</c:v>
                </c:pt>
                <c:pt idx="6">
                  <c:v>08.01.16.</c:v>
                </c:pt>
                <c:pt idx="7">
                  <c:v>09.01.16.</c:v>
                </c:pt>
                <c:pt idx="8">
                  <c:v>10.01.16.</c:v>
                </c:pt>
                <c:pt idx="9">
                  <c:v>11.01.16.</c:v>
                </c:pt>
                <c:pt idx="10">
                  <c:v>12.01.16.</c:v>
                </c:pt>
                <c:pt idx="11">
                  <c:v>13.01.16.</c:v>
                </c:pt>
                <c:pt idx="12">
                  <c:v>14.01.16.</c:v>
                </c:pt>
                <c:pt idx="13">
                  <c:v>15.01.16.</c:v>
                </c:pt>
                <c:pt idx="14">
                  <c:v>16.01.16.</c:v>
                </c:pt>
                <c:pt idx="15">
                  <c:v>17.01.16.</c:v>
                </c:pt>
                <c:pt idx="16">
                  <c:v>18.01.16.</c:v>
                </c:pt>
                <c:pt idx="17">
                  <c:v>19.01.16.</c:v>
                </c:pt>
                <c:pt idx="18">
                  <c:v>20.01.16.</c:v>
                </c:pt>
                <c:pt idx="19">
                  <c:v>22.01.16.</c:v>
                </c:pt>
                <c:pt idx="20">
                  <c:v>23.01.16.</c:v>
                </c:pt>
                <c:pt idx="21">
                  <c:v>26.01.16.</c:v>
                </c:pt>
                <c:pt idx="22">
                  <c:v>27.01.16.</c:v>
                </c:pt>
                <c:pt idx="23">
                  <c:v>28.01.16.</c:v>
                </c:pt>
                <c:pt idx="24">
                  <c:v>29.01.16.</c:v>
                </c:pt>
                <c:pt idx="25">
                  <c:v>30.01.16.</c:v>
                </c:pt>
                <c:pt idx="26">
                  <c:v>31.01.16.</c:v>
                </c:pt>
                <c:pt idx="27">
                  <c:v>01.02.16.</c:v>
                </c:pt>
                <c:pt idx="28">
                  <c:v>02.02.16.</c:v>
                </c:pt>
                <c:pt idx="29">
                  <c:v>03.02.16.</c:v>
                </c:pt>
                <c:pt idx="30">
                  <c:v>04.02.16.</c:v>
                </c:pt>
                <c:pt idx="31">
                  <c:v>05.02.16.</c:v>
                </c:pt>
                <c:pt idx="32">
                  <c:v>07.02.16.</c:v>
                </c:pt>
                <c:pt idx="33">
                  <c:v>08.02.16.</c:v>
                </c:pt>
                <c:pt idx="34">
                  <c:v>09.02.16.</c:v>
                </c:pt>
                <c:pt idx="35">
                  <c:v>10.02.16.</c:v>
                </c:pt>
                <c:pt idx="36">
                  <c:v>11.02.16.</c:v>
                </c:pt>
                <c:pt idx="37">
                  <c:v>12.02.16.</c:v>
                </c:pt>
                <c:pt idx="38">
                  <c:v>13.02.16.</c:v>
                </c:pt>
                <c:pt idx="39">
                  <c:v>14.02.16.</c:v>
                </c:pt>
                <c:pt idx="40">
                  <c:v>15.02.16.</c:v>
                </c:pt>
                <c:pt idx="41">
                  <c:v>16.02.16.</c:v>
                </c:pt>
                <c:pt idx="42">
                  <c:v>17.02.16.</c:v>
                </c:pt>
                <c:pt idx="43">
                  <c:v>19.02.16.</c:v>
                </c:pt>
                <c:pt idx="44">
                  <c:v>20.02.16.</c:v>
                </c:pt>
                <c:pt idx="45">
                  <c:v>21.02.16.</c:v>
                </c:pt>
                <c:pt idx="46">
                  <c:v>22.02.16.</c:v>
                </c:pt>
                <c:pt idx="47">
                  <c:v>23.02.16.</c:v>
                </c:pt>
                <c:pt idx="48">
                  <c:v>25.02.16.</c:v>
                </c:pt>
                <c:pt idx="49">
                  <c:v>26.02.16.</c:v>
                </c:pt>
                <c:pt idx="50">
                  <c:v>27.02.16.</c:v>
                </c:pt>
                <c:pt idx="51">
                  <c:v>29.02.16.</c:v>
                </c:pt>
                <c:pt idx="52">
                  <c:v>01.03.16.</c:v>
                </c:pt>
                <c:pt idx="53">
                  <c:v>02.03.16.</c:v>
                </c:pt>
                <c:pt idx="54">
                  <c:v>03.03.16.</c:v>
                </c:pt>
                <c:pt idx="55">
                  <c:v>04.03.16.</c:v>
                </c:pt>
                <c:pt idx="56">
                  <c:v>05.03.16.</c:v>
                </c:pt>
                <c:pt idx="57">
                  <c:v>07.03.16.</c:v>
                </c:pt>
                <c:pt idx="58">
                  <c:v>08.03.16.</c:v>
                </c:pt>
                <c:pt idx="59">
                  <c:v>09.03.16.</c:v>
                </c:pt>
                <c:pt idx="60">
                  <c:v>10.03.16.</c:v>
                </c:pt>
                <c:pt idx="61">
                  <c:v>11.03.16.</c:v>
                </c:pt>
                <c:pt idx="62">
                  <c:v>12.03.16.</c:v>
                </c:pt>
                <c:pt idx="63">
                  <c:v>14.03.16.</c:v>
                </c:pt>
                <c:pt idx="64">
                  <c:v>16.03.16.</c:v>
                </c:pt>
                <c:pt idx="65">
                  <c:v>17.03.16.</c:v>
                </c:pt>
                <c:pt idx="66">
                  <c:v>18.03.16.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TEST ABCDE (3)'!$L$5:$L$243</c:f>
              <c:numCache>
                <c:formatCode>0.00%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0.33333333333333331</c:v>
                </c:pt>
                <c:pt idx="27">
                  <c:v>0.35714285714285715</c:v>
                </c:pt>
                <c:pt idx="28">
                  <c:v>0.34482758620689657</c:v>
                </c:pt>
                <c:pt idx="29">
                  <c:v>0.36666666666666664</c:v>
                </c:pt>
                <c:pt idx="30">
                  <c:v>0.38709677419354838</c:v>
                </c:pt>
                <c:pt idx="31">
                  <c:v>0.375</c:v>
                </c:pt>
                <c:pt idx="32">
                  <c:v>0.39393939393939392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0.34782608695652173</c:v>
                </c:pt>
                <c:pt idx="46">
                  <c:v>0.34042553191489361</c:v>
                </c:pt>
                <c:pt idx="47">
                  <c:v>0.33333333333333331</c:v>
                </c:pt>
                <c:pt idx="48">
                  <c:v>0.34693877551020408</c:v>
                </c:pt>
                <c:pt idx="49">
                  <c:v>0.36</c:v>
                </c:pt>
                <c:pt idx="50">
                  <c:v>0.37254901960784315</c:v>
                </c:pt>
                <c:pt idx="51">
                  <c:v>0.38461538461538464</c:v>
                </c:pt>
                <c:pt idx="52">
                  <c:v>0.39622641509433965</c:v>
                </c:pt>
                <c:pt idx="53">
                  <c:v>0.3888888888888889</c:v>
                </c:pt>
                <c:pt idx="54">
                  <c:v>0.4</c:v>
                </c:pt>
                <c:pt idx="55">
                  <c:v>0.39285714285714285</c:v>
                </c:pt>
                <c:pt idx="56">
                  <c:v>0.38596491228070173</c:v>
                </c:pt>
                <c:pt idx="57">
                  <c:v>0.37931034482758619</c:v>
                </c:pt>
                <c:pt idx="58">
                  <c:v>0.3728813559322034</c:v>
                </c:pt>
                <c:pt idx="59">
                  <c:v>0.38333333333333336</c:v>
                </c:pt>
                <c:pt idx="60">
                  <c:v>0.37704918032786883</c:v>
                </c:pt>
                <c:pt idx="61">
                  <c:v>0.38709677419354838</c:v>
                </c:pt>
                <c:pt idx="62">
                  <c:v>0.38095238095238093</c:v>
                </c:pt>
                <c:pt idx="63">
                  <c:v>0.390625</c:v>
                </c:pt>
                <c:pt idx="64">
                  <c:v>0.4</c:v>
                </c:pt>
                <c:pt idx="65">
                  <c:v>0.39393939393939392</c:v>
                </c:pt>
                <c:pt idx="66">
                  <c:v>0.40298507462686567</c:v>
                </c:pt>
                <c:pt idx="67">
                  <c:v>0.39705882352941174</c:v>
                </c:pt>
                <c:pt idx="68">
                  <c:v>0.39130434782608697</c:v>
                </c:pt>
                <c:pt idx="69">
                  <c:v>0.4</c:v>
                </c:pt>
                <c:pt idx="70">
                  <c:v>0.39436619718309857</c:v>
                </c:pt>
                <c:pt idx="71">
                  <c:v>0.40277777777777779</c:v>
                </c:pt>
                <c:pt idx="72">
                  <c:v>0.39726027397260272</c:v>
                </c:pt>
                <c:pt idx="73">
                  <c:v>0.40540540540540543</c:v>
                </c:pt>
                <c:pt idx="74">
                  <c:v>0.4</c:v>
                </c:pt>
                <c:pt idx="75">
                  <c:v>0.39473684210526316</c:v>
                </c:pt>
                <c:pt idx="76">
                  <c:v>0.40259740259740262</c:v>
                </c:pt>
                <c:pt idx="77">
                  <c:v>0.39743589743589741</c:v>
                </c:pt>
                <c:pt idx="78">
                  <c:v>0.39240506329113922</c:v>
                </c:pt>
                <c:pt idx="79">
                  <c:v>0.38750000000000001</c:v>
                </c:pt>
                <c:pt idx="80">
                  <c:v>0.39506172839506171</c:v>
                </c:pt>
                <c:pt idx="81">
                  <c:v>0.40243902439024393</c:v>
                </c:pt>
                <c:pt idx="82">
                  <c:v>0.39759036144578314</c:v>
                </c:pt>
                <c:pt idx="83">
                  <c:v>0.39285714285714285</c:v>
                </c:pt>
                <c:pt idx="84">
                  <c:v>0.4</c:v>
                </c:pt>
                <c:pt idx="85">
                  <c:v>0.39534883720930231</c:v>
                </c:pt>
                <c:pt idx="86">
                  <c:v>0.39080459770114945</c:v>
                </c:pt>
                <c:pt idx="87">
                  <c:v>0.38636363636363635</c:v>
                </c:pt>
                <c:pt idx="88">
                  <c:v>0.39325842696629215</c:v>
                </c:pt>
                <c:pt idx="89">
                  <c:v>0.3888888888888889</c:v>
                </c:pt>
                <c:pt idx="90">
                  <c:v>0.39560439560439559</c:v>
                </c:pt>
                <c:pt idx="91">
                  <c:v>0.40217391304347827</c:v>
                </c:pt>
                <c:pt idx="92">
                  <c:v>0.40860215053763443</c:v>
                </c:pt>
                <c:pt idx="93">
                  <c:v>0.41489361702127658</c:v>
                </c:pt>
                <c:pt idx="94">
                  <c:v>0.41052631578947368</c:v>
                </c:pt>
                <c:pt idx="95">
                  <c:v>0.40625</c:v>
                </c:pt>
                <c:pt idx="96">
                  <c:v>0.40206185567010311</c:v>
                </c:pt>
                <c:pt idx="97">
                  <c:v>0.39795918367346939</c:v>
                </c:pt>
                <c:pt idx="98">
                  <c:v>0.40404040404040403</c:v>
                </c:pt>
                <c:pt idx="99">
                  <c:v>0.4</c:v>
                </c:pt>
                <c:pt idx="100">
                  <c:v>0.40594059405940597</c:v>
                </c:pt>
                <c:pt idx="101">
                  <c:v>0.40196078431372551</c:v>
                </c:pt>
                <c:pt idx="102">
                  <c:v>0.39805825242718446</c:v>
                </c:pt>
                <c:pt idx="103">
                  <c:v>0.40384615384615385</c:v>
                </c:pt>
                <c:pt idx="104">
                  <c:v>0.40952380952380951</c:v>
                </c:pt>
                <c:pt idx="105">
                  <c:v>0.40566037735849059</c:v>
                </c:pt>
                <c:pt idx="106">
                  <c:v>0.41121495327102803</c:v>
                </c:pt>
                <c:pt idx="107">
                  <c:v>0.41666666666666669</c:v>
                </c:pt>
                <c:pt idx="108">
                  <c:v>0.41284403669724773</c:v>
                </c:pt>
                <c:pt idx="109">
                  <c:v>0.40909090909090912</c:v>
                </c:pt>
                <c:pt idx="110">
                  <c:v>0.40540540540540543</c:v>
                </c:pt>
                <c:pt idx="111">
                  <c:v>0.4017857142857143</c:v>
                </c:pt>
                <c:pt idx="112">
                  <c:v>0.40707964601769914</c:v>
                </c:pt>
                <c:pt idx="113">
                  <c:v>0.41228070175438597</c:v>
                </c:pt>
                <c:pt idx="114">
                  <c:v>0.40869565217391307</c:v>
                </c:pt>
                <c:pt idx="115">
                  <c:v>0.40517241379310343</c:v>
                </c:pt>
                <c:pt idx="116">
                  <c:v>0.41025641025641024</c:v>
                </c:pt>
                <c:pt idx="117">
                  <c:v>0.40677966101694918</c:v>
                </c:pt>
                <c:pt idx="118">
                  <c:v>0.40336134453781514</c:v>
                </c:pt>
                <c:pt idx="119">
                  <c:v>0.40833333333333333</c:v>
                </c:pt>
                <c:pt idx="120">
                  <c:v>0.41322314049586778</c:v>
                </c:pt>
                <c:pt idx="121">
                  <c:v>0.41803278688524592</c:v>
                </c:pt>
                <c:pt idx="122">
                  <c:v>0.42276422764227645</c:v>
                </c:pt>
                <c:pt idx="123">
                  <c:v>0.41935483870967744</c:v>
                </c:pt>
                <c:pt idx="124">
                  <c:v>0.41599999999999998</c:v>
                </c:pt>
                <c:pt idx="125">
                  <c:v>0.42063492063492064</c:v>
                </c:pt>
                <c:pt idx="126">
                  <c:v>0.42519685039370081</c:v>
                </c:pt>
                <c:pt idx="127">
                  <c:v>0.421875</c:v>
                </c:pt>
                <c:pt idx="128">
                  <c:v>0.41860465116279072</c:v>
                </c:pt>
                <c:pt idx="129">
                  <c:v>0.42307692307692307</c:v>
                </c:pt>
                <c:pt idx="130">
                  <c:v>0.41984732824427479</c:v>
                </c:pt>
                <c:pt idx="131">
                  <c:v>0.42424242424242425</c:v>
                </c:pt>
                <c:pt idx="132">
                  <c:v>0.42105263157894735</c:v>
                </c:pt>
                <c:pt idx="133">
                  <c:v>0.41791044776119401</c:v>
                </c:pt>
                <c:pt idx="134">
                  <c:v>0.4148148148148148</c:v>
                </c:pt>
                <c:pt idx="135">
                  <c:v>0.41911764705882354</c:v>
                </c:pt>
                <c:pt idx="136">
                  <c:v>0.41605839416058393</c:v>
                </c:pt>
                <c:pt idx="137">
                  <c:v>0.41304347826086957</c:v>
                </c:pt>
                <c:pt idx="138">
                  <c:v>0.41007194244604317</c:v>
                </c:pt>
                <c:pt idx="139">
                  <c:v>0.41428571428571431</c:v>
                </c:pt>
                <c:pt idx="140">
                  <c:v>0.41843971631205673</c:v>
                </c:pt>
                <c:pt idx="141">
                  <c:v>0.42253521126760563</c:v>
                </c:pt>
                <c:pt idx="142">
                  <c:v>0.42657342657342656</c:v>
                </c:pt>
                <c:pt idx="143">
                  <c:v>0.43055555555555558</c:v>
                </c:pt>
                <c:pt idx="144">
                  <c:v>0.43448275862068964</c:v>
                </c:pt>
                <c:pt idx="145">
                  <c:v>0.4315068493150685</c:v>
                </c:pt>
                <c:pt idx="146">
                  <c:v>0.42857142857142855</c:v>
                </c:pt>
                <c:pt idx="147">
                  <c:v>0.42567567567567566</c:v>
                </c:pt>
                <c:pt idx="148">
                  <c:v>0.42953020134228187</c:v>
                </c:pt>
                <c:pt idx="149">
                  <c:v>0.42666666666666669</c:v>
                </c:pt>
                <c:pt idx="150">
                  <c:v>0.43046357615894038</c:v>
                </c:pt>
                <c:pt idx="151">
                  <c:v>0.42763157894736842</c:v>
                </c:pt>
                <c:pt idx="152">
                  <c:v>0.42483660130718953</c:v>
                </c:pt>
                <c:pt idx="153">
                  <c:v>0.42857142857142855</c:v>
                </c:pt>
                <c:pt idx="154">
                  <c:v>0.4258064516129032</c:v>
                </c:pt>
                <c:pt idx="155">
                  <c:v>0.42948717948717946</c:v>
                </c:pt>
                <c:pt idx="156">
                  <c:v>0.43312101910828027</c:v>
                </c:pt>
                <c:pt idx="157">
                  <c:v>0.43670886075949367</c:v>
                </c:pt>
                <c:pt idx="158">
                  <c:v>0.43396226415094341</c:v>
                </c:pt>
                <c:pt idx="159">
                  <c:v>0.4375</c:v>
                </c:pt>
                <c:pt idx="160">
                  <c:v>0.43478260869565216</c:v>
                </c:pt>
                <c:pt idx="161">
                  <c:v>0.43209876543209874</c:v>
                </c:pt>
                <c:pt idx="162">
                  <c:v>0.42944785276073622</c:v>
                </c:pt>
                <c:pt idx="163">
                  <c:v>0.42682926829268292</c:v>
                </c:pt>
                <c:pt idx="164">
                  <c:v>0.42424242424242425</c:v>
                </c:pt>
                <c:pt idx="165">
                  <c:v>0.42168674698795183</c:v>
                </c:pt>
                <c:pt idx="166">
                  <c:v>0.42514970059880242</c:v>
                </c:pt>
                <c:pt idx="167">
                  <c:v>0.42857142857142855</c:v>
                </c:pt>
                <c:pt idx="168">
                  <c:v>0.43195266272189348</c:v>
                </c:pt>
                <c:pt idx="169">
                  <c:v>0.43529411764705883</c:v>
                </c:pt>
                <c:pt idx="170">
                  <c:v>0.43859649122807015</c:v>
                </c:pt>
                <c:pt idx="171">
                  <c:v>0.44186046511627908</c:v>
                </c:pt>
                <c:pt idx="172">
                  <c:v>0.44508670520231214</c:v>
                </c:pt>
                <c:pt idx="173">
                  <c:v>0.44252873563218392</c:v>
                </c:pt>
                <c:pt idx="174">
                  <c:v>0.44</c:v>
                </c:pt>
                <c:pt idx="175">
                  <c:v>0.4375</c:v>
                </c:pt>
                <c:pt idx="176">
                  <c:v>0.43502824858757061</c:v>
                </c:pt>
                <c:pt idx="177">
                  <c:v>0.43258426966292135</c:v>
                </c:pt>
                <c:pt idx="178">
                  <c:v>0.43016759776536312</c:v>
                </c:pt>
                <c:pt idx="179">
                  <c:v>0.43333333333333335</c:v>
                </c:pt>
                <c:pt idx="180">
                  <c:v>0.43093922651933703</c:v>
                </c:pt>
                <c:pt idx="181">
                  <c:v>0.42857142857142855</c:v>
                </c:pt>
                <c:pt idx="182">
                  <c:v>0.42622950819672129</c:v>
                </c:pt>
                <c:pt idx="183">
                  <c:v>0.42934782608695654</c:v>
                </c:pt>
                <c:pt idx="184">
                  <c:v>0.42702702702702705</c:v>
                </c:pt>
                <c:pt idx="185">
                  <c:v>0.42473118279569894</c:v>
                </c:pt>
                <c:pt idx="186">
                  <c:v>0.42245989304812837</c:v>
                </c:pt>
                <c:pt idx="187">
                  <c:v>0.42021276595744683</c:v>
                </c:pt>
                <c:pt idx="188">
                  <c:v>0.42328042328042326</c:v>
                </c:pt>
                <c:pt idx="189">
                  <c:v>0.42105263157894735</c:v>
                </c:pt>
                <c:pt idx="190">
                  <c:v>0.41884816753926701</c:v>
                </c:pt>
                <c:pt idx="191">
                  <c:v>0.421875</c:v>
                </c:pt>
                <c:pt idx="192">
                  <c:v>0.41968911917098445</c:v>
                </c:pt>
                <c:pt idx="193">
                  <c:v>0.4175257731958763</c:v>
                </c:pt>
                <c:pt idx="194">
                  <c:v>0.41538461538461541</c:v>
                </c:pt>
                <c:pt idx="195">
                  <c:v>0.41836734693877553</c:v>
                </c:pt>
                <c:pt idx="196">
                  <c:v>0.41624365482233505</c:v>
                </c:pt>
                <c:pt idx="197">
                  <c:v>0.41414141414141414</c:v>
                </c:pt>
                <c:pt idx="198">
                  <c:v>0.4120603015075377</c:v>
                </c:pt>
                <c:pt idx="199">
                  <c:v>0.41</c:v>
                </c:pt>
                <c:pt idx="200">
                  <c:v>0.4079601990049751</c:v>
                </c:pt>
                <c:pt idx="201">
                  <c:v>0.41089108910891087</c:v>
                </c:pt>
                <c:pt idx="202">
                  <c:v>0.40886699507389163</c:v>
                </c:pt>
                <c:pt idx="203">
                  <c:v>0.41176470588235292</c:v>
                </c:pt>
                <c:pt idx="204">
                  <c:v>0.41463414634146339</c:v>
                </c:pt>
                <c:pt idx="205">
                  <c:v>0.41262135922330095</c:v>
                </c:pt>
                <c:pt idx="206">
                  <c:v>0.41062801932367149</c:v>
                </c:pt>
                <c:pt idx="207">
                  <c:v>0.41346153846153844</c:v>
                </c:pt>
                <c:pt idx="208">
                  <c:v>0.41148325358851673</c:v>
                </c:pt>
                <c:pt idx="209">
                  <c:v>0.40952380952380951</c:v>
                </c:pt>
                <c:pt idx="210">
                  <c:v>0.41232227488151657</c:v>
                </c:pt>
                <c:pt idx="211">
                  <c:v>0.41037735849056606</c:v>
                </c:pt>
                <c:pt idx="212">
                  <c:v>0.40845070422535212</c:v>
                </c:pt>
                <c:pt idx="213">
                  <c:v>0.40654205607476634</c:v>
                </c:pt>
                <c:pt idx="214">
                  <c:v>0.40930232558139534</c:v>
                </c:pt>
                <c:pt idx="215">
                  <c:v>0.40740740740740738</c:v>
                </c:pt>
                <c:pt idx="216">
                  <c:v>0.40552995391705071</c:v>
                </c:pt>
                <c:pt idx="217">
                  <c:v>0.40366972477064222</c:v>
                </c:pt>
                <c:pt idx="218">
                  <c:v>0.40639269406392692</c:v>
                </c:pt>
                <c:pt idx="219">
                  <c:v>0.40909090909090912</c:v>
                </c:pt>
                <c:pt idx="220">
                  <c:v>0.40723981900452488</c:v>
                </c:pt>
                <c:pt idx="221">
                  <c:v>0.40540540540540543</c:v>
                </c:pt>
                <c:pt idx="222">
                  <c:v>0.40358744394618834</c:v>
                </c:pt>
                <c:pt idx="223">
                  <c:v>0.4017857142857143</c:v>
                </c:pt>
                <c:pt idx="224">
                  <c:v>0.40444444444444444</c:v>
                </c:pt>
                <c:pt idx="225">
                  <c:v>0.40265486725663718</c:v>
                </c:pt>
                <c:pt idx="226">
                  <c:v>0.40088105726872247</c:v>
                </c:pt>
                <c:pt idx="227">
                  <c:v>0.39912280701754388</c:v>
                </c:pt>
                <c:pt idx="228">
                  <c:v>0.40174672489082969</c:v>
                </c:pt>
                <c:pt idx="229">
                  <c:v>0.4</c:v>
                </c:pt>
                <c:pt idx="230">
                  <c:v>0.39826839826839827</c:v>
                </c:pt>
                <c:pt idx="231">
                  <c:v>0.40086206896551724</c:v>
                </c:pt>
                <c:pt idx="232">
                  <c:v>0.39914163090128757</c:v>
                </c:pt>
                <c:pt idx="233">
                  <c:v>0.40170940170940173</c:v>
                </c:pt>
                <c:pt idx="234">
                  <c:v>0.4</c:v>
                </c:pt>
                <c:pt idx="235">
                  <c:v>0.39830508474576271</c:v>
                </c:pt>
                <c:pt idx="236">
                  <c:v>0.39662447257383965</c:v>
                </c:pt>
                <c:pt idx="237">
                  <c:v>0.3949579831932773</c:v>
                </c:pt>
                <c:pt idx="238">
                  <c:v>0.39748953974895396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F-41B4-89BA-B17874EA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885648"/>
        <c:axId val="-1252376704"/>
      </c:lineChart>
      <c:catAx>
        <c:axId val="-1254885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252376704"/>
        <c:crosses val="autoZero"/>
        <c:auto val="1"/>
        <c:lblAlgn val="ctr"/>
        <c:lblOffset val="100"/>
        <c:noMultiLvlLbl val="0"/>
      </c:catAx>
      <c:valAx>
        <c:axId val="-12523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52295895603904"/>
          <c:y val="3.2420151082222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BC0-8A0A-0CE27EE22D53}"/>
            </c:ext>
          </c:extLst>
        </c:ser>
        <c:ser>
          <c:idx val="16"/>
          <c:order val="1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BC0-8A0A-0CE27EE22D53}"/>
            </c:ext>
          </c:extLst>
        </c:ser>
        <c:ser>
          <c:idx val="17"/>
          <c:order val="2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BC0-8A0A-0CE27EE22D53}"/>
            </c:ext>
          </c:extLst>
        </c:ser>
        <c:ser>
          <c:idx val="0"/>
          <c:order val="3"/>
          <c:tx>
            <c:strRef>
              <c:f>'Gold Premium TEST ABCDE (3)'!$I$4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TEST ABCDE (3)'!$I$5:$I$243</c:f>
              <c:numCache>
                <c:formatCode>0.00</c:formatCode>
                <c:ptCount val="239"/>
                <c:pt idx="0">
                  <c:v>-1</c:v>
                </c:pt>
                <c:pt idx="1">
                  <c:v>-4</c:v>
                </c:pt>
                <c:pt idx="2">
                  <c:v>11.75</c:v>
                </c:pt>
                <c:pt idx="3">
                  <c:v>13.620000000000001</c:v>
                </c:pt>
                <c:pt idx="4">
                  <c:v>12.620000000000001</c:v>
                </c:pt>
                <c:pt idx="5">
                  <c:v>9.620000000000001</c:v>
                </c:pt>
                <c:pt idx="6">
                  <c:v>0.62000000000000099</c:v>
                </c:pt>
                <c:pt idx="7">
                  <c:v>-17.38</c:v>
                </c:pt>
                <c:pt idx="8">
                  <c:v>90.62</c:v>
                </c:pt>
                <c:pt idx="9">
                  <c:v>93.12</c:v>
                </c:pt>
                <c:pt idx="10">
                  <c:v>92.12</c:v>
                </c:pt>
                <c:pt idx="11">
                  <c:v>89.12</c:v>
                </c:pt>
                <c:pt idx="12">
                  <c:v>103.7</c:v>
                </c:pt>
                <c:pt idx="13">
                  <c:v>105.08</c:v>
                </c:pt>
                <c:pt idx="14">
                  <c:v>104.08</c:v>
                </c:pt>
                <c:pt idx="15">
                  <c:v>101.08</c:v>
                </c:pt>
                <c:pt idx="16">
                  <c:v>117.91</c:v>
                </c:pt>
                <c:pt idx="17">
                  <c:v>116.91</c:v>
                </c:pt>
                <c:pt idx="18">
                  <c:v>113.91</c:v>
                </c:pt>
                <c:pt idx="19">
                  <c:v>104.91</c:v>
                </c:pt>
                <c:pt idx="20">
                  <c:v>134.07</c:v>
                </c:pt>
                <c:pt idx="21">
                  <c:v>133.07</c:v>
                </c:pt>
                <c:pt idx="22">
                  <c:v>130.07</c:v>
                </c:pt>
                <c:pt idx="23">
                  <c:v>150.32</c:v>
                </c:pt>
                <c:pt idx="24">
                  <c:v>149.32</c:v>
                </c:pt>
                <c:pt idx="25">
                  <c:v>146.32</c:v>
                </c:pt>
                <c:pt idx="26">
                  <c:v>137.32</c:v>
                </c:pt>
                <c:pt idx="27">
                  <c:v>161.97999999999999</c:v>
                </c:pt>
                <c:pt idx="28">
                  <c:v>160.97999999999999</c:v>
                </c:pt>
                <c:pt idx="29">
                  <c:v>165.11999999999998</c:v>
                </c:pt>
                <c:pt idx="30">
                  <c:v>165.92</c:v>
                </c:pt>
                <c:pt idx="31">
                  <c:v>164.92</c:v>
                </c:pt>
                <c:pt idx="32">
                  <c:v>172.42</c:v>
                </c:pt>
                <c:pt idx="33">
                  <c:v>171.42</c:v>
                </c:pt>
                <c:pt idx="34">
                  <c:v>168.42</c:v>
                </c:pt>
                <c:pt idx="35">
                  <c:v>179.67</c:v>
                </c:pt>
                <c:pt idx="36">
                  <c:v>181.42</c:v>
                </c:pt>
                <c:pt idx="37">
                  <c:v>180.42</c:v>
                </c:pt>
                <c:pt idx="38">
                  <c:v>177.42</c:v>
                </c:pt>
                <c:pt idx="39">
                  <c:v>168.42</c:v>
                </c:pt>
                <c:pt idx="40">
                  <c:v>150.41999999999999</c:v>
                </c:pt>
                <c:pt idx="41">
                  <c:v>114.41999999999999</c:v>
                </c:pt>
                <c:pt idx="42">
                  <c:v>113.41999999999999</c:v>
                </c:pt>
                <c:pt idx="43">
                  <c:v>110.41999999999999</c:v>
                </c:pt>
                <c:pt idx="44">
                  <c:v>101.41999999999999</c:v>
                </c:pt>
                <c:pt idx="45">
                  <c:v>128.41999999999999</c:v>
                </c:pt>
                <c:pt idx="46">
                  <c:v>127.41999999999999</c:v>
                </c:pt>
                <c:pt idx="47">
                  <c:v>124.41999999999999</c:v>
                </c:pt>
                <c:pt idx="48">
                  <c:v>149.16999999999999</c:v>
                </c:pt>
                <c:pt idx="49">
                  <c:v>150.91999999999999</c:v>
                </c:pt>
                <c:pt idx="50">
                  <c:v>152.66999999999999</c:v>
                </c:pt>
                <c:pt idx="51">
                  <c:v>155.41999999999999</c:v>
                </c:pt>
                <c:pt idx="52">
                  <c:v>158.41999999999999</c:v>
                </c:pt>
                <c:pt idx="53">
                  <c:v>157.41999999999999</c:v>
                </c:pt>
                <c:pt idx="54">
                  <c:v>161.91999999999999</c:v>
                </c:pt>
                <c:pt idx="55">
                  <c:v>160.91999999999999</c:v>
                </c:pt>
                <c:pt idx="56">
                  <c:v>157.91999999999999</c:v>
                </c:pt>
                <c:pt idx="57">
                  <c:v>148.91999999999999</c:v>
                </c:pt>
                <c:pt idx="58">
                  <c:v>130.91999999999999</c:v>
                </c:pt>
                <c:pt idx="59">
                  <c:v>202.92</c:v>
                </c:pt>
                <c:pt idx="60">
                  <c:v>201.92</c:v>
                </c:pt>
                <c:pt idx="61">
                  <c:v>207.56</c:v>
                </c:pt>
                <c:pt idx="62">
                  <c:v>206.56</c:v>
                </c:pt>
                <c:pt idx="63">
                  <c:v>212.56</c:v>
                </c:pt>
                <c:pt idx="64">
                  <c:v>213.93</c:v>
                </c:pt>
                <c:pt idx="65">
                  <c:v>212.93</c:v>
                </c:pt>
                <c:pt idx="66">
                  <c:v>219.68</c:v>
                </c:pt>
                <c:pt idx="67">
                  <c:v>218.68</c:v>
                </c:pt>
                <c:pt idx="68">
                  <c:v>215.68</c:v>
                </c:pt>
                <c:pt idx="69">
                  <c:v>229.18</c:v>
                </c:pt>
                <c:pt idx="70">
                  <c:v>228.18</c:v>
                </c:pt>
                <c:pt idx="71">
                  <c:v>233.79000000000002</c:v>
                </c:pt>
                <c:pt idx="72">
                  <c:v>232.79000000000002</c:v>
                </c:pt>
                <c:pt idx="73">
                  <c:v>238.79000000000002</c:v>
                </c:pt>
                <c:pt idx="74">
                  <c:v>237.79000000000002</c:v>
                </c:pt>
                <c:pt idx="75">
                  <c:v>234.79000000000002</c:v>
                </c:pt>
                <c:pt idx="76">
                  <c:v>247.12000000000003</c:v>
                </c:pt>
                <c:pt idx="77">
                  <c:v>246.12000000000003</c:v>
                </c:pt>
                <c:pt idx="78">
                  <c:v>243.12000000000003</c:v>
                </c:pt>
                <c:pt idx="79">
                  <c:v>234.12000000000003</c:v>
                </c:pt>
                <c:pt idx="80">
                  <c:v>253.92000000000004</c:v>
                </c:pt>
                <c:pt idx="81">
                  <c:v>255.67000000000004</c:v>
                </c:pt>
                <c:pt idx="82">
                  <c:v>254.67000000000004</c:v>
                </c:pt>
                <c:pt idx="83">
                  <c:v>251.67000000000004</c:v>
                </c:pt>
                <c:pt idx="84">
                  <c:v>276.42000000000007</c:v>
                </c:pt>
                <c:pt idx="85">
                  <c:v>275.42000000000007</c:v>
                </c:pt>
                <c:pt idx="86">
                  <c:v>272.42000000000007</c:v>
                </c:pt>
                <c:pt idx="87">
                  <c:v>263.42000000000007</c:v>
                </c:pt>
                <c:pt idx="88">
                  <c:v>312.92000000000007</c:v>
                </c:pt>
                <c:pt idx="89">
                  <c:v>311.92000000000007</c:v>
                </c:pt>
                <c:pt idx="90">
                  <c:v>317.56000000000006</c:v>
                </c:pt>
                <c:pt idx="91">
                  <c:v>319.31000000000006</c:v>
                </c:pt>
                <c:pt idx="92">
                  <c:v>320.93000000000006</c:v>
                </c:pt>
                <c:pt idx="93">
                  <c:v>322.43000000000006</c:v>
                </c:pt>
                <c:pt idx="94">
                  <c:v>321.43000000000006</c:v>
                </c:pt>
                <c:pt idx="95">
                  <c:v>318.43000000000006</c:v>
                </c:pt>
                <c:pt idx="96">
                  <c:v>309.43000000000006</c:v>
                </c:pt>
                <c:pt idx="97">
                  <c:v>291.43000000000006</c:v>
                </c:pt>
                <c:pt idx="98">
                  <c:v>363.43000000000006</c:v>
                </c:pt>
                <c:pt idx="99">
                  <c:v>362.43000000000006</c:v>
                </c:pt>
                <c:pt idx="100">
                  <c:v>369.93000000000006</c:v>
                </c:pt>
                <c:pt idx="101">
                  <c:v>368.93000000000006</c:v>
                </c:pt>
                <c:pt idx="102">
                  <c:v>365.93000000000006</c:v>
                </c:pt>
                <c:pt idx="103">
                  <c:v>380.51000000000005</c:v>
                </c:pt>
                <c:pt idx="104">
                  <c:v>381.76000000000005</c:v>
                </c:pt>
                <c:pt idx="105">
                  <c:v>380.76000000000005</c:v>
                </c:pt>
                <c:pt idx="106">
                  <c:v>386.01000000000005</c:v>
                </c:pt>
                <c:pt idx="107">
                  <c:v>388.26000000000005</c:v>
                </c:pt>
                <c:pt idx="108">
                  <c:v>387.26000000000005</c:v>
                </c:pt>
                <c:pt idx="109">
                  <c:v>384.26000000000005</c:v>
                </c:pt>
                <c:pt idx="110">
                  <c:v>375.26000000000005</c:v>
                </c:pt>
                <c:pt idx="111">
                  <c:v>357.26000000000005</c:v>
                </c:pt>
                <c:pt idx="112">
                  <c:v>402.26000000000005</c:v>
                </c:pt>
                <c:pt idx="113">
                  <c:v>404.26000000000005</c:v>
                </c:pt>
                <c:pt idx="114">
                  <c:v>403.26000000000005</c:v>
                </c:pt>
                <c:pt idx="115">
                  <c:v>400.26000000000005</c:v>
                </c:pt>
                <c:pt idx="116">
                  <c:v>413.76000000000005</c:v>
                </c:pt>
                <c:pt idx="117">
                  <c:v>412.76000000000005</c:v>
                </c:pt>
                <c:pt idx="118">
                  <c:v>409.76000000000005</c:v>
                </c:pt>
                <c:pt idx="119">
                  <c:v>468.26000000000005</c:v>
                </c:pt>
                <c:pt idx="120">
                  <c:v>470.51000000000005</c:v>
                </c:pt>
                <c:pt idx="121">
                  <c:v>472.51000000000005</c:v>
                </c:pt>
                <c:pt idx="122">
                  <c:v>473.26000000000005</c:v>
                </c:pt>
                <c:pt idx="123">
                  <c:v>472.26000000000005</c:v>
                </c:pt>
                <c:pt idx="124">
                  <c:v>469.26000000000005</c:v>
                </c:pt>
                <c:pt idx="125">
                  <c:v>481.59000000000003</c:v>
                </c:pt>
                <c:pt idx="126">
                  <c:v>482.72</c:v>
                </c:pt>
                <c:pt idx="127">
                  <c:v>481.72</c:v>
                </c:pt>
                <c:pt idx="128">
                  <c:v>478.72</c:v>
                </c:pt>
                <c:pt idx="129">
                  <c:v>493.3</c:v>
                </c:pt>
                <c:pt idx="130">
                  <c:v>492.3</c:v>
                </c:pt>
                <c:pt idx="131">
                  <c:v>497.91</c:v>
                </c:pt>
                <c:pt idx="132">
                  <c:v>496.91</c:v>
                </c:pt>
                <c:pt idx="133">
                  <c:v>493.91</c:v>
                </c:pt>
                <c:pt idx="134">
                  <c:v>484.91</c:v>
                </c:pt>
                <c:pt idx="135">
                  <c:v>520.91000000000008</c:v>
                </c:pt>
                <c:pt idx="136">
                  <c:v>519.91000000000008</c:v>
                </c:pt>
                <c:pt idx="137">
                  <c:v>516.91000000000008</c:v>
                </c:pt>
                <c:pt idx="138">
                  <c:v>507.91000000000008</c:v>
                </c:pt>
                <c:pt idx="139">
                  <c:v>543.91000000000008</c:v>
                </c:pt>
                <c:pt idx="140">
                  <c:v>545.66000000000008</c:v>
                </c:pt>
                <c:pt idx="141">
                  <c:v>547.91000000000008</c:v>
                </c:pt>
                <c:pt idx="142">
                  <c:v>550.41000000000008</c:v>
                </c:pt>
                <c:pt idx="143">
                  <c:v>552.66000000000008</c:v>
                </c:pt>
                <c:pt idx="144">
                  <c:v>555.41000000000008</c:v>
                </c:pt>
                <c:pt idx="145">
                  <c:v>554.41000000000008</c:v>
                </c:pt>
                <c:pt idx="146">
                  <c:v>551.41000000000008</c:v>
                </c:pt>
                <c:pt idx="147">
                  <c:v>542.41000000000008</c:v>
                </c:pt>
                <c:pt idx="148">
                  <c:v>573.91000000000008</c:v>
                </c:pt>
                <c:pt idx="149">
                  <c:v>572.91000000000008</c:v>
                </c:pt>
                <c:pt idx="150">
                  <c:v>581.91000000000008</c:v>
                </c:pt>
                <c:pt idx="151">
                  <c:v>580.91000000000008</c:v>
                </c:pt>
                <c:pt idx="152">
                  <c:v>577.91000000000008</c:v>
                </c:pt>
                <c:pt idx="153">
                  <c:v>593.66000000000008</c:v>
                </c:pt>
                <c:pt idx="154">
                  <c:v>592.66000000000008</c:v>
                </c:pt>
                <c:pt idx="155">
                  <c:v>597.91000000000008</c:v>
                </c:pt>
                <c:pt idx="156">
                  <c:v>600.03000000000009</c:v>
                </c:pt>
                <c:pt idx="157">
                  <c:v>602.78000000000009</c:v>
                </c:pt>
                <c:pt idx="158">
                  <c:v>601.78000000000009</c:v>
                </c:pt>
                <c:pt idx="159">
                  <c:v>605.53000000000009</c:v>
                </c:pt>
                <c:pt idx="160">
                  <c:v>604.53000000000009</c:v>
                </c:pt>
                <c:pt idx="161">
                  <c:v>601.53000000000009</c:v>
                </c:pt>
                <c:pt idx="162">
                  <c:v>592.53000000000009</c:v>
                </c:pt>
                <c:pt idx="163">
                  <c:v>574.53000000000009</c:v>
                </c:pt>
                <c:pt idx="164">
                  <c:v>538.53000000000009</c:v>
                </c:pt>
                <c:pt idx="165">
                  <c:v>537.53000000000009</c:v>
                </c:pt>
                <c:pt idx="166">
                  <c:v>541.6400000000001</c:v>
                </c:pt>
                <c:pt idx="167">
                  <c:v>543.8900000000001</c:v>
                </c:pt>
                <c:pt idx="168">
                  <c:v>545.6400000000001</c:v>
                </c:pt>
                <c:pt idx="169">
                  <c:v>546.8900000000001</c:v>
                </c:pt>
                <c:pt idx="170">
                  <c:v>548.3900000000001</c:v>
                </c:pt>
                <c:pt idx="171">
                  <c:v>550.8900000000001</c:v>
                </c:pt>
                <c:pt idx="172">
                  <c:v>553.3900000000001</c:v>
                </c:pt>
                <c:pt idx="173">
                  <c:v>552.3900000000001</c:v>
                </c:pt>
                <c:pt idx="174">
                  <c:v>549.3900000000001</c:v>
                </c:pt>
                <c:pt idx="175">
                  <c:v>540.3900000000001</c:v>
                </c:pt>
                <c:pt idx="176">
                  <c:v>522.3900000000001</c:v>
                </c:pt>
                <c:pt idx="177">
                  <c:v>486.3900000000001</c:v>
                </c:pt>
                <c:pt idx="178">
                  <c:v>485.3900000000001</c:v>
                </c:pt>
                <c:pt idx="179">
                  <c:v>488.69000000000011</c:v>
                </c:pt>
                <c:pt idx="180">
                  <c:v>487.69000000000011</c:v>
                </c:pt>
                <c:pt idx="181">
                  <c:v>484.69000000000011</c:v>
                </c:pt>
                <c:pt idx="182">
                  <c:v>475.69000000000011</c:v>
                </c:pt>
                <c:pt idx="183">
                  <c:v>509.35000000000014</c:v>
                </c:pt>
                <c:pt idx="184">
                  <c:v>508.35000000000014</c:v>
                </c:pt>
                <c:pt idx="185">
                  <c:v>505.35000000000014</c:v>
                </c:pt>
                <c:pt idx="186">
                  <c:v>496.35000000000014</c:v>
                </c:pt>
                <c:pt idx="187">
                  <c:v>478.35000000000014</c:v>
                </c:pt>
                <c:pt idx="188">
                  <c:v>541.35000000000014</c:v>
                </c:pt>
                <c:pt idx="189">
                  <c:v>540.35000000000014</c:v>
                </c:pt>
                <c:pt idx="190">
                  <c:v>537.35000000000014</c:v>
                </c:pt>
                <c:pt idx="191">
                  <c:v>555.35000000000014</c:v>
                </c:pt>
                <c:pt idx="192">
                  <c:v>554.35000000000014</c:v>
                </c:pt>
                <c:pt idx="193">
                  <c:v>551.35000000000014</c:v>
                </c:pt>
                <c:pt idx="194">
                  <c:v>542.35000000000014</c:v>
                </c:pt>
                <c:pt idx="195">
                  <c:v>576.0100000000001</c:v>
                </c:pt>
                <c:pt idx="196">
                  <c:v>575.0100000000001</c:v>
                </c:pt>
                <c:pt idx="197">
                  <c:v>572.0100000000001</c:v>
                </c:pt>
                <c:pt idx="198">
                  <c:v>563.0100000000001</c:v>
                </c:pt>
                <c:pt idx="199">
                  <c:v>545.0100000000001</c:v>
                </c:pt>
                <c:pt idx="200">
                  <c:v>509.0100000000001</c:v>
                </c:pt>
                <c:pt idx="201">
                  <c:v>510.0100000000001</c:v>
                </c:pt>
                <c:pt idx="202">
                  <c:v>509.0100000000001</c:v>
                </c:pt>
                <c:pt idx="203">
                  <c:v>516.5100000000001</c:v>
                </c:pt>
                <c:pt idx="204">
                  <c:v>518.2600000000001</c:v>
                </c:pt>
                <c:pt idx="205">
                  <c:v>517.2600000000001</c:v>
                </c:pt>
                <c:pt idx="206">
                  <c:v>514.2600000000001</c:v>
                </c:pt>
                <c:pt idx="207">
                  <c:v>526.59000000000015</c:v>
                </c:pt>
                <c:pt idx="208">
                  <c:v>525.59000000000015</c:v>
                </c:pt>
                <c:pt idx="209">
                  <c:v>522.59000000000015</c:v>
                </c:pt>
                <c:pt idx="210">
                  <c:v>542.84000000000015</c:v>
                </c:pt>
                <c:pt idx="211">
                  <c:v>541.84000000000015</c:v>
                </c:pt>
                <c:pt idx="212">
                  <c:v>538.84000000000015</c:v>
                </c:pt>
                <c:pt idx="213">
                  <c:v>529.84000000000015</c:v>
                </c:pt>
                <c:pt idx="214">
                  <c:v>550.00000000000011</c:v>
                </c:pt>
                <c:pt idx="215">
                  <c:v>549.00000000000011</c:v>
                </c:pt>
                <c:pt idx="216">
                  <c:v>546.00000000000011</c:v>
                </c:pt>
                <c:pt idx="217">
                  <c:v>537.00000000000011</c:v>
                </c:pt>
                <c:pt idx="218">
                  <c:v>573.00000000000011</c:v>
                </c:pt>
                <c:pt idx="219">
                  <c:v>575.25000000000011</c:v>
                </c:pt>
                <c:pt idx="220">
                  <c:v>574.25000000000011</c:v>
                </c:pt>
                <c:pt idx="221">
                  <c:v>571.25000000000011</c:v>
                </c:pt>
                <c:pt idx="222">
                  <c:v>562.25000000000011</c:v>
                </c:pt>
                <c:pt idx="223">
                  <c:v>544.25000000000011</c:v>
                </c:pt>
                <c:pt idx="224">
                  <c:v>634.25000000000011</c:v>
                </c:pt>
                <c:pt idx="225">
                  <c:v>633.25000000000011</c:v>
                </c:pt>
                <c:pt idx="226">
                  <c:v>630.25000000000011</c:v>
                </c:pt>
                <c:pt idx="227">
                  <c:v>621.25000000000011</c:v>
                </c:pt>
                <c:pt idx="228">
                  <c:v>654.91000000000008</c:v>
                </c:pt>
                <c:pt idx="229">
                  <c:v>653.91000000000008</c:v>
                </c:pt>
                <c:pt idx="230">
                  <c:v>650.91000000000008</c:v>
                </c:pt>
                <c:pt idx="231">
                  <c:v>662.16000000000008</c:v>
                </c:pt>
                <c:pt idx="232">
                  <c:v>661.16000000000008</c:v>
                </c:pt>
                <c:pt idx="233">
                  <c:v>664.91000000000008</c:v>
                </c:pt>
                <c:pt idx="234">
                  <c:v>663.91000000000008</c:v>
                </c:pt>
                <c:pt idx="235">
                  <c:v>660.91000000000008</c:v>
                </c:pt>
                <c:pt idx="236">
                  <c:v>651.91000000000008</c:v>
                </c:pt>
                <c:pt idx="237">
                  <c:v>633.91000000000008</c:v>
                </c:pt>
                <c:pt idx="238">
                  <c:v>687.91000000000008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BC0-8A0A-0CE27EE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2377248"/>
        <c:axId val="-1252372352"/>
      </c:lineChart>
      <c:catAx>
        <c:axId val="-12523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2372352"/>
        <c:crosses val="autoZero"/>
        <c:auto val="1"/>
        <c:lblAlgn val="ctr"/>
        <c:lblOffset val="100"/>
        <c:noMultiLvlLbl val="0"/>
      </c:catAx>
      <c:valAx>
        <c:axId val="-1252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23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WIN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'Gold Premium'!$A$5:$A$201</c:f>
              <c:strCache>
                <c:ptCount val="197"/>
                <c:pt idx="0">
                  <c:v>01.01.16.</c:v>
                </c:pt>
                <c:pt idx="1">
                  <c:v>02.01.16.</c:v>
                </c:pt>
                <c:pt idx="2">
                  <c:v>03.01.16.</c:v>
                </c:pt>
                <c:pt idx="3">
                  <c:v>05.01.16.</c:v>
                </c:pt>
                <c:pt idx="4">
                  <c:v>06.01.16.</c:v>
                </c:pt>
                <c:pt idx="5">
                  <c:v>07.01.16.</c:v>
                </c:pt>
                <c:pt idx="6">
                  <c:v>08.01.16.</c:v>
                </c:pt>
                <c:pt idx="7">
                  <c:v>09.01.16.</c:v>
                </c:pt>
                <c:pt idx="8">
                  <c:v>10.01.16.</c:v>
                </c:pt>
                <c:pt idx="9">
                  <c:v>11.01.16.</c:v>
                </c:pt>
                <c:pt idx="10">
                  <c:v>12.01.16.</c:v>
                </c:pt>
                <c:pt idx="11">
                  <c:v>13.01.16.</c:v>
                </c:pt>
                <c:pt idx="12">
                  <c:v>14.01.16.</c:v>
                </c:pt>
                <c:pt idx="13">
                  <c:v>15.01.16.</c:v>
                </c:pt>
                <c:pt idx="14">
                  <c:v>16.01.16.</c:v>
                </c:pt>
                <c:pt idx="15">
                  <c:v>17.01.16.</c:v>
                </c:pt>
                <c:pt idx="16">
                  <c:v>18.01.16.</c:v>
                </c:pt>
                <c:pt idx="17">
                  <c:v>19.01.16.</c:v>
                </c:pt>
                <c:pt idx="18">
                  <c:v>20.01.16.</c:v>
                </c:pt>
                <c:pt idx="19">
                  <c:v>21.01.16.</c:v>
                </c:pt>
                <c:pt idx="20">
                  <c:v>22.01.16.</c:v>
                </c:pt>
                <c:pt idx="21">
                  <c:v>23.01.16.</c:v>
                </c:pt>
                <c:pt idx="22">
                  <c:v>26.01.16.</c:v>
                </c:pt>
                <c:pt idx="23">
                  <c:v>27.01.16.</c:v>
                </c:pt>
                <c:pt idx="24">
                  <c:v>28.01.16.</c:v>
                </c:pt>
                <c:pt idx="25">
                  <c:v>29.01.16.</c:v>
                </c:pt>
                <c:pt idx="26">
                  <c:v>30.01.16.</c:v>
                </c:pt>
                <c:pt idx="27">
                  <c:v>31.01.16.</c:v>
                </c:pt>
                <c:pt idx="28">
                  <c:v>01.02.16.</c:v>
                </c:pt>
                <c:pt idx="29">
                  <c:v>02.02.16.</c:v>
                </c:pt>
                <c:pt idx="30">
                  <c:v>03.02.16.</c:v>
                </c:pt>
                <c:pt idx="31">
                  <c:v>04.02.16.</c:v>
                </c:pt>
                <c:pt idx="32">
                  <c:v>05.02.16.</c:v>
                </c:pt>
                <c:pt idx="33">
                  <c:v>07.02.16.</c:v>
                </c:pt>
                <c:pt idx="34">
                  <c:v>08.02.16.</c:v>
                </c:pt>
                <c:pt idx="35">
                  <c:v>09.02.16.</c:v>
                </c:pt>
                <c:pt idx="36">
                  <c:v>10.02.16.</c:v>
                </c:pt>
                <c:pt idx="37">
                  <c:v>11.02.16.</c:v>
                </c:pt>
                <c:pt idx="38">
                  <c:v>12.02.16.</c:v>
                </c:pt>
                <c:pt idx="39">
                  <c:v>13.02.16.</c:v>
                </c:pt>
                <c:pt idx="40">
                  <c:v>14.02.16.</c:v>
                </c:pt>
                <c:pt idx="41">
                  <c:v>15.02.16.</c:v>
                </c:pt>
                <c:pt idx="42">
                  <c:v>16.02.16.</c:v>
                </c:pt>
                <c:pt idx="43">
                  <c:v>17.02.16.</c:v>
                </c:pt>
                <c:pt idx="44">
                  <c:v>19.02.16.</c:v>
                </c:pt>
                <c:pt idx="45">
                  <c:v>20.02.16.</c:v>
                </c:pt>
                <c:pt idx="46">
                  <c:v>21.02.16.</c:v>
                </c:pt>
                <c:pt idx="47">
                  <c:v>22.02.16.</c:v>
                </c:pt>
                <c:pt idx="48">
                  <c:v>23.02.16.</c:v>
                </c:pt>
                <c:pt idx="49">
                  <c:v>25.02.16.</c:v>
                </c:pt>
                <c:pt idx="50">
                  <c:v>26.02.16.</c:v>
                </c:pt>
                <c:pt idx="51">
                  <c:v>27.02.16.</c:v>
                </c:pt>
                <c:pt idx="52">
                  <c:v>29.02.16.</c:v>
                </c:pt>
                <c:pt idx="53">
                  <c:v>01.03.16.</c:v>
                </c:pt>
                <c:pt idx="54">
                  <c:v>02.03.16.</c:v>
                </c:pt>
                <c:pt idx="55">
                  <c:v>03.03.16.</c:v>
                </c:pt>
                <c:pt idx="56">
                  <c:v>04.03.16.</c:v>
                </c:pt>
                <c:pt idx="57">
                  <c:v>05.03.16.</c:v>
                </c:pt>
                <c:pt idx="58">
                  <c:v>07.03.16.</c:v>
                </c:pt>
                <c:pt idx="59">
                  <c:v>08.03.16.</c:v>
                </c:pt>
                <c:pt idx="60">
                  <c:v>09.03.16.</c:v>
                </c:pt>
                <c:pt idx="61">
                  <c:v>10.03.16.</c:v>
                </c:pt>
                <c:pt idx="62">
                  <c:v>11.03.16.</c:v>
                </c:pt>
                <c:pt idx="63">
                  <c:v>12.03.16.</c:v>
                </c:pt>
                <c:pt idx="64">
                  <c:v>14.03.16.</c:v>
                </c:pt>
                <c:pt idx="65">
                  <c:v>16.03.16.</c:v>
                </c:pt>
                <c:pt idx="66">
                  <c:v>17.03.16.</c:v>
                </c:pt>
                <c:pt idx="67">
                  <c:v>18.03.16.</c:v>
                </c:pt>
                <c:pt idx="68">
                  <c:v>20.03.16.</c:v>
                </c:pt>
                <c:pt idx="69">
                  <c:v>21.03.16.</c:v>
                </c:pt>
                <c:pt idx="70">
                  <c:v>22.03.16.</c:v>
                </c:pt>
                <c:pt idx="71">
                  <c:v>23.03.16.</c:v>
                </c:pt>
                <c:pt idx="72">
                  <c:v>24.03.16.</c:v>
                </c:pt>
                <c:pt idx="73">
                  <c:v>25.03.16.</c:v>
                </c:pt>
                <c:pt idx="74">
                  <c:v>26.03.16.</c:v>
                </c:pt>
                <c:pt idx="75">
                  <c:v>28.03.16.</c:v>
                </c:pt>
                <c:pt idx="76">
                  <c:v>30.03.16.</c:v>
                </c:pt>
                <c:pt idx="77">
                  <c:v>31.03.16.</c:v>
                </c:pt>
                <c:pt idx="78">
                  <c:v>01.04.16.</c:v>
                </c:pt>
                <c:pt idx="79">
                  <c:v>02.04.16.</c:v>
                </c:pt>
                <c:pt idx="80">
                  <c:v>04.04.16.</c:v>
                </c:pt>
                <c:pt idx="81">
                  <c:v>05.04.16.</c:v>
                </c:pt>
                <c:pt idx="82">
                  <c:v>06.04.16.</c:v>
                </c:pt>
                <c:pt idx="83">
                  <c:v>07.04.16.</c:v>
                </c:pt>
                <c:pt idx="84">
                  <c:v>08.04.16.</c:v>
                </c:pt>
                <c:pt idx="85">
                  <c:v>11.04.16.</c:v>
                </c:pt>
                <c:pt idx="86">
                  <c:v>12.04.16.</c:v>
                </c:pt>
                <c:pt idx="87">
                  <c:v>13.04.16.</c:v>
                </c:pt>
                <c:pt idx="88">
                  <c:v>14.04.16.</c:v>
                </c:pt>
                <c:pt idx="89">
                  <c:v>16.04.16.</c:v>
                </c:pt>
                <c:pt idx="90">
                  <c:v>18.04.16.</c:v>
                </c:pt>
                <c:pt idx="91">
                  <c:v>19.04.16.</c:v>
                </c:pt>
                <c:pt idx="92">
                  <c:v>20.04.16.</c:v>
                </c:pt>
                <c:pt idx="93">
                  <c:v>21.04.16.</c:v>
                </c:pt>
                <c:pt idx="94">
                  <c:v>22.04.16.</c:v>
                </c:pt>
                <c:pt idx="95">
                  <c:v>23.04.16.</c:v>
                </c:pt>
                <c:pt idx="96">
                  <c:v>25.04.16.</c:v>
                </c:pt>
                <c:pt idx="97">
                  <c:v>27.04.16.</c:v>
                </c:pt>
                <c:pt idx="98">
                  <c:v>28.04.16.</c:v>
                </c:pt>
                <c:pt idx="99">
                  <c:v>29.04.16.</c:v>
                </c:pt>
                <c:pt idx="100">
                  <c:v>30.04.16.</c:v>
                </c:pt>
                <c:pt idx="101">
                  <c:v>02.05.16.</c:v>
                </c:pt>
                <c:pt idx="102">
                  <c:v>03.05.16.</c:v>
                </c:pt>
                <c:pt idx="103">
                  <c:v>04.05.16.</c:v>
                </c:pt>
                <c:pt idx="104">
                  <c:v>05.05.16.</c:v>
                </c:pt>
                <c:pt idx="105">
                  <c:v>06.05.16.</c:v>
                </c:pt>
                <c:pt idx="106">
                  <c:v>07.05.16.</c:v>
                </c:pt>
                <c:pt idx="107">
                  <c:v>08.05.16.</c:v>
                </c:pt>
                <c:pt idx="108">
                  <c:v>10.05.16.</c:v>
                </c:pt>
                <c:pt idx="109">
                  <c:v>12.05.16.</c:v>
                </c:pt>
                <c:pt idx="110">
                  <c:v>13.05.16.</c:v>
                </c:pt>
                <c:pt idx="111">
                  <c:v>14.05.16.</c:v>
                </c:pt>
                <c:pt idx="112">
                  <c:v>26.05.16.</c:v>
                </c:pt>
                <c:pt idx="113">
                  <c:v>27.05.16.</c:v>
                </c:pt>
                <c:pt idx="115">
                  <c:v>28.05.16.</c:v>
                </c:pt>
                <c:pt idx="116">
                  <c:v>30.05.16.</c:v>
                </c:pt>
                <c:pt idx="117">
                  <c:v>01.06.16.</c:v>
                </c:pt>
                <c:pt idx="118">
                  <c:v>02.06.16.</c:v>
                </c:pt>
                <c:pt idx="119">
                  <c:v>03.06.16.</c:v>
                </c:pt>
                <c:pt idx="120">
                  <c:v>04.06.16.</c:v>
                </c:pt>
                <c:pt idx="121">
                  <c:v>06.06.16.</c:v>
                </c:pt>
                <c:pt idx="122">
                  <c:v>07.06.16.</c:v>
                </c:pt>
                <c:pt idx="123">
                  <c:v>07.06.16.</c:v>
                </c:pt>
                <c:pt idx="124">
                  <c:v>08.06.16.</c:v>
                </c:pt>
                <c:pt idx="125">
                  <c:v>10.06.16.</c:v>
                </c:pt>
                <c:pt idx="126">
                  <c:v>11.06.16.</c:v>
                </c:pt>
                <c:pt idx="127">
                  <c:v>11.06.16.</c:v>
                </c:pt>
                <c:pt idx="128">
                  <c:v>13.06.16.</c:v>
                </c:pt>
                <c:pt idx="129">
                  <c:v>14.06.16.</c:v>
                </c:pt>
                <c:pt idx="130">
                  <c:v>15.06.16.</c:v>
                </c:pt>
                <c:pt idx="131">
                  <c:v>16.06.16.</c:v>
                </c:pt>
                <c:pt idx="132">
                  <c:v>17.06.16.</c:v>
                </c:pt>
                <c:pt idx="133">
                  <c:v>18.06.16.</c:v>
                </c:pt>
                <c:pt idx="134">
                  <c:v>20.06.16.</c:v>
                </c:pt>
                <c:pt idx="135">
                  <c:v>22.06.16.</c:v>
                </c:pt>
                <c:pt idx="136">
                  <c:v>23.06.16.</c:v>
                </c:pt>
                <c:pt idx="137">
                  <c:v>24.06.16.</c:v>
                </c:pt>
                <c:pt idx="138">
                  <c:v>27.06.16.</c:v>
                </c:pt>
                <c:pt idx="139">
                  <c:v>28.06.16.</c:v>
                </c:pt>
                <c:pt idx="140">
                  <c:v>30.06.16.</c:v>
                </c:pt>
                <c:pt idx="141">
                  <c:v>01.07.16.</c:v>
                </c:pt>
                <c:pt idx="142">
                  <c:v>04.07.16.</c:v>
                </c:pt>
                <c:pt idx="143">
                  <c:v>05.07.16.</c:v>
                </c:pt>
                <c:pt idx="144">
                  <c:v>06.07.16.</c:v>
                </c:pt>
                <c:pt idx="145">
                  <c:v>07.07.16.</c:v>
                </c:pt>
                <c:pt idx="146">
                  <c:v>11.07.16.</c:v>
                </c:pt>
                <c:pt idx="147">
                  <c:v>12.07.16.</c:v>
                </c:pt>
                <c:pt idx="148">
                  <c:v>14.07.16.</c:v>
                </c:pt>
                <c:pt idx="149">
                  <c:v>16.07.16.</c:v>
                </c:pt>
                <c:pt idx="150">
                  <c:v>18.07.16.</c:v>
                </c:pt>
                <c:pt idx="151">
                  <c:v>19.07.16.</c:v>
                </c:pt>
                <c:pt idx="152">
                  <c:v>20.07.16.</c:v>
                </c:pt>
                <c:pt idx="153">
                  <c:v>22.07.16.</c:v>
                </c:pt>
                <c:pt idx="154">
                  <c:v>25.07.16.</c:v>
                </c:pt>
                <c:pt idx="155">
                  <c:v>26.07.16.</c:v>
                </c:pt>
                <c:pt idx="156">
                  <c:v>29.07.16.</c:v>
                </c:pt>
                <c:pt idx="157">
                  <c:v>01.08.16.</c:v>
                </c:pt>
                <c:pt idx="158">
                  <c:v>02.08.16.</c:v>
                </c:pt>
                <c:pt idx="159">
                  <c:v>03.08.16.</c:v>
                </c:pt>
                <c:pt idx="160">
                  <c:v>04.08.16.</c:v>
                </c:pt>
                <c:pt idx="161">
                  <c:v>05.08.16.</c:v>
                </c:pt>
                <c:pt idx="162">
                  <c:v>08.08.16.</c:v>
                </c:pt>
                <c:pt idx="163">
                  <c:v>09.08.16.</c:v>
                </c:pt>
                <c:pt idx="164">
                  <c:v>10.08.16.</c:v>
                </c:pt>
                <c:pt idx="165">
                  <c:v>11.08.16.</c:v>
                </c:pt>
                <c:pt idx="166">
                  <c:v>17.08.16.</c:v>
                </c:pt>
                <c:pt idx="167">
                  <c:v>18.08.16.</c:v>
                </c:pt>
                <c:pt idx="168">
                  <c:v>19.08.16.</c:v>
                </c:pt>
                <c:pt idx="169">
                  <c:v>22.08.16.</c:v>
                </c:pt>
                <c:pt idx="170">
                  <c:v>23.08.16.</c:v>
                </c:pt>
                <c:pt idx="171">
                  <c:v>25.08.16.</c:v>
                </c:pt>
                <c:pt idx="172">
                  <c:v>26.08.16.</c:v>
                </c:pt>
                <c:pt idx="173">
                  <c:v>27.08.16.</c:v>
                </c:pt>
                <c:pt idx="174">
                  <c:v>30.08.16.</c:v>
                </c:pt>
                <c:pt idx="175">
                  <c:v>31.08.16.</c:v>
                </c:pt>
                <c:pt idx="176">
                  <c:v>01.09.16.</c:v>
                </c:pt>
                <c:pt idx="177">
                  <c:v>02.09.16.</c:v>
                </c:pt>
                <c:pt idx="178">
                  <c:v>03.09.16.</c:v>
                </c:pt>
                <c:pt idx="179">
                  <c:v>05.09.16.</c:v>
                </c:pt>
                <c:pt idx="180">
                  <c:v>06.09.16.</c:v>
                </c:pt>
                <c:pt idx="181">
                  <c:v>07.09.16.</c:v>
                </c:pt>
                <c:pt idx="182">
                  <c:v>08.09.16.</c:v>
                </c:pt>
                <c:pt idx="183">
                  <c:v>09.09.16.</c:v>
                </c:pt>
                <c:pt idx="184">
                  <c:v>12.09.16.</c:v>
                </c:pt>
                <c:pt idx="185">
                  <c:v>13.09.16.</c:v>
                </c:pt>
                <c:pt idx="186">
                  <c:v>14.09.16.</c:v>
                </c:pt>
                <c:pt idx="187">
                  <c:v>15.09.16.</c:v>
                </c:pt>
                <c:pt idx="188">
                  <c:v>16.09.16.</c:v>
                </c:pt>
                <c:pt idx="189">
                  <c:v>17.09.16.</c:v>
                </c:pt>
                <c:pt idx="190">
                  <c:v>19.09.16.</c:v>
                </c:pt>
                <c:pt idx="191">
                  <c:v>20.09.16.</c:v>
                </c:pt>
                <c:pt idx="192">
                  <c:v>21.09.16.</c:v>
                </c:pt>
                <c:pt idx="193">
                  <c:v>22.09.16.</c:v>
                </c:pt>
                <c:pt idx="194">
                  <c:v>23.09.16.</c:v>
                </c:pt>
                <c:pt idx="195">
                  <c:v>26.09.16.</c:v>
                </c:pt>
                <c:pt idx="196">
                  <c:v>28.09.16.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'Gold Premium'!$O$5:$O$201</c:f>
              <c:numCache>
                <c:formatCode>0.00%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0.36842105263157893</c:v>
                </c:pt>
                <c:pt idx="20">
                  <c:v>0.35</c:v>
                </c:pt>
                <c:pt idx="21">
                  <c:v>0.38095238095238093</c:v>
                </c:pt>
                <c:pt idx="22">
                  <c:v>0.36363636363636365</c:v>
                </c:pt>
                <c:pt idx="23">
                  <c:v>0.34782608695652173</c:v>
                </c:pt>
                <c:pt idx="24">
                  <c:v>0.375</c:v>
                </c:pt>
                <c:pt idx="25">
                  <c:v>0.36</c:v>
                </c:pt>
                <c:pt idx="26">
                  <c:v>0.34615384615384615</c:v>
                </c:pt>
                <c:pt idx="27">
                  <c:v>0.33333333333333331</c:v>
                </c:pt>
                <c:pt idx="28">
                  <c:v>0.35714285714285715</c:v>
                </c:pt>
                <c:pt idx="29">
                  <c:v>0.34482758620689657</c:v>
                </c:pt>
                <c:pt idx="30">
                  <c:v>0.36666666666666664</c:v>
                </c:pt>
                <c:pt idx="31">
                  <c:v>0.38709677419354838</c:v>
                </c:pt>
                <c:pt idx="32">
                  <c:v>0.375</c:v>
                </c:pt>
                <c:pt idx="33">
                  <c:v>0.39393939393939392</c:v>
                </c:pt>
                <c:pt idx="34">
                  <c:v>0.38235294117647056</c:v>
                </c:pt>
                <c:pt idx="35">
                  <c:v>0.37142857142857144</c:v>
                </c:pt>
                <c:pt idx="36">
                  <c:v>0.3888888888888889</c:v>
                </c:pt>
                <c:pt idx="37">
                  <c:v>0.40540540540540543</c:v>
                </c:pt>
                <c:pt idx="38">
                  <c:v>0.39473684210526316</c:v>
                </c:pt>
                <c:pt idx="39">
                  <c:v>0.38461538461538464</c:v>
                </c:pt>
                <c:pt idx="40">
                  <c:v>0.375</c:v>
                </c:pt>
                <c:pt idx="41">
                  <c:v>0.36585365853658536</c:v>
                </c:pt>
                <c:pt idx="42">
                  <c:v>0.35714285714285715</c:v>
                </c:pt>
                <c:pt idx="43">
                  <c:v>0.34883720930232559</c:v>
                </c:pt>
                <c:pt idx="44">
                  <c:v>0.34090909090909088</c:v>
                </c:pt>
                <c:pt idx="45">
                  <c:v>0.33333333333333331</c:v>
                </c:pt>
                <c:pt idx="46">
                  <c:v>0.34782608695652173</c:v>
                </c:pt>
                <c:pt idx="47">
                  <c:v>0.34042553191489361</c:v>
                </c:pt>
                <c:pt idx="48">
                  <c:v>0.33333333333333331</c:v>
                </c:pt>
                <c:pt idx="49">
                  <c:v>0.34693877551020408</c:v>
                </c:pt>
                <c:pt idx="50">
                  <c:v>0.36</c:v>
                </c:pt>
                <c:pt idx="51">
                  <c:v>0.37254901960784315</c:v>
                </c:pt>
                <c:pt idx="52">
                  <c:v>0.38461538461538464</c:v>
                </c:pt>
                <c:pt idx="53">
                  <c:v>0.39622641509433965</c:v>
                </c:pt>
                <c:pt idx="54">
                  <c:v>0.3888888888888889</c:v>
                </c:pt>
                <c:pt idx="55">
                  <c:v>0.4</c:v>
                </c:pt>
                <c:pt idx="56">
                  <c:v>0.39285714285714285</c:v>
                </c:pt>
                <c:pt idx="57">
                  <c:v>0.38596491228070173</c:v>
                </c:pt>
                <c:pt idx="58">
                  <c:v>0.37931034482758619</c:v>
                </c:pt>
                <c:pt idx="59">
                  <c:v>0.3728813559322034</c:v>
                </c:pt>
                <c:pt idx="60">
                  <c:v>0.38333333333333336</c:v>
                </c:pt>
                <c:pt idx="61">
                  <c:v>0.37704918032786883</c:v>
                </c:pt>
                <c:pt idx="62">
                  <c:v>0.38709677419354838</c:v>
                </c:pt>
                <c:pt idx="63">
                  <c:v>0.38095238095238093</c:v>
                </c:pt>
                <c:pt idx="64">
                  <c:v>0.390625</c:v>
                </c:pt>
                <c:pt idx="65">
                  <c:v>0.4</c:v>
                </c:pt>
                <c:pt idx="66">
                  <c:v>0.39393939393939392</c:v>
                </c:pt>
                <c:pt idx="67">
                  <c:v>0.40298507462686567</c:v>
                </c:pt>
                <c:pt idx="68">
                  <c:v>0.39705882352941174</c:v>
                </c:pt>
                <c:pt idx="69">
                  <c:v>0.39130434782608697</c:v>
                </c:pt>
                <c:pt idx="70">
                  <c:v>0.4</c:v>
                </c:pt>
                <c:pt idx="71">
                  <c:v>0.39436619718309857</c:v>
                </c:pt>
                <c:pt idx="72">
                  <c:v>0.40277777777777779</c:v>
                </c:pt>
                <c:pt idx="73">
                  <c:v>0.39726027397260272</c:v>
                </c:pt>
                <c:pt idx="74">
                  <c:v>0.40540540540540543</c:v>
                </c:pt>
                <c:pt idx="75">
                  <c:v>0.4</c:v>
                </c:pt>
                <c:pt idx="76">
                  <c:v>0.39473684210526316</c:v>
                </c:pt>
                <c:pt idx="77">
                  <c:v>0.40259740259740262</c:v>
                </c:pt>
                <c:pt idx="78">
                  <c:v>0.39743589743589741</c:v>
                </c:pt>
                <c:pt idx="79">
                  <c:v>0.39240506329113922</c:v>
                </c:pt>
                <c:pt idx="80">
                  <c:v>0.38750000000000001</c:v>
                </c:pt>
                <c:pt idx="81">
                  <c:v>0.39506172839506171</c:v>
                </c:pt>
                <c:pt idx="82">
                  <c:v>0.40243902439024393</c:v>
                </c:pt>
                <c:pt idx="83">
                  <c:v>0.39759036144578314</c:v>
                </c:pt>
                <c:pt idx="84">
                  <c:v>0.39285714285714285</c:v>
                </c:pt>
                <c:pt idx="85">
                  <c:v>0.4</c:v>
                </c:pt>
                <c:pt idx="86">
                  <c:v>0.39534883720930231</c:v>
                </c:pt>
                <c:pt idx="87">
                  <c:v>0.39080459770114945</c:v>
                </c:pt>
                <c:pt idx="88">
                  <c:v>0.38636363636363635</c:v>
                </c:pt>
                <c:pt idx="89">
                  <c:v>0.39325842696629215</c:v>
                </c:pt>
                <c:pt idx="90">
                  <c:v>0.3888888888888889</c:v>
                </c:pt>
                <c:pt idx="91">
                  <c:v>0.39560439560439559</c:v>
                </c:pt>
                <c:pt idx="92">
                  <c:v>0.40217391304347827</c:v>
                </c:pt>
                <c:pt idx="93">
                  <c:v>0.40860215053763443</c:v>
                </c:pt>
                <c:pt idx="94">
                  <c:v>0.41489361702127658</c:v>
                </c:pt>
                <c:pt idx="95">
                  <c:v>0.41052631578947368</c:v>
                </c:pt>
                <c:pt idx="96">
                  <c:v>0.40625</c:v>
                </c:pt>
                <c:pt idx="97">
                  <c:v>0.40206185567010311</c:v>
                </c:pt>
                <c:pt idx="98">
                  <c:v>0.39795918367346939</c:v>
                </c:pt>
                <c:pt idx="99">
                  <c:v>0.40404040404040403</c:v>
                </c:pt>
                <c:pt idx="100">
                  <c:v>0.4</c:v>
                </c:pt>
                <c:pt idx="101">
                  <c:v>0.40594059405940597</c:v>
                </c:pt>
                <c:pt idx="102">
                  <c:v>0.40196078431372551</c:v>
                </c:pt>
                <c:pt idx="103">
                  <c:v>0.39805825242718446</c:v>
                </c:pt>
                <c:pt idx="104">
                  <c:v>0.40384615384615385</c:v>
                </c:pt>
                <c:pt idx="105">
                  <c:v>0.40952380952380951</c:v>
                </c:pt>
                <c:pt idx="106">
                  <c:v>0.40566037735849059</c:v>
                </c:pt>
                <c:pt idx="107">
                  <c:v>0.41121495327102803</c:v>
                </c:pt>
                <c:pt idx="108">
                  <c:v>0.41666666666666669</c:v>
                </c:pt>
                <c:pt idx="109">
                  <c:v>0.41284403669724773</c:v>
                </c:pt>
                <c:pt idx="110">
                  <c:v>0.40909090909090912</c:v>
                </c:pt>
                <c:pt idx="111">
                  <c:v>0.40540540540540543</c:v>
                </c:pt>
                <c:pt idx="112">
                  <c:v>0.4017857142857143</c:v>
                </c:pt>
                <c:pt idx="113">
                  <c:v>0.40707964601769914</c:v>
                </c:pt>
                <c:pt idx="114">
                  <c:v>0.41228070175438597</c:v>
                </c:pt>
                <c:pt idx="115">
                  <c:v>0.40869565217391307</c:v>
                </c:pt>
                <c:pt idx="116">
                  <c:v>0.40517241379310343</c:v>
                </c:pt>
                <c:pt idx="117">
                  <c:v>0.41025641025641024</c:v>
                </c:pt>
                <c:pt idx="118">
                  <c:v>0.40677966101694918</c:v>
                </c:pt>
                <c:pt idx="119">
                  <c:v>0.40336134453781514</c:v>
                </c:pt>
                <c:pt idx="120">
                  <c:v>0.40833333333333333</c:v>
                </c:pt>
                <c:pt idx="121">
                  <c:v>0.41322314049586778</c:v>
                </c:pt>
                <c:pt idx="122">
                  <c:v>0.41803278688524592</c:v>
                </c:pt>
                <c:pt idx="123">
                  <c:v>0.42276422764227645</c:v>
                </c:pt>
                <c:pt idx="124">
                  <c:v>0.41935483870967744</c:v>
                </c:pt>
                <c:pt idx="125">
                  <c:v>0.41599999999999998</c:v>
                </c:pt>
                <c:pt idx="126">
                  <c:v>0.42063492063492064</c:v>
                </c:pt>
                <c:pt idx="127">
                  <c:v>0.42519685039370081</c:v>
                </c:pt>
                <c:pt idx="128">
                  <c:v>0.421875</c:v>
                </c:pt>
                <c:pt idx="129">
                  <c:v>0.41860465116279072</c:v>
                </c:pt>
                <c:pt idx="130">
                  <c:v>0.42307692307692307</c:v>
                </c:pt>
                <c:pt idx="131">
                  <c:v>0.41984732824427479</c:v>
                </c:pt>
                <c:pt idx="132">
                  <c:v>0.42424242424242425</c:v>
                </c:pt>
                <c:pt idx="133">
                  <c:v>0.42105263157894735</c:v>
                </c:pt>
                <c:pt idx="134">
                  <c:v>0.41791044776119401</c:v>
                </c:pt>
                <c:pt idx="135">
                  <c:v>0.4148148148148148</c:v>
                </c:pt>
                <c:pt idx="136">
                  <c:v>0.41911764705882354</c:v>
                </c:pt>
                <c:pt idx="137">
                  <c:v>0.41605839416058393</c:v>
                </c:pt>
                <c:pt idx="138">
                  <c:v>0.41304347826086957</c:v>
                </c:pt>
                <c:pt idx="139">
                  <c:v>0.41007194244604317</c:v>
                </c:pt>
                <c:pt idx="140">
                  <c:v>0.41428571428571431</c:v>
                </c:pt>
                <c:pt idx="141">
                  <c:v>0.41843971631205673</c:v>
                </c:pt>
                <c:pt idx="142">
                  <c:v>0.42253521126760563</c:v>
                </c:pt>
                <c:pt idx="143">
                  <c:v>0.42657342657342656</c:v>
                </c:pt>
                <c:pt idx="144">
                  <c:v>0.43055555555555558</c:v>
                </c:pt>
                <c:pt idx="145">
                  <c:v>0.43448275862068964</c:v>
                </c:pt>
                <c:pt idx="146">
                  <c:v>0.4315068493150685</c:v>
                </c:pt>
                <c:pt idx="147">
                  <c:v>0.42857142857142855</c:v>
                </c:pt>
                <c:pt idx="148">
                  <c:v>0.42567567567567566</c:v>
                </c:pt>
                <c:pt idx="149">
                  <c:v>0.42953020134228187</c:v>
                </c:pt>
                <c:pt idx="150">
                  <c:v>0.42666666666666669</c:v>
                </c:pt>
                <c:pt idx="151">
                  <c:v>0.43046357615894038</c:v>
                </c:pt>
                <c:pt idx="152">
                  <c:v>0.42763157894736842</c:v>
                </c:pt>
                <c:pt idx="153">
                  <c:v>0.42483660130718953</c:v>
                </c:pt>
                <c:pt idx="154">
                  <c:v>0.42857142857142855</c:v>
                </c:pt>
                <c:pt idx="155">
                  <c:v>0.4258064516129032</c:v>
                </c:pt>
                <c:pt idx="156">
                  <c:v>0.42948717948717946</c:v>
                </c:pt>
                <c:pt idx="157">
                  <c:v>0.43312101910828027</c:v>
                </c:pt>
                <c:pt idx="158">
                  <c:v>0.43670886075949367</c:v>
                </c:pt>
                <c:pt idx="159">
                  <c:v>0.43396226415094341</c:v>
                </c:pt>
                <c:pt idx="160">
                  <c:v>0.4375</c:v>
                </c:pt>
                <c:pt idx="161">
                  <c:v>0.43478260869565216</c:v>
                </c:pt>
                <c:pt idx="162">
                  <c:v>0.43209876543209874</c:v>
                </c:pt>
                <c:pt idx="163">
                  <c:v>0.42944785276073622</c:v>
                </c:pt>
                <c:pt idx="164">
                  <c:v>0.42682926829268292</c:v>
                </c:pt>
                <c:pt idx="165">
                  <c:v>0.42424242424242425</c:v>
                </c:pt>
                <c:pt idx="166">
                  <c:v>0.42168674698795183</c:v>
                </c:pt>
                <c:pt idx="167">
                  <c:v>0.42514970059880242</c:v>
                </c:pt>
                <c:pt idx="168">
                  <c:v>0.42857142857142855</c:v>
                </c:pt>
                <c:pt idx="169">
                  <c:v>0.43195266272189348</c:v>
                </c:pt>
                <c:pt idx="170">
                  <c:v>0.43529411764705883</c:v>
                </c:pt>
                <c:pt idx="171">
                  <c:v>0.43859649122807015</c:v>
                </c:pt>
                <c:pt idx="172">
                  <c:v>0.44186046511627908</c:v>
                </c:pt>
                <c:pt idx="173">
                  <c:v>0.44508670520231214</c:v>
                </c:pt>
                <c:pt idx="174">
                  <c:v>0.44252873563218392</c:v>
                </c:pt>
                <c:pt idx="175">
                  <c:v>0.44</c:v>
                </c:pt>
                <c:pt idx="176">
                  <c:v>0.4375</c:v>
                </c:pt>
                <c:pt idx="177">
                  <c:v>0.43502824858757061</c:v>
                </c:pt>
                <c:pt idx="178">
                  <c:v>0.43258426966292135</c:v>
                </c:pt>
                <c:pt idx="179">
                  <c:v>0.43016759776536312</c:v>
                </c:pt>
                <c:pt idx="180">
                  <c:v>0.43333333333333335</c:v>
                </c:pt>
                <c:pt idx="181">
                  <c:v>0.43093922651933703</c:v>
                </c:pt>
                <c:pt idx="182">
                  <c:v>0.42857142857142855</c:v>
                </c:pt>
                <c:pt idx="183">
                  <c:v>0.42622950819672129</c:v>
                </c:pt>
                <c:pt idx="184">
                  <c:v>0.42934782608695654</c:v>
                </c:pt>
                <c:pt idx="185">
                  <c:v>0.42702702702702705</c:v>
                </c:pt>
                <c:pt idx="186">
                  <c:v>0.42473118279569894</c:v>
                </c:pt>
                <c:pt idx="187">
                  <c:v>0.42245989304812837</c:v>
                </c:pt>
                <c:pt idx="188">
                  <c:v>0.42021276595744683</c:v>
                </c:pt>
                <c:pt idx="189">
                  <c:v>0.42328042328042326</c:v>
                </c:pt>
                <c:pt idx="190">
                  <c:v>0.42105263157894735</c:v>
                </c:pt>
                <c:pt idx="191">
                  <c:v>0.41884816753926701</c:v>
                </c:pt>
                <c:pt idx="192">
                  <c:v>0.421875</c:v>
                </c:pt>
                <c:pt idx="193">
                  <c:v>0.41968911917098445</c:v>
                </c:pt>
                <c:pt idx="194">
                  <c:v>0.4175257731958763</c:v>
                </c:pt>
                <c:pt idx="195">
                  <c:v>0.41538461538461541</c:v>
                </c:pt>
                <c:pt idx="196">
                  <c:v>0.41836734693877553</c:v>
                </c:pt>
              </c:numCache>
            </c:numRef>
          </c:cat>
          <c:val>
            <c:numRef>
              <c:f>'Gold Premium'!$O$5:$O$201</c:f>
              <c:numCache>
                <c:formatCode>0.00%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0.36842105263157893</c:v>
                </c:pt>
                <c:pt idx="20">
                  <c:v>0.35</c:v>
                </c:pt>
                <c:pt idx="21">
                  <c:v>0.38095238095238093</c:v>
                </c:pt>
                <c:pt idx="22">
                  <c:v>0.36363636363636365</c:v>
                </c:pt>
                <c:pt idx="23">
                  <c:v>0.34782608695652173</c:v>
                </c:pt>
                <c:pt idx="24">
                  <c:v>0.375</c:v>
                </c:pt>
                <c:pt idx="25">
                  <c:v>0.36</c:v>
                </c:pt>
                <c:pt idx="26">
                  <c:v>0.34615384615384615</c:v>
                </c:pt>
                <c:pt idx="27">
                  <c:v>0.33333333333333331</c:v>
                </c:pt>
                <c:pt idx="28">
                  <c:v>0.35714285714285715</c:v>
                </c:pt>
                <c:pt idx="29">
                  <c:v>0.34482758620689657</c:v>
                </c:pt>
                <c:pt idx="30">
                  <c:v>0.36666666666666664</c:v>
                </c:pt>
                <c:pt idx="31">
                  <c:v>0.38709677419354838</c:v>
                </c:pt>
                <c:pt idx="32">
                  <c:v>0.375</c:v>
                </c:pt>
                <c:pt idx="33">
                  <c:v>0.39393939393939392</c:v>
                </c:pt>
                <c:pt idx="34">
                  <c:v>0.38235294117647056</c:v>
                </c:pt>
                <c:pt idx="35">
                  <c:v>0.37142857142857144</c:v>
                </c:pt>
                <c:pt idx="36">
                  <c:v>0.3888888888888889</c:v>
                </c:pt>
                <c:pt idx="37">
                  <c:v>0.40540540540540543</c:v>
                </c:pt>
                <c:pt idx="38">
                  <c:v>0.39473684210526316</c:v>
                </c:pt>
                <c:pt idx="39">
                  <c:v>0.38461538461538464</c:v>
                </c:pt>
                <c:pt idx="40">
                  <c:v>0.375</c:v>
                </c:pt>
                <c:pt idx="41">
                  <c:v>0.36585365853658536</c:v>
                </c:pt>
                <c:pt idx="42">
                  <c:v>0.35714285714285715</c:v>
                </c:pt>
                <c:pt idx="43">
                  <c:v>0.34883720930232559</c:v>
                </c:pt>
                <c:pt idx="44">
                  <c:v>0.34090909090909088</c:v>
                </c:pt>
                <c:pt idx="45">
                  <c:v>0.33333333333333331</c:v>
                </c:pt>
                <c:pt idx="46">
                  <c:v>0.34782608695652173</c:v>
                </c:pt>
                <c:pt idx="47">
                  <c:v>0.34042553191489361</c:v>
                </c:pt>
                <c:pt idx="48">
                  <c:v>0.33333333333333331</c:v>
                </c:pt>
                <c:pt idx="49">
                  <c:v>0.34693877551020408</c:v>
                </c:pt>
                <c:pt idx="50">
                  <c:v>0.36</c:v>
                </c:pt>
                <c:pt idx="51">
                  <c:v>0.37254901960784315</c:v>
                </c:pt>
                <c:pt idx="52">
                  <c:v>0.38461538461538464</c:v>
                </c:pt>
                <c:pt idx="53">
                  <c:v>0.39622641509433965</c:v>
                </c:pt>
                <c:pt idx="54">
                  <c:v>0.3888888888888889</c:v>
                </c:pt>
                <c:pt idx="55">
                  <c:v>0.4</c:v>
                </c:pt>
                <c:pt idx="56">
                  <c:v>0.39285714285714285</c:v>
                </c:pt>
                <c:pt idx="57">
                  <c:v>0.38596491228070173</c:v>
                </c:pt>
                <c:pt idx="58">
                  <c:v>0.37931034482758619</c:v>
                </c:pt>
                <c:pt idx="59">
                  <c:v>0.3728813559322034</c:v>
                </c:pt>
                <c:pt idx="60">
                  <c:v>0.38333333333333336</c:v>
                </c:pt>
                <c:pt idx="61">
                  <c:v>0.37704918032786883</c:v>
                </c:pt>
                <c:pt idx="62">
                  <c:v>0.38709677419354838</c:v>
                </c:pt>
                <c:pt idx="63">
                  <c:v>0.38095238095238093</c:v>
                </c:pt>
                <c:pt idx="64">
                  <c:v>0.390625</c:v>
                </c:pt>
                <c:pt idx="65">
                  <c:v>0.4</c:v>
                </c:pt>
                <c:pt idx="66">
                  <c:v>0.39393939393939392</c:v>
                </c:pt>
                <c:pt idx="67">
                  <c:v>0.40298507462686567</c:v>
                </c:pt>
                <c:pt idx="68">
                  <c:v>0.39705882352941174</c:v>
                </c:pt>
                <c:pt idx="69">
                  <c:v>0.39130434782608697</c:v>
                </c:pt>
                <c:pt idx="70">
                  <c:v>0.4</c:v>
                </c:pt>
                <c:pt idx="71">
                  <c:v>0.39436619718309857</c:v>
                </c:pt>
                <c:pt idx="72">
                  <c:v>0.40277777777777779</c:v>
                </c:pt>
                <c:pt idx="73">
                  <c:v>0.39726027397260272</c:v>
                </c:pt>
                <c:pt idx="74">
                  <c:v>0.40540540540540543</c:v>
                </c:pt>
                <c:pt idx="75">
                  <c:v>0.4</c:v>
                </c:pt>
                <c:pt idx="76">
                  <c:v>0.39473684210526316</c:v>
                </c:pt>
                <c:pt idx="77">
                  <c:v>0.40259740259740262</c:v>
                </c:pt>
                <c:pt idx="78">
                  <c:v>0.39743589743589741</c:v>
                </c:pt>
                <c:pt idx="79">
                  <c:v>0.39240506329113922</c:v>
                </c:pt>
                <c:pt idx="80">
                  <c:v>0.38750000000000001</c:v>
                </c:pt>
                <c:pt idx="81">
                  <c:v>0.39506172839506171</c:v>
                </c:pt>
                <c:pt idx="82">
                  <c:v>0.40243902439024393</c:v>
                </c:pt>
                <c:pt idx="83">
                  <c:v>0.39759036144578314</c:v>
                </c:pt>
                <c:pt idx="84">
                  <c:v>0.39285714285714285</c:v>
                </c:pt>
                <c:pt idx="85">
                  <c:v>0.4</c:v>
                </c:pt>
                <c:pt idx="86">
                  <c:v>0.39534883720930231</c:v>
                </c:pt>
                <c:pt idx="87">
                  <c:v>0.39080459770114945</c:v>
                </c:pt>
                <c:pt idx="88">
                  <c:v>0.38636363636363635</c:v>
                </c:pt>
                <c:pt idx="89">
                  <c:v>0.39325842696629215</c:v>
                </c:pt>
                <c:pt idx="90">
                  <c:v>0.3888888888888889</c:v>
                </c:pt>
                <c:pt idx="91">
                  <c:v>0.39560439560439559</c:v>
                </c:pt>
                <c:pt idx="92">
                  <c:v>0.40217391304347827</c:v>
                </c:pt>
                <c:pt idx="93">
                  <c:v>0.40860215053763443</c:v>
                </c:pt>
                <c:pt idx="94">
                  <c:v>0.41489361702127658</c:v>
                </c:pt>
                <c:pt idx="95">
                  <c:v>0.41052631578947368</c:v>
                </c:pt>
                <c:pt idx="96">
                  <c:v>0.40625</c:v>
                </c:pt>
                <c:pt idx="97">
                  <c:v>0.40206185567010311</c:v>
                </c:pt>
                <c:pt idx="98">
                  <c:v>0.39795918367346939</c:v>
                </c:pt>
                <c:pt idx="99">
                  <c:v>0.40404040404040403</c:v>
                </c:pt>
                <c:pt idx="100">
                  <c:v>0.4</c:v>
                </c:pt>
                <c:pt idx="101">
                  <c:v>0.40594059405940597</c:v>
                </c:pt>
                <c:pt idx="102">
                  <c:v>0.40196078431372551</c:v>
                </c:pt>
                <c:pt idx="103">
                  <c:v>0.39805825242718446</c:v>
                </c:pt>
                <c:pt idx="104">
                  <c:v>0.40384615384615385</c:v>
                </c:pt>
                <c:pt idx="105">
                  <c:v>0.40952380952380951</c:v>
                </c:pt>
                <c:pt idx="106">
                  <c:v>0.40566037735849059</c:v>
                </c:pt>
                <c:pt idx="107">
                  <c:v>0.41121495327102803</c:v>
                </c:pt>
                <c:pt idx="108">
                  <c:v>0.41666666666666669</c:v>
                </c:pt>
                <c:pt idx="109">
                  <c:v>0.41284403669724773</c:v>
                </c:pt>
                <c:pt idx="110">
                  <c:v>0.40909090909090912</c:v>
                </c:pt>
                <c:pt idx="111">
                  <c:v>0.40540540540540543</c:v>
                </c:pt>
                <c:pt idx="112">
                  <c:v>0.4017857142857143</c:v>
                </c:pt>
                <c:pt idx="113">
                  <c:v>0.40707964601769914</c:v>
                </c:pt>
                <c:pt idx="114">
                  <c:v>0.41228070175438597</c:v>
                </c:pt>
                <c:pt idx="115">
                  <c:v>0.40869565217391307</c:v>
                </c:pt>
                <c:pt idx="116">
                  <c:v>0.40517241379310343</c:v>
                </c:pt>
                <c:pt idx="117">
                  <c:v>0.41025641025641024</c:v>
                </c:pt>
                <c:pt idx="118">
                  <c:v>0.40677966101694918</c:v>
                </c:pt>
                <c:pt idx="119">
                  <c:v>0.40336134453781514</c:v>
                </c:pt>
                <c:pt idx="120">
                  <c:v>0.40833333333333333</c:v>
                </c:pt>
                <c:pt idx="121">
                  <c:v>0.41322314049586778</c:v>
                </c:pt>
                <c:pt idx="122">
                  <c:v>0.41803278688524592</c:v>
                </c:pt>
                <c:pt idx="123">
                  <c:v>0.42276422764227645</c:v>
                </c:pt>
                <c:pt idx="124">
                  <c:v>0.41935483870967744</c:v>
                </c:pt>
                <c:pt idx="125">
                  <c:v>0.41599999999999998</c:v>
                </c:pt>
                <c:pt idx="126">
                  <c:v>0.42063492063492064</c:v>
                </c:pt>
                <c:pt idx="127">
                  <c:v>0.42519685039370081</c:v>
                </c:pt>
                <c:pt idx="128">
                  <c:v>0.421875</c:v>
                </c:pt>
                <c:pt idx="129">
                  <c:v>0.41860465116279072</c:v>
                </c:pt>
                <c:pt idx="130">
                  <c:v>0.42307692307692307</c:v>
                </c:pt>
                <c:pt idx="131">
                  <c:v>0.41984732824427479</c:v>
                </c:pt>
                <c:pt idx="132">
                  <c:v>0.42424242424242425</c:v>
                </c:pt>
                <c:pt idx="133">
                  <c:v>0.42105263157894735</c:v>
                </c:pt>
                <c:pt idx="134">
                  <c:v>0.41791044776119401</c:v>
                </c:pt>
                <c:pt idx="135">
                  <c:v>0.4148148148148148</c:v>
                </c:pt>
                <c:pt idx="136">
                  <c:v>0.41911764705882354</c:v>
                </c:pt>
                <c:pt idx="137">
                  <c:v>0.41605839416058393</c:v>
                </c:pt>
                <c:pt idx="138">
                  <c:v>0.41304347826086957</c:v>
                </c:pt>
                <c:pt idx="139">
                  <c:v>0.41007194244604317</c:v>
                </c:pt>
                <c:pt idx="140">
                  <c:v>0.41428571428571431</c:v>
                </c:pt>
                <c:pt idx="141">
                  <c:v>0.41843971631205673</c:v>
                </c:pt>
                <c:pt idx="142">
                  <c:v>0.42253521126760563</c:v>
                </c:pt>
                <c:pt idx="143">
                  <c:v>0.42657342657342656</c:v>
                </c:pt>
                <c:pt idx="144">
                  <c:v>0.43055555555555558</c:v>
                </c:pt>
                <c:pt idx="145">
                  <c:v>0.43448275862068964</c:v>
                </c:pt>
                <c:pt idx="146">
                  <c:v>0.4315068493150685</c:v>
                </c:pt>
                <c:pt idx="147">
                  <c:v>0.42857142857142855</c:v>
                </c:pt>
                <c:pt idx="148">
                  <c:v>0.42567567567567566</c:v>
                </c:pt>
                <c:pt idx="149">
                  <c:v>0.42953020134228187</c:v>
                </c:pt>
                <c:pt idx="150">
                  <c:v>0.42666666666666669</c:v>
                </c:pt>
                <c:pt idx="151">
                  <c:v>0.43046357615894038</c:v>
                </c:pt>
                <c:pt idx="152">
                  <c:v>0.42763157894736842</c:v>
                </c:pt>
                <c:pt idx="153">
                  <c:v>0.42483660130718953</c:v>
                </c:pt>
                <c:pt idx="154">
                  <c:v>0.42857142857142855</c:v>
                </c:pt>
                <c:pt idx="155">
                  <c:v>0.4258064516129032</c:v>
                </c:pt>
                <c:pt idx="156">
                  <c:v>0.42948717948717946</c:v>
                </c:pt>
                <c:pt idx="157">
                  <c:v>0.43312101910828027</c:v>
                </c:pt>
                <c:pt idx="158">
                  <c:v>0.43670886075949367</c:v>
                </c:pt>
                <c:pt idx="159">
                  <c:v>0.43396226415094341</c:v>
                </c:pt>
                <c:pt idx="160">
                  <c:v>0.4375</c:v>
                </c:pt>
                <c:pt idx="161">
                  <c:v>0.43478260869565216</c:v>
                </c:pt>
                <c:pt idx="162">
                  <c:v>0.43209876543209874</c:v>
                </c:pt>
                <c:pt idx="163">
                  <c:v>0.42944785276073622</c:v>
                </c:pt>
                <c:pt idx="164">
                  <c:v>0.42682926829268292</c:v>
                </c:pt>
                <c:pt idx="165">
                  <c:v>0.42424242424242425</c:v>
                </c:pt>
                <c:pt idx="166">
                  <c:v>0.42168674698795183</c:v>
                </c:pt>
                <c:pt idx="167">
                  <c:v>0.42514970059880242</c:v>
                </c:pt>
                <c:pt idx="168">
                  <c:v>0.42857142857142855</c:v>
                </c:pt>
                <c:pt idx="169">
                  <c:v>0.43195266272189348</c:v>
                </c:pt>
                <c:pt idx="170">
                  <c:v>0.43529411764705883</c:v>
                </c:pt>
                <c:pt idx="171">
                  <c:v>0.43859649122807015</c:v>
                </c:pt>
                <c:pt idx="172">
                  <c:v>0.44186046511627908</c:v>
                </c:pt>
                <c:pt idx="173">
                  <c:v>0.44508670520231214</c:v>
                </c:pt>
                <c:pt idx="174">
                  <c:v>0.44252873563218392</c:v>
                </c:pt>
                <c:pt idx="175">
                  <c:v>0.44</c:v>
                </c:pt>
                <c:pt idx="176">
                  <c:v>0.4375</c:v>
                </c:pt>
                <c:pt idx="177">
                  <c:v>0.43502824858757061</c:v>
                </c:pt>
                <c:pt idx="178">
                  <c:v>0.43258426966292135</c:v>
                </c:pt>
                <c:pt idx="179">
                  <c:v>0.43016759776536312</c:v>
                </c:pt>
                <c:pt idx="180">
                  <c:v>0.43333333333333335</c:v>
                </c:pt>
                <c:pt idx="181">
                  <c:v>0.43093922651933703</c:v>
                </c:pt>
                <c:pt idx="182">
                  <c:v>0.42857142857142855</c:v>
                </c:pt>
                <c:pt idx="183">
                  <c:v>0.42622950819672129</c:v>
                </c:pt>
                <c:pt idx="184">
                  <c:v>0.42934782608695654</c:v>
                </c:pt>
                <c:pt idx="185">
                  <c:v>0.42702702702702705</c:v>
                </c:pt>
                <c:pt idx="186">
                  <c:v>0.42473118279569894</c:v>
                </c:pt>
                <c:pt idx="187">
                  <c:v>0.42245989304812837</c:v>
                </c:pt>
                <c:pt idx="188">
                  <c:v>0.42021276595744683</c:v>
                </c:pt>
                <c:pt idx="189">
                  <c:v>0.42328042328042326</c:v>
                </c:pt>
                <c:pt idx="190">
                  <c:v>0.42105263157894735</c:v>
                </c:pt>
                <c:pt idx="191">
                  <c:v>0.41884816753926701</c:v>
                </c:pt>
                <c:pt idx="192">
                  <c:v>0.421875</c:v>
                </c:pt>
                <c:pt idx="193">
                  <c:v>0.41968911917098445</c:v>
                </c:pt>
                <c:pt idx="194">
                  <c:v>0.4175257731958763</c:v>
                </c:pt>
                <c:pt idx="195">
                  <c:v>0.41538461538461541</c:v>
                </c:pt>
                <c:pt idx="196">
                  <c:v>0.41836734693877553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F-41B4-89BA-B17874EA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10922544"/>
        <c:axId val="-1510916560"/>
      </c:barChart>
      <c:catAx>
        <c:axId val="-15109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Bet</a:t>
                </a:r>
                <a:r>
                  <a:rPr lang="hr-HR" baseline="0"/>
                  <a:t> in year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10916560"/>
        <c:crosses val="autoZero"/>
        <c:auto val="1"/>
        <c:lblAlgn val="ctr"/>
        <c:lblOffset val="100"/>
        <c:noMultiLvlLbl val="0"/>
      </c:catAx>
      <c:valAx>
        <c:axId val="-15109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Win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109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Premium Isti ulog'!$A$5:$A$72</c:f>
              <c:strCache>
                <c:ptCount val="68"/>
                <c:pt idx="0">
                  <c:v>01.01.16.</c:v>
                </c:pt>
                <c:pt idx="1">
                  <c:v>02.01.16.</c:v>
                </c:pt>
                <c:pt idx="2">
                  <c:v>03.01.16.</c:v>
                </c:pt>
                <c:pt idx="3">
                  <c:v>05.01.16.</c:v>
                </c:pt>
                <c:pt idx="4">
                  <c:v>06.01.16.</c:v>
                </c:pt>
                <c:pt idx="5">
                  <c:v>07.01.16.</c:v>
                </c:pt>
                <c:pt idx="6">
                  <c:v>08.01.16.</c:v>
                </c:pt>
                <c:pt idx="7">
                  <c:v>09.01.16.</c:v>
                </c:pt>
                <c:pt idx="8">
                  <c:v>10.01.16.</c:v>
                </c:pt>
                <c:pt idx="9">
                  <c:v>11.01.16.</c:v>
                </c:pt>
                <c:pt idx="10">
                  <c:v>12.01.16.</c:v>
                </c:pt>
                <c:pt idx="11">
                  <c:v>13.01.16.</c:v>
                </c:pt>
                <c:pt idx="12">
                  <c:v>14.01.16.</c:v>
                </c:pt>
                <c:pt idx="13">
                  <c:v>15.01.16.</c:v>
                </c:pt>
                <c:pt idx="14">
                  <c:v>16.01.16.</c:v>
                </c:pt>
                <c:pt idx="15">
                  <c:v>17.01.16.</c:v>
                </c:pt>
                <c:pt idx="16">
                  <c:v>18.01.16.</c:v>
                </c:pt>
                <c:pt idx="17">
                  <c:v>19.01.16.</c:v>
                </c:pt>
                <c:pt idx="18">
                  <c:v>20.01.16.</c:v>
                </c:pt>
                <c:pt idx="19">
                  <c:v>21.01.16.</c:v>
                </c:pt>
                <c:pt idx="20">
                  <c:v>22.01.16.</c:v>
                </c:pt>
                <c:pt idx="21">
                  <c:v>23.01.16.</c:v>
                </c:pt>
                <c:pt idx="22">
                  <c:v>26.01.16.</c:v>
                </c:pt>
                <c:pt idx="23">
                  <c:v>27.01.16.</c:v>
                </c:pt>
                <c:pt idx="24">
                  <c:v>28.01.16.</c:v>
                </c:pt>
                <c:pt idx="25">
                  <c:v>29.01.16.</c:v>
                </c:pt>
                <c:pt idx="26">
                  <c:v>30.01.16.</c:v>
                </c:pt>
                <c:pt idx="27">
                  <c:v>31.01.16.</c:v>
                </c:pt>
                <c:pt idx="28">
                  <c:v>01.02.16.</c:v>
                </c:pt>
                <c:pt idx="29">
                  <c:v>02.02.16.</c:v>
                </c:pt>
                <c:pt idx="30">
                  <c:v>03.02.16.</c:v>
                </c:pt>
                <c:pt idx="31">
                  <c:v>04.02.16.</c:v>
                </c:pt>
                <c:pt idx="32">
                  <c:v>05.02.16.</c:v>
                </c:pt>
                <c:pt idx="33">
                  <c:v>07.02.16.</c:v>
                </c:pt>
                <c:pt idx="34">
                  <c:v>08.02.16.</c:v>
                </c:pt>
                <c:pt idx="35">
                  <c:v>09.02.16.</c:v>
                </c:pt>
                <c:pt idx="36">
                  <c:v>10.02.16.</c:v>
                </c:pt>
                <c:pt idx="37">
                  <c:v>11.02.16.</c:v>
                </c:pt>
                <c:pt idx="38">
                  <c:v>12.02.16.</c:v>
                </c:pt>
                <c:pt idx="39">
                  <c:v>13.02.16.</c:v>
                </c:pt>
                <c:pt idx="40">
                  <c:v>14.02.16.</c:v>
                </c:pt>
                <c:pt idx="41">
                  <c:v>15.02.16.</c:v>
                </c:pt>
                <c:pt idx="42">
                  <c:v>16.02.16.</c:v>
                </c:pt>
                <c:pt idx="43">
                  <c:v>17.02.16.</c:v>
                </c:pt>
                <c:pt idx="44">
                  <c:v>19.02.16.</c:v>
                </c:pt>
                <c:pt idx="45">
                  <c:v>20.02.16.</c:v>
                </c:pt>
                <c:pt idx="46">
                  <c:v>21.02.16.</c:v>
                </c:pt>
                <c:pt idx="47">
                  <c:v>22.02.16.</c:v>
                </c:pt>
                <c:pt idx="48">
                  <c:v>23.02.16.</c:v>
                </c:pt>
                <c:pt idx="49">
                  <c:v>25.02.16.</c:v>
                </c:pt>
                <c:pt idx="50">
                  <c:v>26.02.16.</c:v>
                </c:pt>
                <c:pt idx="51">
                  <c:v>27.02.16.</c:v>
                </c:pt>
                <c:pt idx="52">
                  <c:v>29.02.16.</c:v>
                </c:pt>
                <c:pt idx="53">
                  <c:v>01.03.16.</c:v>
                </c:pt>
                <c:pt idx="54">
                  <c:v>02.03.16.</c:v>
                </c:pt>
                <c:pt idx="55">
                  <c:v>03.03.16.</c:v>
                </c:pt>
                <c:pt idx="56">
                  <c:v>04.03.16.</c:v>
                </c:pt>
                <c:pt idx="57">
                  <c:v>05.03.16.</c:v>
                </c:pt>
                <c:pt idx="58">
                  <c:v>07.03.16.</c:v>
                </c:pt>
                <c:pt idx="59">
                  <c:v>08.03.16.</c:v>
                </c:pt>
                <c:pt idx="60">
                  <c:v>09.03.16.</c:v>
                </c:pt>
                <c:pt idx="61">
                  <c:v>10.03.16.</c:v>
                </c:pt>
                <c:pt idx="62">
                  <c:v>11.03.16.</c:v>
                </c:pt>
                <c:pt idx="63">
                  <c:v>12.03.16.</c:v>
                </c:pt>
                <c:pt idx="64">
                  <c:v>14.03.16.</c:v>
                </c:pt>
                <c:pt idx="65">
                  <c:v>16.03.16.</c:v>
                </c:pt>
                <c:pt idx="66">
                  <c:v>17.03.16.</c:v>
                </c:pt>
                <c:pt idx="67">
                  <c:v>18.03.16.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Isti ulog'!$M$5:$M$172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0.36842105263157893</c:v>
                </c:pt>
                <c:pt idx="20">
                  <c:v>0.35</c:v>
                </c:pt>
                <c:pt idx="21">
                  <c:v>0.38095238095238093</c:v>
                </c:pt>
                <c:pt idx="22">
                  <c:v>0.36363636363636365</c:v>
                </c:pt>
                <c:pt idx="23">
                  <c:v>0.34782608695652173</c:v>
                </c:pt>
                <c:pt idx="24">
                  <c:v>0.375</c:v>
                </c:pt>
                <c:pt idx="25">
                  <c:v>0.36</c:v>
                </c:pt>
                <c:pt idx="26">
                  <c:v>0.34615384615384615</c:v>
                </c:pt>
                <c:pt idx="27">
                  <c:v>0.33333333333333331</c:v>
                </c:pt>
                <c:pt idx="28">
                  <c:v>0.35714285714285715</c:v>
                </c:pt>
                <c:pt idx="29">
                  <c:v>0.34482758620689657</c:v>
                </c:pt>
                <c:pt idx="30">
                  <c:v>0.36666666666666664</c:v>
                </c:pt>
                <c:pt idx="31">
                  <c:v>0.38709677419354838</c:v>
                </c:pt>
                <c:pt idx="32">
                  <c:v>0.375</c:v>
                </c:pt>
                <c:pt idx="33">
                  <c:v>0.39393939393939392</c:v>
                </c:pt>
                <c:pt idx="34">
                  <c:v>0.38235294117647056</c:v>
                </c:pt>
                <c:pt idx="35">
                  <c:v>0.37142857142857144</c:v>
                </c:pt>
                <c:pt idx="36">
                  <c:v>0.3888888888888889</c:v>
                </c:pt>
                <c:pt idx="37">
                  <c:v>0.40540540540540543</c:v>
                </c:pt>
                <c:pt idx="38">
                  <c:v>0.39473684210526316</c:v>
                </c:pt>
                <c:pt idx="39">
                  <c:v>0.38461538461538464</c:v>
                </c:pt>
                <c:pt idx="40">
                  <c:v>0.375</c:v>
                </c:pt>
                <c:pt idx="41">
                  <c:v>0.36585365853658536</c:v>
                </c:pt>
                <c:pt idx="42">
                  <c:v>0.35714285714285715</c:v>
                </c:pt>
                <c:pt idx="43">
                  <c:v>0.34883720930232559</c:v>
                </c:pt>
                <c:pt idx="44">
                  <c:v>0.34090909090909088</c:v>
                </c:pt>
                <c:pt idx="45">
                  <c:v>0.33333333333333331</c:v>
                </c:pt>
                <c:pt idx="46">
                  <c:v>0.34782608695652173</c:v>
                </c:pt>
                <c:pt idx="47">
                  <c:v>0.34042553191489361</c:v>
                </c:pt>
                <c:pt idx="48">
                  <c:v>0.33333333333333331</c:v>
                </c:pt>
                <c:pt idx="49">
                  <c:v>0.34693877551020408</c:v>
                </c:pt>
                <c:pt idx="50">
                  <c:v>0.36</c:v>
                </c:pt>
                <c:pt idx="51">
                  <c:v>0.37254901960784315</c:v>
                </c:pt>
                <c:pt idx="52">
                  <c:v>0.38461538461538464</c:v>
                </c:pt>
                <c:pt idx="53">
                  <c:v>0.39622641509433965</c:v>
                </c:pt>
                <c:pt idx="54">
                  <c:v>0.3888888888888889</c:v>
                </c:pt>
                <c:pt idx="55">
                  <c:v>0.4</c:v>
                </c:pt>
                <c:pt idx="56">
                  <c:v>0.39285714285714285</c:v>
                </c:pt>
                <c:pt idx="57">
                  <c:v>0.38596491228070173</c:v>
                </c:pt>
                <c:pt idx="58">
                  <c:v>0.37931034482758619</c:v>
                </c:pt>
                <c:pt idx="59">
                  <c:v>0.3728813559322034</c:v>
                </c:pt>
                <c:pt idx="60">
                  <c:v>0.38333333333333336</c:v>
                </c:pt>
                <c:pt idx="61">
                  <c:v>0.37704918032786883</c:v>
                </c:pt>
                <c:pt idx="62">
                  <c:v>0.38709677419354838</c:v>
                </c:pt>
                <c:pt idx="63">
                  <c:v>0.38095238095238093</c:v>
                </c:pt>
                <c:pt idx="64">
                  <c:v>0.390625</c:v>
                </c:pt>
                <c:pt idx="65">
                  <c:v>0.4</c:v>
                </c:pt>
                <c:pt idx="66">
                  <c:v>0.39393939393939392</c:v>
                </c:pt>
                <c:pt idx="67">
                  <c:v>0.40298507462686567</c:v>
                </c:pt>
                <c:pt idx="68">
                  <c:v>0.39705882352941174</c:v>
                </c:pt>
                <c:pt idx="69">
                  <c:v>0.39130434782608697</c:v>
                </c:pt>
                <c:pt idx="70">
                  <c:v>0.4</c:v>
                </c:pt>
                <c:pt idx="71">
                  <c:v>0.39436619718309857</c:v>
                </c:pt>
                <c:pt idx="72">
                  <c:v>0.40277777777777779</c:v>
                </c:pt>
                <c:pt idx="73">
                  <c:v>0.39726027397260272</c:v>
                </c:pt>
                <c:pt idx="74">
                  <c:v>0.40540540540540543</c:v>
                </c:pt>
                <c:pt idx="75">
                  <c:v>0.4</c:v>
                </c:pt>
                <c:pt idx="76">
                  <c:v>0.39473684210526316</c:v>
                </c:pt>
                <c:pt idx="77">
                  <c:v>0.40259740259740262</c:v>
                </c:pt>
                <c:pt idx="78">
                  <c:v>0.39743589743589741</c:v>
                </c:pt>
                <c:pt idx="79">
                  <c:v>0.39240506329113922</c:v>
                </c:pt>
                <c:pt idx="80">
                  <c:v>0.38750000000000001</c:v>
                </c:pt>
                <c:pt idx="81">
                  <c:v>0.39506172839506171</c:v>
                </c:pt>
                <c:pt idx="82">
                  <c:v>0.40243902439024393</c:v>
                </c:pt>
                <c:pt idx="83">
                  <c:v>0.39759036144578314</c:v>
                </c:pt>
                <c:pt idx="84">
                  <c:v>0.39285714285714285</c:v>
                </c:pt>
                <c:pt idx="85">
                  <c:v>0.4</c:v>
                </c:pt>
                <c:pt idx="86">
                  <c:v>0.39534883720930231</c:v>
                </c:pt>
                <c:pt idx="87">
                  <c:v>0.39080459770114945</c:v>
                </c:pt>
                <c:pt idx="88">
                  <c:v>0.38636363636363635</c:v>
                </c:pt>
                <c:pt idx="89">
                  <c:v>0.39325842696629215</c:v>
                </c:pt>
                <c:pt idx="90">
                  <c:v>0.3888888888888889</c:v>
                </c:pt>
                <c:pt idx="91">
                  <c:v>0.39560439560439559</c:v>
                </c:pt>
                <c:pt idx="92">
                  <c:v>0.40217391304347827</c:v>
                </c:pt>
                <c:pt idx="93">
                  <c:v>0.40860215053763443</c:v>
                </c:pt>
                <c:pt idx="94">
                  <c:v>0.41489361702127658</c:v>
                </c:pt>
                <c:pt idx="95">
                  <c:v>0.41052631578947368</c:v>
                </c:pt>
                <c:pt idx="96">
                  <c:v>0.40625</c:v>
                </c:pt>
                <c:pt idx="97">
                  <c:v>0.40206185567010311</c:v>
                </c:pt>
                <c:pt idx="98">
                  <c:v>0.39795918367346939</c:v>
                </c:pt>
                <c:pt idx="99">
                  <c:v>0.40404040404040403</c:v>
                </c:pt>
                <c:pt idx="100">
                  <c:v>0.4</c:v>
                </c:pt>
                <c:pt idx="101">
                  <c:v>0.40594059405940597</c:v>
                </c:pt>
                <c:pt idx="102">
                  <c:v>0.40196078431372551</c:v>
                </c:pt>
                <c:pt idx="103">
                  <c:v>0.39805825242718446</c:v>
                </c:pt>
                <c:pt idx="104">
                  <c:v>0.40384615384615385</c:v>
                </c:pt>
                <c:pt idx="105">
                  <c:v>0.40952380952380951</c:v>
                </c:pt>
                <c:pt idx="106">
                  <c:v>0.40566037735849059</c:v>
                </c:pt>
                <c:pt idx="107">
                  <c:v>0.41121495327102803</c:v>
                </c:pt>
                <c:pt idx="108">
                  <c:v>0.41666666666666669</c:v>
                </c:pt>
                <c:pt idx="109">
                  <c:v>0.41284403669724773</c:v>
                </c:pt>
                <c:pt idx="110">
                  <c:v>0.40909090909090912</c:v>
                </c:pt>
                <c:pt idx="111">
                  <c:v>0.40540540540540543</c:v>
                </c:pt>
                <c:pt idx="112">
                  <c:v>0.4017857142857143</c:v>
                </c:pt>
                <c:pt idx="113">
                  <c:v>0.40707964601769914</c:v>
                </c:pt>
                <c:pt idx="114">
                  <c:v>0.41228070175438597</c:v>
                </c:pt>
                <c:pt idx="115">
                  <c:v>0.40869565217391307</c:v>
                </c:pt>
                <c:pt idx="116">
                  <c:v>0.40517241379310343</c:v>
                </c:pt>
                <c:pt idx="117">
                  <c:v>0.41025641025641024</c:v>
                </c:pt>
                <c:pt idx="118">
                  <c:v>0.40677966101694918</c:v>
                </c:pt>
                <c:pt idx="119">
                  <c:v>0.40336134453781514</c:v>
                </c:pt>
                <c:pt idx="120">
                  <c:v>0.40833333333333333</c:v>
                </c:pt>
                <c:pt idx="121">
                  <c:v>0.41322314049586778</c:v>
                </c:pt>
                <c:pt idx="122">
                  <c:v>0.41803278688524592</c:v>
                </c:pt>
                <c:pt idx="123">
                  <c:v>0.42276422764227645</c:v>
                </c:pt>
                <c:pt idx="124">
                  <c:v>0.41935483870967744</c:v>
                </c:pt>
                <c:pt idx="125">
                  <c:v>0.41599999999999998</c:v>
                </c:pt>
                <c:pt idx="126">
                  <c:v>0.42063492063492064</c:v>
                </c:pt>
                <c:pt idx="127">
                  <c:v>0.42519685039370081</c:v>
                </c:pt>
                <c:pt idx="128">
                  <c:v>0.421875</c:v>
                </c:pt>
                <c:pt idx="129">
                  <c:v>0.41860465116279072</c:v>
                </c:pt>
                <c:pt idx="130">
                  <c:v>0.42307692307692307</c:v>
                </c:pt>
                <c:pt idx="131">
                  <c:v>0.41984732824427479</c:v>
                </c:pt>
                <c:pt idx="132">
                  <c:v>0.42424242424242425</c:v>
                </c:pt>
                <c:pt idx="133">
                  <c:v>0.42105263157894735</c:v>
                </c:pt>
                <c:pt idx="134">
                  <c:v>0.41791044776119401</c:v>
                </c:pt>
                <c:pt idx="135">
                  <c:v>0.4148148148148148</c:v>
                </c:pt>
                <c:pt idx="136">
                  <c:v>0.41911764705882354</c:v>
                </c:pt>
                <c:pt idx="137">
                  <c:v>0.41605839416058393</c:v>
                </c:pt>
                <c:pt idx="138">
                  <c:v>0.41304347826086957</c:v>
                </c:pt>
                <c:pt idx="139">
                  <c:v>0.41007194244604317</c:v>
                </c:pt>
                <c:pt idx="140">
                  <c:v>0.41428571428571431</c:v>
                </c:pt>
                <c:pt idx="141">
                  <c:v>0.41843971631205673</c:v>
                </c:pt>
                <c:pt idx="142">
                  <c:v>0.42253521126760563</c:v>
                </c:pt>
                <c:pt idx="143">
                  <c:v>0.42657342657342656</c:v>
                </c:pt>
                <c:pt idx="144">
                  <c:v>0.43055555555555558</c:v>
                </c:pt>
                <c:pt idx="145">
                  <c:v>0.43448275862068964</c:v>
                </c:pt>
                <c:pt idx="146">
                  <c:v>0.4315068493150685</c:v>
                </c:pt>
                <c:pt idx="147">
                  <c:v>0.42857142857142855</c:v>
                </c:pt>
                <c:pt idx="148">
                  <c:v>0.42567567567567566</c:v>
                </c:pt>
                <c:pt idx="149">
                  <c:v>0.42953020134228187</c:v>
                </c:pt>
                <c:pt idx="150">
                  <c:v>0.42666666666666669</c:v>
                </c:pt>
                <c:pt idx="151">
                  <c:v>0.43046357615894038</c:v>
                </c:pt>
                <c:pt idx="152">
                  <c:v>0.42763157894736842</c:v>
                </c:pt>
                <c:pt idx="153">
                  <c:v>0.42483660130718953</c:v>
                </c:pt>
                <c:pt idx="154">
                  <c:v>0.42857142857142855</c:v>
                </c:pt>
                <c:pt idx="155">
                  <c:v>0.4258064516129032</c:v>
                </c:pt>
                <c:pt idx="156">
                  <c:v>0.42948717948717946</c:v>
                </c:pt>
                <c:pt idx="157">
                  <c:v>0.43312101910828027</c:v>
                </c:pt>
                <c:pt idx="158">
                  <c:v>0.43670886075949367</c:v>
                </c:pt>
                <c:pt idx="159">
                  <c:v>0.43396226415094341</c:v>
                </c:pt>
                <c:pt idx="160">
                  <c:v>0.4375</c:v>
                </c:pt>
                <c:pt idx="161">
                  <c:v>0.43478260869565216</c:v>
                </c:pt>
                <c:pt idx="162">
                  <c:v>0.43209876543209874</c:v>
                </c:pt>
                <c:pt idx="163">
                  <c:v>0.42944785276073622</c:v>
                </c:pt>
                <c:pt idx="164">
                  <c:v>0.42682926829268292</c:v>
                </c:pt>
                <c:pt idx="165">
                  <c:v>0.42424242424242425</c:v>
                </c:pt>
                <c:pt idx="166">
                  <c:v>0.42168674698795183</c:v>
                </c:pt>
                <c:pt idx="167">
                  <c:v>0.42514970059880242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F-41B4-89BA-B17874EA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0916016"/>
        <c:axId val="-1510915472"/>
      </c:lineChart>
      <c:catAx>
        <c:axId val="-1510916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510915472"/>
        <c:crosses val="autoZero"/>
        <c:auto val="1"/>
        <c:lblAlgn val="ctr"/>
        <c:lblOffset val="100"/>
        <c:noMultiLvlLbl val="0"/>
      </c:catAx>
      <c:valAx>
        <c:axId val="-1510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109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52295895603904"/>
          <c:y val="3.2420151082222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BC0-8A0A-0CE27EE22D53}"/>
            </c:ext>
          </c:extLst>
        </c:ser>
        <c:ser>
          <c:idx val="16"/>
          <c:order val="1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BC0-8A0A-0CE27EE22D53}"/>
            </c:ext>
          </c:extLst>
        </c:ser>
        <c:ser>
          <c:idx val="17"/>
          <c:order val="2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BC0-8A0A-0CE27EE22D53}"/>
            </c:ext>
          </c:extLst>
        </c:ser>
        <c:ser>
          <c:idx val="0"/>
          <c:order val="3"/>
          <c:tx>
            <c:strRef>
              <c:f>'Gold Premium Isti ulog'!$J$4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Isti ulog'!$J$5:$J$172</c:f>
              <c:numCache>
                <c:formatCode>0.00</c:formatCode>
                <c:ptCount val="168"/>
                <c:pt idx="0">
                  <c:v>-5</c:v>
                </c:pt>
                <c:pt idx="1">
                  <c:v>-10</c:v>
                </c:pt>
                <c:pt idx="2">
                  <c:v>-1.25</c:v>
                </c:pt>
                <c:pt idx="3">
                  <c:v>8.1000000000000014</c:v>
                </c:pt>
                <c:pt idx="4">
                  <c:v>3.1000000000000014</c:v>
                </c:pt>
                <c:pt idx="5">
                  <c:v>-1.8999999999999986</c:v>
                </c:pt>
                <c:pt idx="6">
                  <c:v>-6.8999999999999986</c:v>
                </c:pt>
                <c:pt idx="7">
                  <c:v>-11.899999999999999</c:v>
                </c:pt>
                <c:pt idx="8">
                  <c:v>3.1000000000000014</c:v>
                </c:pt>
                <c:pt idx="9">
                  <c:v>15.600000000000001</c:v>
                </c:pt>
                <c:pt idx="10">
                  <c:v>10.600000000000001</c:v>
                </c:pt>
                <c:pt idx="11">
                  <c:v>5.6000000000000014</c:v>
                </c:pt>
                <c:pt idx="12">
                  <c:v>13.700000000000003</c:v>
                </c:pt>
                <c:pt idx="13">
                  <c:v>20.6</c:v>
                </c:pt>
                <c:pt idx="14">
                  <c:v>15.600000000000001</c:v>
                </c:pt>
                <c:pt idx="15">
                  <c:v>10.600000000000001</c:v>
                </c:pt>
                <c:pt idx="16">
                  <c:v>19.950000000000003</c:v>
                </c:pt>
                <c:pt idx="17">
                  <c:v>14.950000000000003</c:v>
                </c:pt>
                <c:pt idx="18">
                  <c:v>9.9500000000000028</c:v>
                </c:pt>
                <c:pt idx="19">
                  <c:v>9.9500000000000028</c:v>
                </c:pt>
                <c:pt idx="20">
                  <c:v>4.9500000000000028</c:v>
                </c:pt>
                <c:pt idx="21">
                  <c:v>13.050000000000004</c:v>
                </c:pt>
                <c:pt idx="22">
                  <c:v>8.0500000000000043</c:v>
                </c:pt>
                <c:pt idx="23">
                  <c:v>3.0500000000000043</c:v>
                </c:pt>
                <c:pt idx="24">
                  <c:v>14.300000000000004</c:v>
                </c:pt>
                <c:pt idx="25">
                  <c:v>9.3000000000000043</c:v>
                </c:pt>
                <c:pt idx="26">
                  <c:v>4.3000000000000043</c:v>
                </c:pt>
                <c:pt idx="27">
                  <c:v>-0.69999999999999574</c:v>
                </c:pt>
                <c:pt idx="28">
                  <c:v>6.1500000000000048</c:v>
                </c:pt>
                <c:pt idx="29">
                  <c:v>1.1500000000000048</c:v>
                </c:pt>
                <c:pt idx="30">
                  <c:v>8.0500000000000043</c:v>
                </c:pt>
                <c:pt idx="31">
                  <c:v>12.050000000000004</c:v>
                </c:pt>
                <c:pt idx="32">
                  <c:v>7.0500000000000043</c:v>
                </c:pt>
                <c:pt idx="33">
                  <c:v>19.550000000000004</c:v>
                </c:pt>
                <c:pt idx="34">
                  <c:v>14.550000000000004</c:v>
                </c:pt>
                <c:pt idx="35">
                  <c:v>9.5500000000000043</c:v>
                </c:pt>
                <c:pt idx="36">
                  <c:v>15.800000000000004</c:v>
                </c:pt>
                <c:pt idx="37">
                  <c:v>24.550000000000004</c:v>
                </c:pt>
                <c:pt idx="38">
                  <c:v>19.550000000000004</c:v>
                </c:pt>
                <c:pt idx="39">
                  <c:v>14.550000000000004</c:v>
                </c:pt>
                <c:pt idx="40">
                  <c:v>9.5500000000000043</c:v>
                </c:pt>
                <c:pt idx="41">
                  <c:v>4.5500000000000043</c:v>
                </c:pt>
                <c:pt idx="42">
                  <c:v>-0.44999999999999574</c:v>
                </c:pt>
                <c:pt idx="43">
                  <c:v>-5.4499999999999957</c:v>
                </c:pt>
                <c:pt idx="44">
                  <c:v>-10.449999999999996</c:v>
                </c:pt>
                <c:pt idx="45">
                  <c:v>-15.449999999999996</c:v>
                </c:pt>
                <c:pt idx="46">
                  <c:v>-7.9499999999999957</c:v>
                </c:pt>
                <c:pt idx="47">
                  <c:v>-12.949999999999996</c:v>
                </c:pt>
                <c:pt idx="48">
                  <c:v>-17.949999999999996</c:v>
                </c:pt>
                <c:pt idx="49">
                  <c:v>-4.1999999999999957</c:v>
                </c:pt>
                <c:pt idx="50">
                  <c:v>4.5500000000000043</c:v>
                </c:pt>
                <c:pt idx="51">
                  <c:v>13.300000000000004</c:v>
                </c:pt>
                <c:pt idx="52">
                  <c:v>27.050000000000004</c:v>
                </c:pt>
                <c:pt idx="53">
                  <c:v>42.050000000000004</c:v>
                </c:pt>
                <c:pt idx="54">
                  <c:v>37.050000000000004</c:v>
                </c:pt>
                <c:pt idx="55">
                  <c:v>44.550000000000004</c:v>
                </c:pt>
                <c:pt idx="56">
                  <c:v>39.550000000000004</c:v>
                </c:pt>
                <c:pt idx="57">
                  <c:v>34.550000000000004</c:v>
                </c:pt>
                <c:pt idx="58">
                  <c:v>29.550000000000004</c:v>
                </c:pt>
                <c:pt idx="59">
                  <c:v>24.550000000000004</c:v>
                </c:pt>
                <c:pt idx="60">
                  <c:v>34.550000000000004</c:v>
                </c:pt>
                <c:pt idx="61">
                  <c:v>29.550000000000004</c:v>
                </c:pt>
                <c:pt idx="62">
                  <c:v>38.950000000000003</c:v>
                </c:pt>
                <c:pt idx="63">
                  <c:v>33.950000000000003</c:v>
                </c:pt>
                <c:pt idx="64">
                  <c:v>43.95</c:v>
                </c:pt>
                <c:pt idx="65">
                  <c:v>50.800000000000004</c:v>
                </c:pt>
                <c:pt idx="66">
                  <c:v>45.800000000000004</c:v>
                </c:pt>
                <c:pt idx="67">
                  <c:v>57.050000000000004</c:v>
                </c:pt>
                <c:pt idx="68">
                  <c:v>52.050000000000004</c:v>
                </c:pt>
                <c:pt idx="69">
                  <c:v>47.050000000000004</c:v>
                </c:pt>
                <c:pt idx="70">
                  <c:v>54.550000000000004</c:v>
                </c:pt>
                <c:pt idx="71">
                  <c:v>49.550000000000004</c:v>
                </c:pt>
                <c:pt idx="72">
                  <c:v>58.900000000000006</c:v>
                </c:pt>
                <c:pt idx="73">
                  <c:v>53.900000000000006</c:v>
                </c:pt>
                <c:pt idx="74">
                  <c:v>63.900000000000006</c:v>
                </c:pt>
                <c:pt idx="75">
                  <c:v>58.900000000000006</c:v>
                </c:pt>
                <c:pt idx="76">
                  <c:v>53.900000000000006</c:v>
                </c:pt>
                <c:pt idx="77">
                  <c:v>60.750000000000007</c:v>
                </c:pt>
                <c:pt idx="78">
                  <c:v>55.750000000000007</c:v>
                </c:pt>
                <c:pt idx="79">
                  <c:v>50.750000000000007</c:v>
                </c:pt>
                <c:pt idx="80">
                  <c:v>45.750000000000007</c:v>
                </c:pt>
                <c:pt idx="81">
                  <c:v>51.250000000000007</c:v>
                </c:pt>
                <c:pt idx="82">
                  <c:v>60.000000000000007</c:v>
                </c:pt>
                <c:pt idx="83">
                  <c:v>55.000000000000007</c:v>
                </c:pt>
                <c:pt idx="84">
                  <c:v>50.000000000000007</c:v>
                </c:pt>
                <c:pt idx="85">
                  <c:v>63.750000000000007</c:v>
                </c:pt>
                <c:pt idx="86">
                  <c:v>58.750000000000007</c:v>
                </c:pt>
                <c:pt idx="87">
                  <c:v>53.750000000000007</c:v>
                </c:pt>
                <c:pt idx="88">
                  <c:v>48.750000000000007</c:v>
                </c:pt>
                <c:pt idx="89">
                  <c:v>62.500000000000007</c:v>
                </c:pt>
                <c:pt idx="90">
                  <c:v>57.500000000000007</c:v>
                </c:pt>
                <c:pt idx="91">
                  <c:v>66.900000000000006</c:v>
                </c:pt>
                <c:pt idx="92">
                  <c:v>75.650000000000006</c:v>
                </c:pt>
                <c:pt idx="93">
                  <c:v>83.75</c:v>
                </c:pt>
                <c:pt idx="94">
                  <c:v>91.25</c:v>
                </c:pt>
                <c:pt idx="95">
                  <c:v>86.25</c:v>
                </c:pt>
                <c:pt idx="96">
                  <c:v>81.25</c:v>
                </c:pt>
                <c:pt idx="97">
                  <c:v>76.25</c:v>
                </c:pt>
                <c:pt idx="98">
                  <c:v>71.25</c:v>
                </c:pt>
                <c:pt idx="99">
                  <c:v>81.25</c:v>
                </c:pt>
                <c:pt idx="100">
                  <c:v>76.25</c:v>
                </c:pt>
                <c:pt idx="101">
                  <c:v>88.75</c:v>
                </c:pt>
                <c:pt idx="102">
                  <c:v>83.75</c:v>
                </c:pt>
                <c:pt idx="103">
                  <c:v>78.75</c:v>
                </c:pt>
                <c:pt idx="104">
                  <c:v>86.85</c:v>
                </c:pt>
                <c:pt idx="105">
                  <c:v>93.1</c:v>
                </c:pt>
                <c:pt idx="106">
                  <c:v>88.1</c:v>
                </c:pt>
                <c:pt idx="107">
                  <c:v>96.85</c:v>
                </c:pt>
                <c:pt idx="108">
                  <c:v>108.1</c:v>
                </c:pt>
                <c:pt idx="109">
                  <c:v>103.1</c:v>
                </c:pt>
                <c:pt idx="110">
                  <c:v>98.1</c:v>
                </c:pt>
                <c:pt idx="111">
                  <c:v>93.1</c:v>
                </c:pt>
                <c:pt idx="112">
                  <c:v>88.1</c:v>
                </c:pt>
                <c:pt idx="113">
                  <c:v>94.35</c:v>
                </c:pt>
                <c:pt idx="114">
                  <c:v>104.35</c:v>
                </c:pt>
                <c:pt idx="115">
                  <c:v>99.35</c:v>
                </c:pt>
                <c:pt idx="116">
                  <c:v>94.35</c:v>
                </c:pt>
                <c:pt idx="117">
                  <c:v>101.85</c:v>
                </c:pt>
                <c:pt idx="118">
                  <c:v>96.85</c:v>
                </c:pt>
                <c:pt idx="119">
                  <c:v>91.85</c:v>
                </c:pt>
                <c:pt idx="120">
                  <c:v>124.35</c:v>
                </c:pt>
                <c:pt idx="121">
                  <c:v>135.6</c:v>
                </c:pt>
                <c:pt idx="122">
                  <c:v>145.6</c:v>
                </c:pt>
                <c:pt idx="123">
                  <c:v>149.35</c:v>
                </c:pt>
                <c:pt idx="124">
                  <c:v>144.35</c:v>
                </c:pt>
                <c:pt idx="125">
                  <c:v>139.35</c:v>
                </c:pt>
                <c:pt idx="126">
                  <c:v>146.19999999999999</c:v>
                </c:pt>
                <c:pt idx="127">
                  <c:v>141.19999999999999</c:v>
                </c:pt>
                <c:pt idx="128">
                  <c:v>136.19999999999999</c:v>
                </c:pt>
                <c:pt idx="129">
                  <c:v>131.19999999999999</c:v>
                </c:pt>
                <c:pt idx="130">
                  <c:v>139.29999999999998</c:v>
                </c:pt>
                <c:pt idx="131">
                  <c:v>134.29999999999998</c:v>
                </c:pt>
                <c:pt idx="132">
                  <c:v>143.64999999999998</c:v>
                </c:pt>
                <c:pt idx="133">
                  <c:v>138.64999999999998</c:v>
                </c:pt>
                <c:pt idx="134">
                  <c:v>133.64999999999998</c:v>
                </c:pt>
                <c:pt idx="135">
                  <c:v>128.64999999999998</c:v>
                </c:pt>
                <c:pt idx="136">
                  <c:v>138.64999999999998</c:v>
                </c:pt>
                <c:pt idx="137">
                  <c:v>133.64999999999998</c:v>
                </c:pt>
                <c:pt idx="138">
                  <c:v>128.64999999999998</c:v>
                </c:pt>
                <c:pt idx="139">
                  <c:v>123.64999999999998</c:v>
                </c:pt>
                <c:pt idx="140">
                  <c:v>133.64999999999998</c:v>
                </c:pt>
                <c:pt idx="141">
                  <c:v>142.39999999999998</c:v>
                </c:pt>
                <c:pt idx="142">
                  <c:v>153.64999999999998</c:v>
                </c:pt>
                <c:pt idx="143">
                  <c:v>166.14999999999998</c:v>
                </c:pt>
                <c:pt idx="144">
                  <c:v>177.39999999999998</c:v>
                </c:pt>
                <c:pt idx="145">
                  <c:v>191.14999999999998</c:v>
                </c:pt>
                <c:pt idx="146">
                  <c:v>186.14999999999998</c:v>
                </c:pt>
                <c:pt idx="147">
                  <c:v>181.14999999999998</c:v>
                </c:pt>
                <c:pt idx="148">
                  <c:v>176.14999999999998</c:v>
                </c:pt>
                <c:pt idx="149">
                  <c:v>184.89999999999998</c:v>
                </c:pt>
                <c:pt idx="150">
                  <c:v>179.89999999999998</c:v>
                </c:pt>
                <c:pt idx="151">
                  <c:v>194.89999999999998</c:v>
                </c:pt>
                <c:pt idx="152">
                  <c:v>189.89999999999998</c:v>
                </c:pt>
                <c:pt idx="153">
                  <c:v>184.89999999999998</c:v>
                </c:pt>
                <c:pt idx="154">
                  <c:v>193.64999999999998</c:v>
                </c:pt>
                <c:pt idx="155">
                  <c:v>188.64999999999998</c:v>
                </c:pt>
                <c:pt idx="156">
                  <c:v>197.39999999999998</c:v>
                </c:pt>
                <c:pt idx="157">
                  <c:v>207.99999999999997</c:v>
                </c:pt>
                <c:pt idx="158">
                  <c:v>221.74999999999997</c:v>
                </c:pt>
                <c:pt idx="159">
                  <c:v>216.74999999999997</c:v>
                </c:pt>
                <c:pt idx="160">
                  <c:v>222.99999999999997</c:v>
                </c:pt>
                <c:pt idx="161">
                  <c:v>217.99999999999997</c:v>
                </c:pt>
                <c:pt idx="162">
                  <c:v>212.99999999999997</c:v>
                </c:pt>
                <c:pt idx="163">
                  <c:v>207.99999999999997</c:v>
                </c:pt>
                <c:pt idx="164">
                  <c:v>202.99999999999997</c:v>
                </c:pt>
                <c:pt idx="165">
                  <c:v>197.99999999999997</c:v>
                </c:pt>
                <c:pt idx="166">
                  <c:v>192.99999999999997</c:v>
                </c:pt>
                <c:pt idx="167">
                  <c:v>199.84999999999997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BC0-8A0A-0CE27EE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711600"/>
        <c:axId val="-1254881840"/>
      </c:lineChart>
      <c:catAx>
        <c:axId val="-1516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81840"/>
        <c:crosses val="autoZero"/>
        <c:auto val="1"/>
        <c:lblAlgn val="ctr"/>
        <c:lblOffset val="100"/>
        <c:noMultiLvlLbl val="0"/>
      </c:catAx>
      <c:valAx>
        <c:axId val="-12548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5167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Premium up-Y'!$A$5:$A$72</c:f>
              <c:strCache>
                <c:ptCount val="68"/>
                <c:pt idx="0">
                  <c:v>01.01.16.</c:v>
                </c:pt>
                <c:pt idx="1">
                  <c:v>02.01.16.</c:v>
                </c:pt>
                <c:pt idx="2">
                  <c:v>03.01.16.</c:v>
                </c:pt>
                <c:pt idx="3">
                  <c:v>05.01.16.</c:v>
                </c:pt>
                <c:pt idx="4">
                  <c:v>06.01.16.</c:v>
                </c:pt>
                <c:pt idx="5">
                  <c:v>07.01.16.</c:v>
                </c:pt>
                <c:pt idx="6">
                  <c:v>08.01.16.</c:v>
                </c:pt>
                <c:pt idx="7">
                  <c:v>09.01.16.</c:v>
                </c:pt>
                <c:pt idx="8">
                  <c:v>10.01.16.</c:v>
                </c:pt>
                <c:pt idx="9">
                  <c:v>11.01.16.</c:v>
                </c:pt>
                <c:pt idx="10">
                  <c:v>12.01.16.</c:v>
                </c:pt>
                <c:pt idx="11">
                  <c:v>13.01.16.</c:v>
                </c:pt>
                <c:pt idx="12">
                  <c:v>14.01.16.</c:v>
                </c:pt>
                <c:pt idx="13">
                  <c:v>15.01.16.</c:v>
                </c:pt>
                <c:pt idx="14">
                  <c:v>16.01.16.</c:v>
                </c:pt>
                <c:pt idx="15">
                  <c:v>17.01.16.</c:v>
                </c:pt>
                <c:pt idx="16">
                  <c:v>18.01.16.</c:v>
                </c:pt>
                <c:pt idx="17">
                  <c:v>19.01.16.</c:v>
                </c:pt>
                <c:pt idx="18">
                  <c:v>20.01.16.</c:v>
                </c:pt>
                <c:pt idx="19">
                  <c:v>21.01.16.</c:v>
                </c:pt>
                <c:pt idx="20">
                  <c:v>22.01.16.</c:v>
                </c:pt>
                <c:pt idx="21">
                  <c:v>23.01.16.</c:v>
                </c:pt>
                <c:pt idx="22">
                  <c:v>26.01.16.</c:v>
                </c:pt>
                <c:pt idx="23">
                  <c:v>27.01.16.</c:v>
                </c:pt>
                <c:pt idx="24">
                  <c:v>28.01.16.</c:v>
                </c:pt>
                <c:pt idx="25">
                  <c:v>29.01.16.</c:v>
                </c:pt>
                <c:pt idx="26">
                  <c:v>30.01.16.</c:v>
                </c:pt>
                <c:pt idx="27">
                  <c:v>31.01.16.</c:v>
                </c:pt>
                <c:pt idx="28">
                  <c:v>01.02.16.</c:v>
                </c:pt>
                <c:pt idx="29">
                  <c:v>02.02.16.</c:v>
                </c:pt>
                <c:pt idx="30">
                  <c:v>03.02.16.</c:v>
                </c:pt>
                <c:pt idx="31">
                  <c:v>04.02.16.</c:v>
                </c:pt>
                <c:pt idx="32">
                  <c:v>05.02.16.</c:v>
                </c:pt>
                <c:pt idx="33">
                  <c:v>07.02.16.</c:v>
                </c:pt>
                <c:pt idx="34">
                  <c:v>08.02.16.</c:v>
                </c:pt>
                <c:pt idx="35">
                  <c:v>09.02.16.</c:v>
                </c:pt>
                <c:pt idx="36">
                  <c:v>10.02.16.</c:v>
                </c:pt>
                <c:pt idx="37">
                  <c:v>11.02.16.</c:v>
                </c:pt>
                <c:pt idx="38">
                  <c:v>12.02.16.</c:v>
                </c:pt>
                <c:pt idx="39">
                  <c:v>13.02.16.</c:v>
                </c:pt>
                <c:pt idx="40">
                  <c:v>14.02.16.</c:v>
                </c:pt>
                <c:pt idx="41">
                  <c:v>15.02.16.</c:v>
                </c:pt>
                <c:pt idx="42">
                  <c:v>16.02.16.</c:v>
                </c:pt>
                <c:pt idx="43">
                  <c:v>17.02.16.</c:v>
                </c:pt>
                <c:pt idx="44">
                  <c:v>19.02.16.</c:v>
                </c:pt>
                <c:pt idx="45">
                  <c:v>20.02.16.</c:v>
                </c:pt>
                <c:pt idx="46">
                  <c:v>21.02.16.</c:v>
                </c:pt>
                <c:pt idx="47">
                  <c:v>22.02.16.</c:v>
                </c:pt>
                <c:pt idx="48">
                  <c:v>23.02.16.</c:v>
                </c:pt>
                <c:pt idx="49">
                  <c:v>25.02.16.</c:v>
                </c:pt>
                <c:pt idx="50">
                  <c:v>26.02.16.</c:v>
                </c:pt>
                <c:pt idx="51">
                  <c:v>27.02.16.</c:v>
                </c:pt>
                <c:pt idx="52">
                  <c:v>29.02.16.</c:v>
                </c:pt>
                <c:pt idx="53">
                  <c:v>01.03.16.</c:v>
                </c:pt>
                <c:pt idx="54">
                  <c:v>02.03.16.</c:v>
                </c:pt>
                <c:pt idx="55">
                  <c:v>03.03.16.</c:v>
                </c:pt>
                <c:pt idx="56">
                  <c:v>04.03.16.</c:v>
                </c:pt>
                <c:pt idx="57">
                  <c:v>05.03.16.</c:v>
                </c:pt>
                <c:pt idx="58">
                  <c:v>07.03.16.</c:v>
                </c:pt>
                <c:pt idx="59">
                  <c:v>08.03.16.</c:v>
                </c:pt>
                <c:pt idx="60">
                  <c:v>09.03.16.</c:v>
                </c:pt>
                <c:pt idx="61">
                  <c:v>10.03.16.</c:v>
                </c:pt>
                <c:pt idx="62">
                  <c:v>11.03.16.</c:v>
                </c:pt>
                <c:pt idx="63">
                  <c:v>12.03.16.</c:v>
                </c:pt>
                <c:pt idx="64">
                  <c:v>14.03.16.</c:v>
                </c:pt>
                <c:pt idx="65">
                  <c:v>16.03.16.</c:v>
                </c:pt>
                <c:pt idx="66">
                  <c:v>17.03.16.</c:v>
                </c:pt>
                <c:pt idx="67">
                  <c:v>18.03.16.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up-Y'!$O$5:$O$172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0.36842105263157893</c:v>
                </c:pt>
                <c:pt idx="20">
                  <c:v>0.35</c:v>
                </c:pt>
                <c:pt idx="21">
                  <c:v>0.38095238095238093</c:v>
                </c:pt>
                <c:pt idx="22">
                  <c:v>0.36363636363636365</c:v>
                </c:pt>
                <c:pt idx="23">
                  <c:v>0.34782608695652173</c:v>
                </c:pt>
                <c:pt idx="24">
                  <c:v>0.375</c:v>
                </c:pt>
                <c:pt idx="25">
                  <c:v>0.36</c:v>
                </c:pt>
                <c:pt idx="26">
                  <c:v>0.34615384615384615</c:v>
                </c:pt>
                <c:pt idx="27">
                  <c:v>0.33333333333333331</c:v>
                </c:pt>
                <c:pt idx="28">
                  <c:v>0.35714285714285715</c:v>
                </c:pt>
                <c:pt idx="29">
                  <c:v>0.34482758620689657</c:v>
                </c:pt>
                <c:pt idx="30">
                  <c:v>0.36666666666666664</c:v>
                </c:pt>
                <c:pt idx="31">
                  <c:v>0.38709677419354838</c:v>
                </c:pt>
                <c:pt idx="32">
                  <c:v>0.375</c:v>
                </c:pt>
                <c:pt idx="33">
                  <c:v>0.39393939393939392</c:v>
                </c:pt>
                <c:pt idx="34">
                  <c:v>0.38235294117647056</c:v>
                </c:pt>
                <c:pt idx="35">
                  <c:v>0.37142857142857144</c:v>
                </c:pt>
                <c:pt idx="36">
                  <c:v>0.3888888888888889</c:v>
                </c:pt>
                <c:pt idx="37">
                  <c:v>0.40540540540540543</c:v>
                </c:pt>
                <c:pt idx="38">
                  <c:v>0.39473684210526316</c:v>
                </c:pt>
                <c:pt idx="39">
                  <c:v>0.38461538461538464</c:v>
                </c:pt>
                <c:pt idx="40">
                  <c:v>0.375</c:v>
                </c:pt>
                <c:pt idx="41">
                  <c:v>0.36585365853658536</c:v>
                </c:pt>
                <c:pt idx="42">
                  <c:v>0.35714285714285715</c:v>
                </c:pt>
                <c:pt idx="43">
                  <c:v>0.34883720930232559</c:v>
                </c:pt>
                <c:pt idx="44">
                  <c:v>0.34090909090909088</c:v>
                </c:pt>
                <c:pt idx="45">
                  <c:v>0.33333333333333331</c:v>
                </c:pt>
                <c:pt idx="46">
                  <c:v>0.34782608695652173</c:v>
                </c:pt>
                <c:pt idx="47">
                  <c:v>0.34042553191489361</c:v>
                </c:pt>
                <c:pt idx="48">
                  <c:v>0.33333333333333331</c:v>
                </c:pt>
                <c:pt idx="49">
                  <c:v>0.34693877551020408</c:v>
                </c:pt>
                <c:pt idx="50">
                  <c:v>0.36</c:v>
                </c:pt>
                <c:pt idx="51">
                  <c:v>0.37254901960784315</c:v>
                </c:pt>
                <c:pt idx="52">
                  <c:v>0.38461538461538464</c:v>
                </c:pt>
                <c:pt idx="53">
                  <c:v>0.39622641509433965</c:v>
                </c:pt>
                <c:pt idx="54">
                  <c:v>0.3888888888888889</c:v>
                </c:pt>
                <c:pt idx="55">
                  <c:v>0.4</c:v>
                </c:pt>
                <c:pt idx="56">
                  <c:v>0.39285714285714285</c:v>
                </c:pt>
                <c:pt idx="57">
                  <c:v>0.38596491228070173</c:v>
                </c:pt>
                <c:pt idx="58">
                  <c:v>0.37931034482758619</c:v>
                </c:pt>
                <c:pt idx="59">
                  <c:v>0.3728813559322034</c:v>
                </c:pt>
                <c:pt idx="60">
                  <c:v>0.38333333333333336</c:v>
                </c:pt>
                <c:pt idx="61">
                  <c:v>0.37704918032786883</c:v>
                </c:pt>
                <c:pt idx="62">
                  <c:v>0.38709677419354838</c:v>
                </c:pt>
                <c:pt idx="63">
                  <c:v>0.38095238095238093</c:v>
                </c:pt>
                <c:pt idx="64">
                  <c:v>0.390625</c:v>
                </c:pt>
                <c:pt idx="65">
                  <c:v>0.4</c:v>
                </c:pt>
                <c:pt idx="66">
                  <c:v>0.39393939393939392</c:v>
                </c:pt>
                <c:pt idx="67">
                  <c:v>0.40298507462686567</c:v>
                </c:pt>
                <c:pt idx="68">
                  <c:v>0.39705882352941174</c:v>
                </c:pt>
                <c:pt idx="69">
                  <c:v>0.39130434782608697</c:v>
                </c:pt>
                <c:pt idx="70">
                  <c:v>0.4</c:v>
                </c:pt>
                <c:pt idx="71">
                  <c:v>0.39436619718309857</c:v>
                </c:pt>
                <c:pt idx="72">
                  <c:v>0.40277777777777779</c:v>
                </c:pt>
                <c:pt idx="73">
                  <c:v>0.39726027397260272</c:v>
                </c:pt>
                <c:pt idx="74">
                  <c:v>0.40540540540540543</c:v>
                </c:pt>
                <c:pt idx="75">
                  <c:v>0.4</c:v>
                </c:pt>
                <c:pt idx="76">
                  <c:v>0.39473684210526316</c:v>
                </c:pt>
                <c:pt idx="77">
                  <c:v>0.40259740259740262</c:v>
                </c:pt>
                <c:pt idx="78">
                  <c:v>0.39743589743589741</c:v>
                </c:pt>
                <c:pt idx="79">
                  <c:v>0.39240506329113922</c:v>
                </c:pt>
                <c:pt idx="80">
                  <c:v>0.38750000000000001</c:v>
                </c:pt>
                <c:pt idx="81">
                  <c:v>0.39506172839506171</c:v>
                </c:pt>
                <c:pt idx="82">
                  <c:v>0.40243902439024393</c:v>
                </c:pt>
                <c:pt idx="83">
                  <c:v>0.39759036144578314</c:v>
                </c:pt>
                <c:pt idx="84">
                  <c:v>0.39285714285714285</c:v>
                </c:pt>
                <c:pt idx="85">
                  <c:v>0.4</c:v>
                </c:pt>
                <c:pt idx="86">
                  <c:v>0.39534883720930231</c:v>
                </c:pt>
                <c:pt idx="87">
                  <c:v>0.39080459770114945</c:v>
                </c:pt>
                <c:pt idx="88">
                  <c:v>0.38636363636363635</c:v>
                </c:pt>
                <c:pt idx="89">
                  <c:v>0.39325842696629215</c:v>
                </c:pt>
                <c:pt idx="90">
                  <c:v>0.3888888888888889</c:v>
                </c:pt>
                <c:pt idx="91">
                  <c:v>0.39560439560439559</c:v>
                </c:pt>
                <c:pt idx="92">
                  <c:v>0.40217391304347827</c:v>
                </c:pt>
                <c:pt idx="93">
                  <c:v>0.40860215053763443</c:v>
                </c:pt>
                <c:pt idx="94">
                  <c:v>0.41489361702127658</c:v>
                </c:pt>
                <c:pt idx="95">
                  <c:v>0.41052631578947368</c:v>
                </c:pt>
                <c:pt idx="96">
                  <c:v>0.40625</c:v>
                </c:pt>
                <c:pt idx="97">
                  <c:v>0.40206185567010311</c:v>
                </c:pt>
                <c:pt idx="98">
                  <c:v>0.39795918367346939</c:v>
                </c:pt>
                <c:pt idx="99">
                  <c:v>0.40404040404040403</c:v>
                </c:pt>
                <c:pt idx="100">
                  <c:v>0.4</c:v>
                </c:pt>
                <c:pt idx="101">
                  <c:v>0.40594059405940597</c:v>
                </c:pt>
                <c:pt idx="102">
                  <c:v>0.40196078431372551</c:v>
                </c:pt>
                <c:pt idx="103">
                  <c:v>0.39805825242718446</c:v>
                </c:pt>
                <c:pt idx="104">
                  <c:v>0.40384615384615385</c:v>
                </c:pt>
                <c:pt idx="105">
                  <c:v>0.40952380952380951</c:v>
                </c:pt>
                <c:pt idx="106">
                  <c:v>0.40566037735849059</c:v>
                </c:pt>
                <c:pt idx="107">
                  <c:v>0.41121495327102803</c:v>
                </c:pt>
                <c:pt idx="108">
                  <c:v>0.41666666666666669</c:v>
                </c:pt>
                <c:pt idx="109">
                  <c:v>0.41284403669724773</c:v>
                </c:pt>
                <c:pt idx="110">
                  <c:v>0.40909090909090912</c:v>
                </c:pt>
                <c:pt idx="111">
                  <c:v>0.40540540540540543</c:v>
                </c:pt>
                <c:pt idx="112">
                  <c:v>0.4017857142857143</c:v>
                </c:pt>
                <c:pt idx="113">
                  <c:v>0.40707964601769914</c:v>
                </c:pt>
                <c:pt idx="114">
                  <c:v>0.41228070175438597</c:v>
                </c:pt>
                <c:pt idx="115">
                  <c:v>0.40869565217391307</c:v>
                </c:pt>
                <c:pt idx="116">
                  <c:v>0.40517241379310343</c:v>
                </c:pt>
                <c:pt idx="117">
                  <c:v>0.41025641025641024</c:v>
                </c:pt>
                <c:pt idx="118">
                  <c:v>0.40677966101694918</c:v>
                </c:pt>
                <c:pt idx="119">
                  <c:v>0.40336134453781514</c:v>
                </c:pt>
                <c:pt idx="120">
                  <c:v>0.40833333333333333</c:v>
                </c:pt>
                <c:pt idx="121">
                  <c:v>0.41322314049586778</c:v>
                </c:pt>
                <c:pt idx="122">
                  <c:v>0.41803278688524592</c:v>
                </c:pt>
                <c:pt idx="123">
                  <c:v>0.42276422764227645</c:v>
                </c:pt>
                <c:pt idx="124">
                  <c:v>0.41935483870967744</c:v>
                </c:pt>
                <c:pt idx="125">
                  <c:v>0.41599999999999998</c:v>
                </c:pt>
                <c:pt idx="126">
                  <c:v>0.42063492063492064</c:v>
                </c:pt>
                <c:pt idx="127">
                  <c:v>0.42519685039370081</c:v>
                </c:pt>
                <c:pt idx="128">
                  <c:v>0.421875</c:v>
                </c:pt>
                <c:pt idx="129">
                  <c:v>0.41860465116279072</c:v>
                </c:pt>
                <c:pt idx="130">
                  <c:v>0.42307692307692307</c:v>
                </c:pt>
                <c:pt idx="131">
                  <c:v>0.41984732824427479</c:v>
                </c:pt>
                <c:pt idx="132">
                  <c:v>0.42424242424242425</c:v>
                </c:pt>
                <c:pt idx="133">
                  <c:v>0.42105263157894735</c:v>
                </c:pt>
                <c:pt idx="134">
                  <c:v>0.41791044776119401</c:v>
                </c:pt>
                <c:pt idx="135">
                  <c:v>0.4148148148148148</c:v>
                </c:pt>
                <c:pt idx="136">
                  <c:v>0.41911764705882354</c:v>
                </c:pt>
                <c:pt idx="137">
                  <c:v>0.41605839416058393</c:v>
                </c:pt>
                <c:pt idx="138">
                  <c:v>0.41304347826086957</c:v>
                </c:pt>
                <c:pt idx="139">
                  <c:v>0.41007194244604317</c:v>
                </c:pt>
                <c:pt idx="140">
                  <c:v>0.41428571428571431</c:v>
                </c:pt>
                <c:pt idx="141">
                  <c:v>0.41843971631205673</c:v>
                </c:pt>
                <c:pt idx="142">
                  <c:v>0.42253521126760563</c:v>
                </c:pt>
                <c:pt idx="143">
                  <c:v>0.42657342657342656</c:v>
                </c:pt>
                <c:pt idx="144">
                  <c:v>0.43055555555555558</c:v>
                </c:pt>
                <c:pt idx="145">
                  <c:v>0.43448275862068964</c:v>
                </c:pt>
                <c:pt idx="146">
                  <c:v>0.4315068493150685</c:v>
                </c:pt>
                <c:pt idx="147">
                  <c:v>0.42857142857142855</c:v>
                </c:pt>
                <c:pt idx="148">
                  <c:v>0.42567567567567566</c:v>
                </c:pt>
                <c:pt idx="149">
                  <c:v>0.42953020134228187</c:v>
                </c:pt>
                <c:pt idx="150">
                  <c:v>0.42666666666666669</c:v>
                </c:pt>
                <c:pt idx="151">
                  <c:v>0.43046357615894038</c:v>
                </c:pt>
                <c:pt idx="152">
                  <c:v>0.42763157894736842</c:v>
                </c:pt>
                <c:pt idx="153">
                  <c:v>0.42483660130718953</c:v>
                </c:pt>
                <c:pt idx="154">
                  <c:v>0.42857142857142855</c:v>
                </c:pt>
                <c:pt idx="155">
                  <c:v>0.4258064516129032</c:v>
                </c:pt>
                <c:pt idx="156">
                  <c:v>0.42948717948717946</c:v>
                </c:pt>
                <c:pt idx="157">
                  <c:v>0.43312101910828027</c:v>
                </c:pt>
                <c:pt idx="158">
                  <c:v>0.43670886075949367</c:v>
                </c:pt>
                <c:pt idx="159">
                  <c:v>0.43396226415094341</c:v>
                </c:pt>
                <c:pt idx="160">
                  <c:v>0.4375</c:v>
                </c:pt>
                <c:pt idx="161">
                  <c:v>0.43478260869565216</c:v>
                </c:pt>
                <c:pt idx="162">
                  <c:v>0.43209876543209874</c:v>
                </c:pt>
                <c:pt idx="163">
                  <c:v>0.42944785276073622</c:v>
                </c:pt>
                <c:pt idx="164">
                  <c:v>0.42682926829268292</c:v>
                </c:pt>
                <c:pt idx="165">
                  <c:v>0.42424242424242425</c:v>
                </c:pt>
                <c:pt idx="166">
                  <c:v>0.42168674698795183</c:v>
                </c:pt>
                <c:pt idx="167">
                  <c:v>0.42514970059880242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F-41B4-89BA-B17874EA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884560"/>
        <c:axId val="-1254884016"/>
      </c:lineChart>
      <c:catAx>
        <c:axId val="-1254884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254884016"/>
        <c:crosses val="autoZero"/>
        <c:auto val="1"/>
        <c:lblAlgn val="ctr"/>
        <c:lblOffset val="100"/>
        <c:noMultiLvlLbl val="0"/>
      </c:catAx>
      <c:valAx>
        <c:axId val="-1254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8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52295895603904"/>
          <c:y val="3.2420151082222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BC0-8A0A-0CE27EE22D53}"/>
            </c:ext>
          </c:extLst>
        </c:ser>
        <c:ser>
          <c:idx val="16"/>
          <c:order val="1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BC0-8A0A-0CE27EE22D53}"/>
            </c:ext>
          </c:extLst>
        </c:ser>
        <c:ser>
          <c:idx val="17"/>
          <c:order val="2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BC0-8A0A-0CE27EE22D53}"/>
            </c:ext>
          </c:extLst>
        </c:ser>
        <c:ser>
          <c:idx val="0"/>
          <c:order val="3"/>
          <c:tx>
            <c:strRef>
              <c:f>'Gold Premium up-Y'!$L$4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up-Y'!$L$5:$L$172</c:f>
              <c:numCache>
                <c:formatCode>0.00</c:formatCode>
                <c:ptCount val="168"/>
                <c:pt idx="0">
                  <c:v>-1.2</c:v>
                </c:pt>
                <c:pt idx="1">
                  <c:v>-4.4000000000000004</c:v>
                </c:pt>
                <c:pt idx="2">
                  <c:v>9</c:v>
                </c:pt>
                <c:pt idx="3">
                  <c:v>12</c:v>
                </c:pt>
                <c:pt idx="4">
                  <c:v>10.285714285714286</c:v>
                </c:pt>
                <c:pt idx="5">
                  <c:v>5.8775510204081636</c:v>
                </c:pt>
                <c:pt idx="6">
                  <c:v>-2.7638483965014577</c:v>
                </c:pt>
                <c:pt idx="7">
                  <c:v>-18.05747605164515</c:v>
                </c:pt>
                <c:pt idx="8">
                  <c:v>27.000000000000004</c:v>
                </c:pt>
                <c:pt idx="9">
                  <c:v>30.000000000000004</c:v>
                </c:pt>
                <c:pt idx="10">
                  <c:v>28.500000000000004</c:v>
                </c:pt>
                <c:pt idx="11">
                  <c:v>24.489304812834227</c:v>
                </c:pt>
                <c:pt idx="12">
                  <c:v>39</c:v>
                </c:pt>
                <c:pt idx="13">
                  <c:v>42</c:v>
                </c:pt>
                <c:pt idx="14">
                  <c:v>40.5</c:v>
                </c:pt>
                <c:pt idx="15">
                  <c:v>37.772727272727273</c:v>
                </c:pt>
                <c:pt idx="16">
                  <c:v>51</c:v>
                </c:pt>
                <c:pt idx="17">
                  <c:v>49.909090909090907</c:v>
                </c:pt>
                <c:pt idx="18">
                  <c:v>46.36363636363636</c:v>
                </c:pt>
                <c:pt idx="19">
                  <c:v>46.36363636363636</c:v>
                </c:pt>
                <c:pt idx="20">
                  <c:v>40.303030303030297</c:v>
                </c:pt>
                <c:pt idx="21">
                  <c:v>62.999999999999993</c:v>
                </c:pt>
                <c:pt idx="22">
                  <c:v>61.999999999999993</c:v>
                </c:pt>
                <c:pt idx="23">
                  <c:v>56.890510948905103</c:v>
                </c:pt>
                <c:pt idx="24">
                  <c:v>72</c:v>
                </c:pt>
                <c:pt idx="25">
                  <c:v>70</c:v>
                </c:pt>
                <c:pt idx="26">
                  <c:v>66.444444444444443</c:v>
                </c:pt>
                <c:pt idx="27">
                  <c:v>59.975308641975303</c:v>
                </c:pt>
                <c:pt idx="28">
                  <c:v>84</c:v>
                </c:pt>
                <c:pt idx="29">
                  <c:v>82.148148148148152</c:v>
                </c:pt>
                <c:pt idx="30">
                  <c:v>90</c:v>
                </c:pt>
                <c:pt idx="31">
                  <c:v>93</c:v>
                </c:pt>
                <c:pt idx="32">
                  <c:v>91</c:v>
                </c:pt>
                <c:pt idx="33">
                  <c:v>99</c:v>
                </c:pt>
                <c:pt idx="34">
                  <c:v>96.6</c:v>
                </c:pt>
                <c:pt idx="35">
                  <c:v>92.399999999999991</c:v>
                </c:pt>
                <c:pt idx="36">
                  <c:v>108</c:v>
                </c:pt>
                <c:pt idx="37">
                  <c:v>111</c:v>
                </c:pt>
                <c:pt idx="38">
                  <c:v>109.8</c:v>
                </c:pt>
                <c:pt idx="39">
                  <c:v>102.6</c:v>
                </c:pt>
                <c:pt idx="40">
                  <c:v>91</c:v>
                </c:pt>
                <c:pt idx="41">
                  <c:v>69.666666666666671</c:v>
                </c:pt>
                <c:pt idx="42">
                  <c:v>37.476190476190482</c:v>
                </c:pt>
                <c:pt idx="43">
                  <c:v>35.476190476190482</c:v>
                </c:pt>
                <c:pt idx="44">
                  <c:v>32.276190476190479</c:v>
                </c:pt>
                <c:pt idx="45">
                  <c:v>20.916190476190479</c:v>
                </c:pt>
                <c:pt idx="46">
                  <c:v>49.476190476190482</c:v>
                </c:pt>
                <c:pt idx="47">
                  <c:v>47.761904761904766</c:v>
                </c:pt>
                <c:pt idx="48">
                  <c:v>41.333333333333336</c:v>
                </c:pt>
                <c:pt idx="49">
                  <c:v>58.476190476190482</c:v>
                </c:pt>
                <c:pt idx="50">
                  <c:v>61.476190476190482</c:v>
                </c:pt>
                <c:pt idx="51">
                  <c:v>64.476190476190482</c:v>
                </c:pt>
                <c:pt idx="52">
                  <c:v>67.476190476190482</c:v>
                </c:pt>
                <c:pt idx="53">
                  <c:v>70.476190476190482</c:v>
                </c:pt>
                <c:pt idx="54">
                  <c:v>69.276190476190479</c:v>
                </c:pt>
                <c:pt idx="55">
                  <c:v>76.476190476190482</c:v>
                </c:pt>
                <c:pt idx="56">
                  <c:v>74.761904761904773</c:v>
                </c:pt>
                <c:pt idx="57">
                  <c:v>71.676190476190484</c:v>
                </c:pt>
                <c:pt idx="58">
                  <c:v>62.476190476190482</c:v>
                </c:pt>
                <c:pt idx="59">
                  <c:v>48.646403242147926</c:v>
                </c:pt>
                <c:pt idx="60">
                  <c:v>91.476190476190482</c:v>
                </c:pt>
                <c:pt idx="61">
                  <c:v>89.976190476190482</c:v>
                </c:pt>
                <c:pt idx="62">
                  <c:v>97.476190476190482</c:v>
                </c:pt>
                <c:pt idx="63">
                  <c:v>95.761904761904773</c:v>
                </c:pt>
                <c:pt idx="64">
                  <c:v>103.47619047619048</c:v>
                </c:pt>
                <c:pt idx="65">
                  <c:v>106.47619047619048</c:v>
                </c:pt>
                <c:pt idx="66">
                  <c:v>105.14285714285715</c:v>
                </c:pt>
                <c:pt idx="67">
                  <c:v>112.47619047619048</c:v>
                </c:pt>
                <c:pt idx="68">
                  <c:v>110.47619047619048</c:v>
                </c:pt>
                <c:pt idx="69">
                  <c:v>105.53791887125222</c:v>
                </c:pt>
                <c:pt idx="70">
                  <c:v>121.47619047619048</c:v>
                </c:pt>
                <c:pt idx="71">
                  <c:v>119.97619047619048</c:v>
                </c:pt>
                <c:pt idx="72">
                  <c:v>127.47619047619048</c:v>
                </c:pt>
                <c:pt idx="73">
                  <c:v>126.57528957528957</c:v>
                </c:pt>
                <c:pt idx="74">
                  <c:v>133.47619047619048</c:v>
                </c:pt>
                <c:pt idx="75">
                  <c:v>131.76190476190476</c:v>
                </c:pt>
                <c:pt idx="76">
                  <c:v>128.33333333333334</c:v>
                </c:pt>
                <c:pt idx="77">
                  <c:v>142.47619047619048</c:v>
                </c:pt>
                <c:pt idx="78">
                  <c:v>140.1904761904762</c:v>
                </c:pt>
                <c:pt idx="79">
                  <c:v>139.04761904761907</c:v>
                </c:pt>
                <c:pt idx="80">
                  <c:v>130.23129251700681</c:v>
                </c:pt>
                <c:pt idx="81">
                  <c:v>158.47619047619048</c:v>
                </c:pt>
                <c:pt idx="82">
                  <c:v>162.47619047619048</c:v>
                </c:pt>
                <c:pt idx="83">
                  <c:v>159.14285714285714</c:v>
                </c:pt>
                <c:pt idx="84">
                  <c:v>154.60952380952381</c:v>
                </c:pt>
                <c:pt idx="85">
                  <c:v>174.47619047619048</c:v>
                </c:pt>
                <c:pt idx="86">
                  <c:v>172.47619047619048</c:v>
                </c:pt>
                <c:pt idx="87">
                  <c:v>169.14285714285714</c:v>
                </c:pt>
                <c:pt idx="88">
                  <c:v>158.44326866549088</c:v>
                </c:pt>
                <c:pt idx="89">
                  <c:v>190.47619047619048</c:v>
                </c:pt>
                <c:pt idx="90">
                  <c:v>188.00705467372134</c:v>
                </c:pt>
                <c:pt idx="91">
                  <c:v>198.47619047619048</c:v>
                </c:pt>
                <c:pt idx="92">
                  <c:v>202.47619047619048</c:v>
                </c:pt>
                <c:pt idx="93">
                  <c:v>206.47619047619048</c:v>
                </c:pt>
                <c:pt idx="94">
                  <c:v>210.47619047619048</c:v>
                </c:pt>
                <c:pt idx="95">
                  <c:v>208.1904761904762</c:v>
                </c:pt>
                <c:pt idx="96">
                  <c:v>204.76190476190479</c:v>
                </c:pt>
                <c:pt idx="97">
                  <c:v>193.82716049382719</c:v>
                </c:pt>
                <c:pt idx="98">
                  <c:v>177.50264550264552</c:v>
                </c:pt>
                <c:pt idx="99">
                  <c:v>230.47619047619048</c:v>
                </c:pt>
                <c:pt idx="100">
                  <c:v>228.47619047619048</c:v>
                </c:pt>
                <c:pt idx="101">
                  <c:v>238.47619047619048</c:v>
                </c:pt>
                <c:pt idx="102">
                  <c:v>236.69841269841271</c:v>
                </c:pt>
                <c:pt idx="103">
                  <c:v>229.56134862704207</c:v>
                </c:pt>
                <c:pt idx="104">
                  <c:v>250.47619047619048</c:v>
                </c:pt>
                <c:pt idx="105">
                  <c:v>254.47619047619048</c:v>
                </c:pt>
                <c:pt idx="106">
                  <c:v>251.55648244699341</c:v>
                </c:pt>
                <c:pt idx="107">
                  <c:v>262.47619047619048</c:v>
                </c:pt>
                <c:pt idx="108">
                  <c:v>269.13619047619051</c:v>
                </c:pt>
                <c:pt idx="109">
                  <c:v>267.13619047619051</c:v>
                </c:pt>
                <c:pt idx="110">
                  <c:v>262.41920934411502</c:v>
                </c:pt>
                <c:pt idx="111">
                  <c:v>250.41920934411502</c:v>
                </c:pt>
                <c:pt idx="112">
                  <c:v>228.16473425945125</c:v>
                </c:pt>
                <c:pt idx="113">
                  <c:v>289.13619047619051</c:v>
                </c:pt>
                <c:pt idx="114">
                  <c:v>293.13619047619051</c:v>
                </c:pt>
                <c:pt idx="115">
                  <c:v>290.46952380952382</c:v>
                </c:pt>
                <c:pt idx="116">
                  <c:v>283.88516166960613</c:v>
                </c:pt>
                <c:pt idx="117">
                  <c:v>305.13619047619051</c:v>
                </c:pt>
                <c:pt idx="118">
                  <c:v>301.93619047619052</c:v>
                </c:pt>
                <c:pt idx="119">
                  <c:v>295.94688566335628</c:v>
                </c:pt>
                <c:pt idx="120">
                  <c:v>317.13619047619051</c:v>
                </c:pt>
                <c:pt idx="121">
                  <c:v>321.13619047619051</c:v>
                </c:pt>
                <c:pt idx="122">
                  <c:v>325.13619047619051</c:v>
                </c:pt>
                <c:pt idx="123">
                  <c:v>326.63619047619051</c:v>
                </c:pt>
                <c:pt idx="124">
                  <c:v>324.63619047619051</c:v>
                </c:pt>
                <c:pt idx="125">
                  <c:v>320.63619047619051</c:v>
                </c:pt>
                <c:pt idx="126">
                  <c:v>338.63619047619051</c:v>
                </c:pt>
                <c:pt idx="127">
                  <c:v>342.63619047619051</c:v>
                </c:pt>
                <c:pt idx="128">
                  <c:v>341.03619047619048</c:v>
                </c:pt>
                <c:pt idx="129">
                  <c:v>336.76952380952383</c:v>
                </c:pt>
                <c:pt idx="130">
                  <c:v>353.88952380952384</c:v>
                </c:pt>
                <c:pt idx="131">
                  <c:v>352.4349783549784</c:v>
                </c:pt>
                <c:pt idx="132">
                  <c:v>361.88952380952384</c:v>
                </c:pt>
                <c:pt idx="133">
                  <c:v>359.22285714285715</c:v>
                </c:pt>
                <c:pt idx="134">
                  <c:v>356.55619047619047</c:v>
                </c:pt>
                <c:pt idx="135">
                  <c:v>346.65142857142854</c:v>
                </c:pt>
                <c:pt idx="136">
                  <c:v>377.88952380952378</c:v>
                </c:pt>
                <c:pt idx="137">
                  <c:v>375.22285714285709</c:v>
                </c:pt>
                <c:pt idx="138">
                  <c:v>369.54909827760889</c:v>
                </c:pt>
                <c:pt idx="139">
                  <c:v>356.99328004803181</c:v>
                </c:pt>
                <c:pt idx="140">
                  <c:v>393.88952380952378</c:v>
                </c:pt>
                <c:pt idx="141">
                  <c:v>397.88952380952378</c:v>
                </c:pt>
                <c:pt idx="142">
                  <c:v>401.88952380952378</c:v>
                </c:pt>
                <c:pt idx="143">
                  <c:v>405.88952380952378</c:v>
                </c:pt>
                <c:pt idx="144">
                  <c:v>409.88952380952378</c:v>
                </c:pt>
                <c:pt idx="145">
                  <c:v>413.88952380952378</c:v>
                </c:pt>
                <c:pt idx="146">
                  <c:v>412.28952380952376</c:v>
                </c:pt>
                <c:pt idx="147">
                  <c:v>408.44952380952378</c:v>
                </c:pt>
                <c:pt idx="148">
                  <c:v>400.69841269841265</c:v>
                </c:pt>
                <c:pt idx="149">
                  <c:v>429.88952380952378</c:v>
                </c:pt>
                <c:pt idx="150">
                  <c:v>427.88952380952378</c:v>
                </c:pt>
                <c:pt idx="151">
                  <c:v>441.21952380952376</c:v>
                </c:pt>
                <c:pt idx="152">
                  <c:v>440.0766666666666</c:v>
                </c:pt>
                <c:pt idx="153">
                  <c:v>435.2134447821681</c:v>
                </c:pt>
                <c:pt idx="154">
                  <c:v>453.21952380952371</c:v>
                </c:pt>
                <c:pt idx="155">
                  <c:v>451.61952380952368</c:v>
                </c:pt>
                <c:pt idx="156">
                  <c:v>465.3495238095237</c:v>
                </c:pt>
                <c:pt idx="157">
                  <c:v>469.3495238095237</c:v>
                </c:pt>
                <c:pt idx="158">
                  <c:v>475.40952380952371</c:v>
                </c:pt>
                <c:pt idx="159">
                  <c:v>474.07619047619039</c:v>
                </c:pt>
                <c:pt idx="160">
                  <c:v>482.07619047619039</c:v>
                </c:pt>
                <c:pt idx="161">
                  <c:v>480.29841269841262</c:v>
                </c:pt>
                <c:pt idx="162">
                  <c:v>473.77989417989409</c:v>
                </c:pt>
                <c:pt idx="163">
                  <c:v>456.86989417989406</c:v>
                </c:pt>
                <c:pt idx="164">
                  <c:v>426.01989417989404</c:v>
                </c:pt>
                <c:pt idx="165">
                  <c:v>387.99174603174589</c:v>
                </c:pt>
                <c:pt idx="166">
                  <c:v>385.70603174603161</c:v>
                </c:pt>
                <c:pt idx="167">
                  <c:v>395.99174603174589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BC0-8A0A-0CE27EE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872048"/>
        <c:axId val="-1254881296"/>
      </c:lineChart>
      <c:catAx>
        <c:axId val="-125487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81296"/>
        <c:crosses val="autoZero"/>
        <c:auto val="1"/>
        <c:lblAlgn val="ctr"/>
        <c:lblOffset val="100"/>
        <c:noMultiLvlLbl val="0"/>
      </c:catAx>
      <c:valAx>
        <c:axId val="-12548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Premium TEST ABCDE'!$A$5:$A$72</c:f>
              <c:strCache>
                <c:ptCount val="68"/>
                <c:pt idx="0">
                  <c:v>01.01.16.</c:v>
                </c:pt>
                <c:pt idx="1">
                  <c:v>02.01.16.</c:v>
                </c:pt>
                <c:pt idx="2">
                  <c:v>03.01.16.</c:v>
                </c:pt>
                <c:pt idx="3">
                  <c:v>05.01.16.</c:v>
                </c:pt>
                <c:pt idx="4">
                  <c:v>06.01.16.</c:v>
                </c:pt>
                <c:pt idx="5">
                  <c:v>07.01.16.</c:v>
                </c:pt>
                <c:pt idx="6">
                  <c:v>08.01.16.</c:v>
                </c:pt>
                <c:pt idx="7">
                  <c:v>09.01.16.</c:v>
                </c:pt>
                <c:pt idx="8">
                  <c:v>10.01.16.</c:v>
                </c:pt>
                <c:pt idx="9">
                  <c:v>11.01.16.</c:v>
                </c:pt>
                <c:pt idx="10">
                  <c:v>12.01.16.</c:v>
                </c:pt>
                <c:pt idx="11">
                  <c:v>13.01.16.</c:v>
                </c:pt>
                <c:pt idx="12">
                  <c:v>14.01.16.</c:v>
                </c:pt>
                <c:pt idx="13">
                  <c:v>15.01.16.</c:v>
                </c:pt>
                <c:pt idx="14">
                  <c:v>16.01.16.</c:v>
                </c:pt>
                <c:pt idx="15">
                  <c:v>17.01.16.</c:v>
                </c:pt>
                <c:pt idx="16">
                  <c:v>18.01.16.</c:v>
                </c:pt>
                <c:pt idx="17">
                  <c:v>19.01.16.</c:v>
                </c:pt>
                <c:pt idx="18">
                  <c:v>20.01.16.</c:v>
                </c:pt>
                <c:pt idx="19">
                  <c:v>21.01.16.</c:v>
                </c:pt>
                <c:pt idx="20">
                  <c:v>22.01.16.</c:v>
                </c:pt>
                <c:pt idx="21">
                  <c:v>23.01.16.</c:v>
                </c:pt>
                <c:pt idx="22">
                  <c:v>26.01.16.</c:v>
                </c:pt>
                <c:pt idx="23">
                  <c:v>27.01.16.</c:v>
                </c:pt>
                <c:pt idx="24">
                  <c:v>28.01.16.</c:v>
                </c:pt>
                <c:pt idx="25">
                  <c:v>29.01.16.</c:v>
                </c:pt>
                <c:pt idx="26">
                  <c:v>30.01.16.</c:v>
                </c:pt>
                <c:pt idx="27">
                  <c:v>31.01.16.</c:v>
                </c:pt>
                <c:pt idx="28">
                  <c:v>01.02.16.</c:v>
                </c:pt>
                <c:pt idx="29">
                  <c:v>02.02.16.</c:v>
                </c:pt>
                <c:pt idx="30">
                  <c:v>03.02.16.</c:v>
                </c:pt>
                <c:pt idx="31">
                  <c:v>04.02.16.</c:v>
                </c:pt>
                <c:pt idx="32">
                  <c:v>05.02.16.</c:v>
                </c:pt>
                <c:pt idx="33">
                  <c:v>07.02.16.</c:v>
                </c:pt>
                <c:pt idx="34">
                  <c:v>08.02.16.</c:v>
                </c:pt>
                <c:pt idx="35">
                  <c:v>09.02.16.</c:v>
                </c:pt>
                <c:pt idx="36">
                  <c:v>10.02.16.</c:v>
                </c:pt>
                <c:pt idx="37">
                  <c:v>11.02.16.</c:v>
                </c:pt>
                <c:pt idx="38">
                  <c:v>12.02.16.</c:v>
                </c:pt>
                <c:pt idx="39">
                  <c:v>13.02.16.</c:v>
                </c:pt>
                <c:pt idx="40">
                  <c:v>14.02.16.</c:v>
                </c:pt>
                <c:pt idx="41">
                  <c:v>15.02.16.</c:v>
                </c:pt>
                <c:pt idx="42">
                  <c:v>16.02.16.</c:v>
                </c:pt>
                <c:pt idx="43">
                  <c:v>17.02.16.</c:v>
                </c:pt>
                <c:pt idx="44">
                  <c:v>19.02.16.</c:v>
                </c:pt>
                <c:pt idx="45">
                  <c:v>20.02.16.</c:v>
                </c:pt>
                <c:pt idx="46">
                  <c:v>21.02.16.</c:v>
                </c:pt>
                <c:pt idx="47">
                  <c:v>22.02.16.</c:v>
                </c:pt>
                <c:pt idx="48">
                  <c:v>23.02.16.</c:v>
                </c:pt>
                <c:pt idx="49">
                  <c:v>25.02.16.</c:v>
                </c:pt>
                <c:pt idx="50">
                  <c:v>26.02.16.</c:v>
                </c:pt>
                <c:pt idx="51">
                  <c:v>27.02.16.</c:v>
                </c:pt>
                <c:pt idx="52">
                  <c:v>29.02.16.</c:v>
                </c:pt>
                <c:pt idx="53">
                  <c:v>01.03.16.</c:v>
                </c:pt>
                <c:pt idx="54">
                  <c:v>02.03.16.</c:v>
                </c:pt>
                <c:pt idx="55">
                  <c:v>03.03.16.</c:v>
                </c:pt>
                <c:pt idx="56">
                  <c:v>04.03.16.</c:v>
                </c:pt>
                <c:pt idx="57">
                  <c:v>05.03.16.</c:v>
                </c:pt>
                <c:pt idx="58">
                  <c:v>07.03.16.</c:v>
                </c:pt>
                <c:pt idx="59">
                  <c:v>08.03.16.</c:v>
                </c:pt>
                <c:pt idx="60">
                  <c:v>09.03.16.</c:v>
                </c:pt>
                <c:pt idx="61">
                  <c:v>10.03.16.</c:v>
                </c:pt>
                <c:pt idx="62">
                  <c:v>11.03.16.</c:v>
                </c:pt>
                <c:pt idx="63">
                  <c:v>12.03.16.</c:v>
                </c:pt>
                <c:pt idx="64">
                  <c:v>14.03.16.</c:v>
                </c:pt>
                <c:pt idx="65">
                  <c:v>16.03.16.</c:v>
                </c:pt>
                <c:pt idx="66">
                  <c:v>17.03.16.</c:v>
                </c:pt>
                <c:pt idx="67">
                  <c:v>18.03.16.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TEST ABCDE'!$L$5:$L$194</c:f>
              <c:numCache>
                <c:formatCode>0.00%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0.36842105263157893</c:v>
                </c:pt>
                <c:pt idx="20">
                  <c:v>0.35</c:v>
                </c:pt>
                <c:pt idx="21">
                  <c:v>0.38095238095238093</c:v>
                </c:pt>
                <c:pt idx="22">
                  <c:v>0.36363636363636365</c:v>
                </c:pt>
                <c:pt idx="23">
                  <c:v>0.34782608695652173</c:v>
                </c:pt>
                <c:pt idx="24">
                  <c:v>0.375</c:v>
                </c:pt>
                <c:pt idx="25">
                  <c:v>0.36</c:v>
                </c:pt>
                <c:pt idx="26">
                  <c:v>0.34615384615384615</c:v>
                </c:pt>
                <c:pt idx="27">
                  <c:v>0.33333333333333331</c:v>
                </c:pt>
                <c:pt idx="28">
                  <c:v>0.35714285714285715</c:v>
                </c:pt>
                <c:pt idx="29">
                  <c:v>0.34482758620689657</c:v>
                </c:pt>
                <c:pt idx="30">
                  <c:v>0.36666666666666664</c:v>
                </c:pt>
                <c:pt idx="31">
                  <c:v>0.38709677419354838</c:v>
                </c:pt>
                <c:pt idx="32">
                  <c:v>0.375</c:v>
                </c:pt>
                <c:pt idx="33">
                  <c:v>0.39393939393939392</c:v>
                </c:pt>
                <c:pt idx="34">
                  <c:v>0.38235294117647056</c:v>
                </c:pt>
                <c:pt idx="35">
                  <c:v>0.37142857142857144</c:v>
                </c:pt>
                <c:pt idx="36">
                  <c:v>0.3888888888888889</c:v>
                </c:pt>
                <c:pt idx="37">
                  <c:v>0.40540540540540543</c:v>
                </c:pt>
                <c:pt idx="38">
                  <c:v>0.39473684210526316</c:v>
                </c:pt>
                <c:pt idx="39">
                  <c:v>0.38461538461538464</c:v>
                </c:pt>
                <c:pt idx="40">
                  <c:v>0.375</c:v>
                </c:pt>
                <c:pt idx="41">
                  <c:v>0.36585365853658536</c:v>
                </c:pt>
                <c:pt idx="42">
                  <c:v>0.35714285714285715</c:v>
                </c:pt>
                <c:pt idx="43">
                  <c:v>0.34883720930232559</c:v>
                </c:pt>
                <c:pt idx="44">
                  <c:v>0.34090909090909088</c:v>
                </c:pt>
                <c:pt idx="45">
                  <c:v>0.33333333333333331</c:v>
                </c:pt>
                <c:pt idx="46">
                  <c:v>0.34782608695652173</c:v>
                </c:pt>
                <c:pt idx="47">
                  <c:v>0.34042553191489361</c:v>
                </c:pt>
                <c:pt idx="48">
                  <c:v>0.33333333333333331</c:v>
                </c:pt>
                <c:pt idx="49">
                  <c:v>0.34693877551020408</c:v>
                </c:pt>
                <c:pt idx="50">
                  <c:v>0.36</c:v>
                </c:pt>
                <c:pt idx="51">
                  <c:v>0.37254901960784315</c:v>
                </c:pt>
                <c:pt idx="52">
                  <c:v>0.38461538461538464</c:v>
                </c:pt>
                <c:pt idx="53">
                  <c:v>0.39622641509433965</c:v>
                </c:pt>
                <c:pt idx="54">
                  <c:v>0.3888888888888889</c:v>
                </c:pt>
                <c:pt idx="55">
                  <c:v>0.4</c:v>
                </c:pt>
                <c:pt idx="56">
                  <c:v>0.39285714285714285</c:v>
                </c:pt>
                <c:pt idx="57">
                  <c:v>0.38596491228070173</c:v>
                </c:pt>
                <c:pt idx="58">
                  <c:v>0.37931034482758619</c:v>
                </c:pt>
                <c:pt idx="59">
                  <c:v>0.3728813559322034</c:v>
                </c:pt>
                <c:pt idx="60">
                  <c:v>0.38333333333333336</c:v>
                </c:pt>
                <c:pt idx="61">
                  <c:v>0.37704918032786883</c:v>
                </c:pt>
                <c:pt idx="62">
                  <c:v>0.38709677419354838</c:v>
                </c:pt>
                <c:pt idx="63">
                  <c:v>0.38095238095238093</c:v>
                </c:pt>
                <c:pt idx="64">
                  <c:v>0.390625</c:v>
                </c:pt>
                <c:pt idx="65">
                  <c:v>0.4</c:v>
                </c:pt>
                <c:pt idx="66">
                  <c:v>0.39393939393939392</c:v>
                </c:pt>
                <c:pt idx="67">
                  <c:v>0.40298507462686567</c:v>
                </c:pt>
                <c:pt idx="68">
                  <c:v>0.39705882352941174</c:v>
                </c:pt>
                <c:pt idx="69">
                  <c:v>0.39130434782608697</c:v>
                </c:pt>
                <c:pt idx="70">
                  <c:v>0.4</c:v>
                </c:pt>
                <c:pt idx="71">
                  <c:v>0.39436619718309857</c:v>
                </c:pt>
                <c:pt idx="72">
                  <c:v>0.40277777777777779</c:v>
                </c:pt>
                <c:pt idx="73">
                  <c:v>0.39726027397260272</c:v>
                </c:pt>
                <c:pt idx="74">
                  <c:v>0.40540540540540543</c:v>
                </c:pt>
                <c:pt idx="75">
                  <c:v>0.4</c:v>
                </c:pt>
                <c:pt idx="76">
                  <c:v>0.39473684210526316</c:v>
                </c:pt>
                <c:pt idx="77">
                  <c:v>0.40259740259740262</c:v>
                </c:pt>
                <c:pt idx="78">
                  <c:v>0.39743589743589741</c:v>
                </c:pt>
                <c:pt idx="79">
                  <c:v>0.39240506329113922</c:v>
                </c:pt>
                <c:pt idx="80">
                  <c:v>0.38750000000000001</c:v>
                </c:pt>
                <c:pt idx="81">
                  <c:v>0.39506172839506171</c:v>
                </c:pt>
                <c:pt idx="82">
                  <c:v>0.40243902439024393</c:v>
                </c:pt>
                <c:pt idx="83">
                  <c:v>0.39759036144578314</c:v>
                </c:pt>
                <c:pt idx="84">
                  <c:v>0.39285714285714285</c:v>
                </c:pt>
                <c:pt idx="85">
                  <c:v>0.4</c:v>
                </c:pt>
                <c:pt idx="86">
                  <c:v>0.39534883720930231</c:v>
                </c:pt>
                <c:pt idx="87">
                  <c:v>0.39080459770114945</c:v>
                </c:pt>
                <c:pt idx="88">
                  <c:v>0.38636363636363635</c:v>
                </c:pt>
                <c:pt idx="89">
                  <c:v>0.39325842696629215</c:v>
                </c:pt>
                <c:pt idx="90">
                  <c:v>0.3888888888888889</c:v>
                </c:pt>
                <c:pt idx="91">
                  <c:v>0.39560439560439559</c:v>
                </c:pt>
                <c:pt idx="92">
                  <c:v>0.40217391304347827</c:v>
                </c:pt>
                <c:pt idx="93">
                  <c:v>0.40860215053763443</c:v>
                </c:pt>
                <c:pt idx="94">
                  <c:v>0.41489361702127658</c:v>
                </c:pt>
                <c:pt idx="95">
                  <c:v>0.41052631578947368</c:v>
                </c:pt>
                <c:pt idx="96">
                  <c:v>0.40625</c:v>
                </c:pt>
                <c:pt idx="97">
                  <c:v>0.40206185567010311</c:v>
                </c:pt>
                <c:pt idx="98">
                  <c:v>0.39795918367346939</c:v>
                </c:pt>
                <c:pt idx="99">
                  <c:v>0.40404040404040403</c:v>
                </c:pt>
                <c:pt idx="100">
                  <c:v>0.4</c:v>
                </c:pt>
                <c:pt idx="101">
                  <c:v>0.40594059405940597</c:v>
                </c:pt>
                <c:pt idx="102">
                  <c:v>0.40196078431372551</c:v>
                </c:pt>
                <c:pt idx="103">
                  <c:v>0.39805825242718446</c:v>
                </c:pt>
                <c:pt idx="104">
                  <c:v>0.40384615384615385</c:v>
                </c:pt>
                <c:pt idx="105">
                  <c:v>0.40952380952380951</c:v>
                </c:pt>
                <c:pt idx="106">
                  <c:v>0.40566037735849059</c:v>
                </c:pt>
                <c:pt idx="107">
                  <c:v>0.41121495327102803</c:v>
                </c:pt>
                <c:pt idx="108">
                  <c:v>0.41666666666666669</c:v>
                </c:pt>
                <c:pt idx="109">
                  <c:v>0.41284403669724773</c:v>
                </c:pt>
                <c:pt idx="110">
                  <c:v>0.40909090909090912</c:v>
                </c:pt>
                <c:pt idx="111">
                  <c:v>0.40540540540540543</c:v>
                </c:pt>
                <c:pt idx="112">
                  <c:v>0.4017857142857143</c:v>
                </c:pt>
                <c:pt idx="113">
                  <c:v>0.40707964601769914</c:v>
                </c:pt>
                <c:pt idx="114">
                  <c:v>0.41228070175438597</c:v>
                </c:pt>
                <c:pt idx="115">
                  <c:v>0.40869565217391307</c:v>
                </c:pt>
                <c:pt idx="116">
                  <c:v>0.40517241379310343</c:v>
                </c:pt>
                <c:pt idx="117">
                  <c:v>0.41025641025641024</c:v>
                </c:pt>
                <c:pt idx="118">
                  <c:v>0.40677966101694918</c:v>
                </c:pt>
                <c:pt idx="119">
                  <c:v>0.40336134453781514</c:v>
                </c:pt>
                <c:pt idx="120">
                  <c:v>0.40833333333333333</c:v>
                </c:pt>
                <c:pt idx="121">
                  <c:v>0.41322314049586778</c:v>
                </c:pt>
                <c:pt idx="122">
                  <c:v>0.41803278688524592</c:v>
                </c:pt>
                <c:pt idx="123">
                  <c:v>0.42276422764227645</c:v>
                </c:pt>
                <c:pt idx="124">
                  <c:v>0.41935483870967744</c:v>
                </c:pt>
                <c:pt idx="125">
                  <c:v>0.41599999999999998</c:v>
                </c:pt>
                <c:pt idx="126">
                  <c:v>0.42063492063492064</c:v>
                </c:pt>
                <c:pt idx="127">
                  <c:v>0.42519685039370081</c:v>
                </c:pt>
                <c:pt idx="128">
                  <c:v>0.421875</c:v>
                </c:pt>
                <c:pt idx="129">
                  <c:v>0.41860465116279072</c:v>
                </c:pt>
                <c:pt idx="130">
                  <c:v>0.42307692307692307</c:v>
                </c:pt>
                <c:pt idx="131">
                  <c:v>0.41984732824427479</c:v>
                </c:pt>
                <c:pt idx="132">
                  <c:v>0.42424242424242425</c:v>
                </c:pt>
                <c:pt idx="133">
                  <c:v>0.42105263157894735</c:v>
                </c:pt>
                <c:pt idx="134">
                  <c:v>0.41791044776119401</c:v>
                </c:pt>
                <c:pt idx="135">
                  <c:v>0.4148148148148148</c:v>
                </c:pt>
                <c:pt idx="136">
                  <c:v>0.41911764705882354</c:v>
                </c:pt>
                <c:pt idx="137">
                  <c:v>0.41605839416058393</c:v>
                </c:pt>
                <c:pt idx="138">
                  <c:v>0.41304347826086957</c:v>
                </c:pt>
                <c:pt idx="139">
                  <c:v>0.41007194244604317</c:v>
                </c:pt>
                <c:pt idx="140">
                  <c:v>0.41428571428571431</c:v>
                </c:pt>
                <c:pt idx="141">
                  <c:v>0.41843971631205673</c:v>
                </c:pt>
                <c:pt idx="142">
                  <c:v>0.42253521126760563</c:v>
                </c:pt>
                <c:pt idx="143">
                  <c:v>0.42657342657342656</c:v>
                </c:pt>
                <c:pt idx="144">
                  <c:v>0.43055555555555558</c:v>
                </c:pt>
                <c:pt idx="145">
                  <c:v>0.43448275862068964</c:v>
                </c:pt>
                <c:pt idx="146">
                  <c:v>0.4315068493150685</c:v>
                </c:pt>
                <c:pt idx="147">
                  <c:v>0.42857142857142855</c:v>
                </c:pt>
                <c:pt idx="148">
                  <c:v>0.42567567567567566</c:v>
                </c:pt>
                <c:pt idx="149">
                  <c:v>0.42953020134228187</c:v>
                </c:pt>
                <c:pt idx="150">
                  <c:v>0.42666666666666669</c:v>
                </c:pt>
                <c:pt idx="151">
                  <c:v>0.43046357615894038</c:v>
                </c:pt>
                <c:pt idx="152">
                  <c:v>0.42763157894736842</c:v>
                </c:pt>
                <c:pt idx="153">
                  <c:v>0.42483660130718953</c:v>
                </c:pt>
                <c:pt idx="154">
                  <c:v>0.42857142857142855</c:v>
                </c:pt>
                <c:pt idx="155">
                  <c:v>0.4258064516129032</c:v>
                </c:pt>
                <c:pt idx="156">
                  <c:v>0.42948717948717946</c:v>
                </c:pt>
                <c:pt idx="157">
                  <c:v>0.43312101910828027</c:v>
                </c:pt>
                <c:pt idx="158">
                  <c:v>0.43670886075949367</c:v>
                </c:pt>
                <c:pt idx="159">
                  <c:v>0.43396226415094341</c:v>
                </c:pt>
                <c:pt idx="160">
                  <c:v>0.4375</c:v>
                </c:pt>
                <c:pt idx="161">
                  <c:v>0.43478260869565216</c:v>
                </c:pt>
                <c:pt idx="162">
                  <c:v>0.43209876543209874</c:v>
                </c:pt>
                <c:pt idx="163">
                  <c:v>0.42944785276073622</c:v>
                </c:pt>
                <c:pt idx="164">
                  <c:v>0.42682926829268292</c:v>
                </c:pt>
                <c:pt idx="165">
                  <c:v>0.42424242424242425</c:v>
                </c:pt>
                <c:pt idx="166">
                  <c:v>0.42168674698795183</c:v>
                </c:pt>
                <c:pt idx="167">
                  <c:v>0.42514970059880242</c:v>
                </c:pt>
                <c:pt idx="168">
                  <c:v>0.42857142857142855</c:v>
                </c:pt>
                <c:pt idx="169">
                  <c:v>0.43195266272189348</c:v>
                </c:pt>
                <c:pt idx="170">
                  <c:v>0.43529411764705883</c:v>
                </c:pt>
                <c:pt idx="171">
                  <c:v>0.43859649122807015</c:v>
                </c:pt>
                <c:pt idx="172">
                  <c:v>0.44186046511627908</c:v>
                </c:pt>
                <c:pt idx="173">
                  <c:v>0.44508670520231214</c:v>
                </c:pt>
                <c:pt idx="174">
                  <c:v>0.44252873563218392</c:v>
                </c:pt>
                <c:pt idx="175">
                  <c:v>0.44</c:v>
                </c:pt>
                <c:pt idx="176">
                  <c:v>0.4375</c:v>
                </c:pt>
                <c:pt idx="177">
                  <c:v>0.43502824858757061</c:v>
                </c:pt>
                <c:pt idx="178">
                  <c:v>0.43258426966292135</c:v>
                </c:pt>
                <c:pt idx="179">
                  <c:v>0.43016759776536312</c:v>
                </c:pt>
                <c:pt idx="180">
                  <c:v>0.43333333333333335</c:v>
                </c:pt>
                <c:pt idx="181">
                  <c:v>0.43093922651933703</c:v>
                </c:pt>
                <c:pt idx="182">
                  <c:v>0.42857142857142855</c:v>
                </c:pt>
                <c:pt idx="183">
                  <c:v>0.42622950819672129</c:v>
                </c:pt>
                <c:pt idx="184">
                  <c:v>0.42934782608695654</c:v>
                </c:pt>
                <c:pt idx="185">
                  <c:v>0.42702702702702705</c:v>
                </c:pt>
                <c:pt idx="186">
                  <c:v>0.42473118279569894</c:v>
                </c:pt>
                <c:pt idx="187">
                  <c:v>0.42245989304812837</c:v>
                </c:pt>
                <c:pt idx="188">
                  <c:v>0.42021276595744683</c:v>
                </c:pt>
                <c:pt idx="189">
                  <c:v>0.42328042328042326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F-41B4-89BA-B17874EA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875856"/>
        <c:axId val="-1254876944"/>
      </c:lineChart>
      <c:catAx>
        <c:axId val="-125487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254876944"/>
        <c:crosses val="autoZero"/>
        <c:auto val="1"/>
        <c:lblAlgn val="ctr"/>
        <c:lblOffset val="100"/>
        <c:noMultiLvlLbl val="0"/>
      </c:catAx>
      <c:valAx>
        <c:axId val="-1254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52295895603904"/>
          <c:y val="3.2420151082222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4-4BC0-8A0A-0CE27EE22D53}"/>
            </c:ext>
          </c:extLst>
        </c:ser>
        <c:ser>
          <c:idx val="16"/>
          <c:order val="1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BC0-8A0A-0CE27EE22D53}"/>
            </c:ext>
          </c:extLst>
        </c:ser>
        <c:ser>
          <c:idx val="17"/>
          <c:order val="2"/>
          <c:tx>
            <c:strRef>
              <c:f>'Gold Premium'!#REF!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'Gold Premium'!#REF!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BC0-8A0A-0CE27EE22D53}"/>
            </c:ext>
          </c:extLst>
        </c:ser>
        <c:ser>
          <c:idx val="0"/>
          <c:order val="3"/>
          <c:tx>
            <c:strRef>
              <c:f>'Gold Premium TEST ABCDE'!$I$4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TEST ABCDE'!$I$5:$I$194</c:f>
              <c:numCache>
                <c:formatCode>0.00</c:formatCode>
                <c:ptCount val="190"/>
                <c:pt idx="0">
                  <c:v>-1</c:v>
                </c:pt>
                <c:pt idx="1">
                  <c:v>-4</c:v>
                </c:pt>
                <c:pt idx="2">
                  <c:v>11.75</c:v>
                </c:pt>
                <c:pt idx="3">
                  <c:v>13.620000000000001</c:v>
                </c:pt>
                <c:pt idx="4">
                  <c:v>12.620000000000001</c:v>
                </c:pt>
                <c:pt idx="5">
                  <c:v>9.620000000000001</c:v>
                </c:pt>
                <c:pt idx="6">
                  <c:v>0.62000000000000099</c:v>
                </c:pt>
                <c:pt idx="7">
                  <c:v>-26.38</c:v>
                </c:pt>
                <c:pt idx="8">
                  <c:v>216.62</c:v>
                </c:pt>
                <c:pt idx="9">
                  <c:v>219.12</c:v>
                </c:pt>
                <c:pt idx="10">
                  <c:v>218.12</c:v>
                </c:pt>
                <c:pt idx="11">
                  <c:v>215.12</c:v>
                </c:pt>
                <c:pt idx="12">
                  <c:v>229.70000000000002</c:v>
                </c:pt>
                <c:pt idx="13">
                  <c:v>231.08</c:v>
                </c:pt>
                <c:pt idx="14">
                  <c:v>230.08</c:v>
                </c:pt>
                <c:pt idx="15">
                  <c:v>227.08</c:v>
                </c:pt>
                <c:pt idx="16">
                  <c:v>243.91000000000003</c:v>
                </c:pt>
                <c:pt idx="17">
                  <c:v>242.91000000000003</c:v>
                </c:pt>
                <c:pt idx="18">
                  <c:v>239.91000000000003</c:v>
                </c:pt>
                <c:pt idx="19">
                  <c:v>230.91000000000003</c:v>
                </c:pt>
                <c:pt idx="20">
                  <c:v>221.91000000000003</c:v>
                </c:pt>
                <c:pt idx="21">
                  <c:v>265.65000000000003</c:v>
                </c:pt>
                <c:pt idx="22">
                  <c:v>264.65000000000003</c:v>
                </c:pt>
                <c:pt idx="23">
                  <c:v>261.65000000000003</c:v>
                </c:pt>
                <c:pt idx="24">
                  <c:v>281.90000000000003</c:v>
                </c:pt>
                <c:pt idx="25">
                  <c:v>280.90000000000003</c:v>
                </c:pt>
                <c:pt idx="26">
                  <c:v>277.90000000000003</c:v>
                </c:pt>
                <c:pt idx="27">
                  <c:v>268.90000000000003</c:v>
                </c:pt>
                <c:pt idx="28">
                  <c:v>305.89000000000004</c:v>
                </c:pt>
                <c:pt idx="29">
                  <c:v>304.89000000000004</c:v>
                </c:pt>
                <c:pt idx="30">
                  <c:v>309.03000000000003</c:v>
                </c:pt>
                <c:pt idx="31">
                  <c:v>309.83000000000004</c:v>
                </c:pt>
                <c:pt idx="32">
                  <c:v>308.83000000000004</c:v>
                </c:pt>
                <c:pt idx="33">
                  <c:v>316.33000000000004</c:v>
                </c:pt>
                <c:pt idx="34">
                  <c:v>315.33000000000004</c:v>
                </c:pt>
                <c:pt idx="35">
                  <c:v>312.33000000000004</c:v>
                </c:pt>
                <c:pt idx="36">
                  <c:v>323.58000000000004</c:v>
                </c:pt>
                <c:pt idx="37">
                  <c:v>325.33000000000004</c:v>
                </c:pt>
                <c:pt idx="38">
                  <c:v>324.33000000000004</c:v>
                </c:pt>
                <c:pt idx="39">
                  <c:v>321.33000000000004</c:v>
                </c:pt>
                <c:pt idx="40">
                  <c:v>312.33000000000004</c:v>
                </c:pt>
                <c:pt idx="41">
                  <c:v>285.33000000000004</c:v>
                </c:pt>
                <c:pt idx="42">
                  <c:v>204.33000000000004</c:v>
                </c:pt>
                <c:pt idx="43">
                  <c:v>203.33000000000004</c:v>
                </c:pt>
                <c:pt idx="44">
                  <c:v>200.33000000000004</c:v>
                </c:pt>
                <c:pt idx="45">
                  <c:v>191.33000000000004</c:v>
                </c:pt>
                <c:pt idx="46">
                  <c:v>231.83000000000004</c:v>
                </c:pt>
                <c:pt idx="47">
                  <c:v>230.83000000000004</c:v>
                </c:pt>
                <c:pt idx="48">
                  <c:v>227.83000000000004</c:v>
                </c:pt>
                <c:pt idx="49">
                  <c:v>252.58000000000004</c:v>
                </c:pt>
                <c:pt idx="50">
                  <c:v>254.33000000000004</c:v>
                </c:pt>
                <c:pt idx="51">
                  <c:v>256.08000000000004</c:v>
                </c:pt>
                <c:pt idx="52">
                  <c:v>258.83000000000004</c:v>
                </c:pt>
                <c:pt idx="53">
                  <c:v>261.83000000000004</c:v>
                </c:pt>
                <c:pt idx="54">
                  <c:v>260.83000000000004</c:v>
                </c:pt>
                <c:pt idx="55">
                  <c:v>265.33000000000004</c:v>
                </c:pt>
                <c:pt idx="56">
                  <c:v>264.33000000000004</c:v>
                </c:pt>
                <c:pt idx="57">
                  <c:v>261.33000000000004</c:v>
                </c:pt>
                <c:pt idx="58">
                  <c:v>252.33000000000004</c:v>
                </c:pt>
                <c:pt idx="59">
                  <c:v>225.33000000000004</c:v>
                </c:pt>
                <c:pt idx="60">
                  <c:v>387.33000000000004</c:v>
                </c:pt>
                <c:pt idx="61">
                  <c:v>386.33000000000004</c:v>
                </c:pt>
                <c:pt idx="62">
                  <c:v>391.97</c:v>
                </c:pt>
                <c:pt idx="63">
                  <c:v>390.97</c:v>
                </c:pt>
                <c:pt idx="64">
                  <c:v>396.97</c:v>
                </c:pt>
                <c:pt idx="65">
                  <c:v>398.34000000000003</c:v>
                </c:pt>
                <c:pt idx="66">
                  <c:v>397.34000000000003</c:v>
                </c:pt>
                <c:pt idx="67">
                  <c:v>404.09000000000003</c:v>
                </c:pt>
                <c:pt idx="68">
                  <c:v>403.09000000000003</c:v>
                </c:pt>
                <c:pt idx="69">
                  <c:v>400.09000000000003</c:v>
                </c:pt>
                <c:pt idx="70">
                  <c:v>413.59000000000003</c:v>
                </c:pt>
                <c:pt idx="71">
                  <c:v>412.59000000000003</c:v>
                </c:pt>
                <c:pt idx="72">
                  <c:v>418.20000000000005</c:v>
                </c:pt>
                <c:pt idx="73">
                  <c:v>417.20000000000005</c:v>
                </c:pt>
                <c:pt idx="74">
                  <c:v>423.20000000000005</c:v>
                </c:pt>
                <c:pt idx="75">
                  <c:v>422.20000000000005</c:v>
                </c:pt>
                <c:pt idx="76">
                  <c:v>419.20000000000005</c:v>
                </c:pt>
                <c:pt idx="77">
                  <c:v>431.53000000000003</c:v>
                </c:pt>
                <c:pt idx="78">
                  <c:v>430.53000000000003</c:v>
                </c:pt>
                <c:pt idx="79">
                  <c:v>427.53000000000003</c:v>
                </c:pt>
                <c:pt idx="80">
                  <c:v>418.53000000000003</c:v>
                </c:pt>
                <c:pt idx="81">
                  <c:v>448.23</c:v>
                </c:pt>
                <c:pt idx="82">
                  <c:v>449.98</c:v>
                </c:pt>
                <c:pt idx="83">
                  <c:v>448.98</c:v>
                </c:pt>
                <c:pt idx="84">
                  <c:v>445.98</c:v>
                </c:pt>
                <c:pt idx="85">
                  <c:v>470.73</c:v>
                </c:pt>
                <c:pt idx="86">
                  <c:v>469.73</c:v>
                </c:pt>
                <c:pt idx="87">
                  <c:v>466.73</c:v>
                </c:pt>
                <c:pt idx="88">
                  <c:v>457.73</c:v>
                </c:pt>
                <c:pt idx="89">
                  <c:v>531.98</c:v>
                </c:pt>
                <c:pt idx="90">
                  <c:v>530.98</c:v>
                </c:pt>
                <c:pt idx="91">
                  <c:v>536.62</c:v>
                </c:pt>
                <c:pt idx="92">
                  <c:v>538.37</c:v>
                </c:pt>
                <c:pt idx="93">
                  <c:v>539.99</c:v>
                </c:pt>
                <c:pt idx="94">
                  <c:v>541.49</c:v>
                </c:pt>
                <c:pt idx="95">
                  <c:v>540.49</c:v>
                </c:pt>
                <c:pt idx="96">
                  <c:v>537.49</c:v>
                </c:pt>
                <c:pt idx="97">
                  <c:v>528.49</c:v>
                </c:pt>
                <c:pt idx="98">
                  <c:v>501.49</c:v>
                </c:pt>
                <c:pt idx="99">
                  <c:v>663.49</c:v>
                </c:pt>
                <c:pt idx="100">
                  <c:v>662.49</c:v>
                </c:pt>
                <c:pt idx="101">
                  <c:v>669.99</c:v>
                </c:pt>
                <c:pt idx="102">
                  <c:v>668.99</c:v>
                </c:pt>
                <c:pt idx="103">
                  <c:v>665.99</c:v>
                </c:pt>
                <c:pt idx="104">
                  <c:v>680.57</c:v>
                </c:pt>
                <c:pt idx="105">
                  <c:v>681.82</c:v>
                </c:pt>
                <c:pt idx="106">
                  <c:v>680.82</c:v>
                </c:pt>
                <c:pt idx="107">
                  <c:v>686.07</c:v>
                </c:pt>
                <c:pt idx="108">
                  <c:v>688.32</c:v>
                </c:pt>
                <c:pt idx="109">
                  <c:v>687.32</c:v>
                </c:pt>
                <c:pt idx="110">
                  <c:v>684.32</c:v>
                </c:pt>
                <c:pt idx="111">
                  <c:v>675.32</c:v>
                </c:pt>
                <c:pt idx="112">
                  <c:v>648.32000000000005</c:v>
                </c:pt>
                <c:pt idx="113">
                  <c:v>749.57</c:v>
                </c:pt>
                <c:pt idx="114">
                  <c:v>751.57</c:v>
                </c:pt>
                <c:pt idx="115">
                  <c:v>750.57</c:v>
                </c:pt>
                <c:pt idx="116">
                  <c:v>747.57</c:v>
                </c:pt>
                <c:pt idx="117">
                  <c:v>761.07</c:v>
                </c:pt>
                <c:pt idx="118">
                  <c:v>760.07</c:v>
                </c:pt>
                <c:pt idx="119">
                  <c:v>757.07</c:v>
                </c:pt>
                <c:pt idx="120">
                  <c:v>815.57</c:v>
                </c:pt>
                <c:pt idx="121">
                  <c:v>817.82</c:v>
                </c:pt>
                <c:pt idx="122">
                  <c:v>819.82</c:v>
                </c:pt>
                <c:pt idx="123">
                  <c:v>820.57</c:v>
                </c:pt>
                <c:pt idx="124">
                  <c:v>819.57</c:v>
                </c:pt>
                <c:pt idx="125">
                  <c:v>816.57</c:v>
                </c:pt>
                <c:pt idx="126">
                  <c:v>828.90000000000009</c:v>
                </c:pt>
                <c:pt idx="127">
                  <c:v>830.03000000000009</c:v>
                </c:pt>
                <c:pt idx="128">
                  <c:v>829.03000000000009</c:v>
                </c:pt>
                <c:pt idx="129">
                  <c:v>826.03000000000009</c:v>
                </c:pt>
                <c:pt idx="130">
                  <c:v>840.61000000000013</c:v>
                </c:pt>
                <c:pt idx="131">
                  <c:v>839.61000000000013</c:v>
                </c:pt>
                <c:pt idx="132">
                  <c:v>845.22000000000014</c:v>
                </c:pt>
                <c:pt idx="133">
                  <c:v>844.22000000000014</c:v>
                </c:pt>
                <c:pt idx="134">
                  <c:v>841.22000000000014</c:v>
                </c:pt>
                <c:pt idx="135">
                  <c:v>832.22000000000014</c:v>
                </c:pt>
                <c:pt idx="136">
                  <c:v>886.22000000000014</c:v>
                </c:pt>
                <c:pt idx="137">
                  <c:v>885.22000000000014</c:v>
                </c:pt>
                <c:pt idx="138">
                  <c:v>882.22000000000014</c:v>
                </c:pt>
                <c:pt idx="139">
                  <c:v>873.22000000000014</c:v>
                </c:pt>
                <c:pt idx="140">
                  <c:v>927.22000000000014</c:v>
                </c:pt>
                <c:pt idx="141">
                  <c:v>928.97000000000014</c:v>
                </c:pt>
                <c:pt idx="142">
                  <c:v>931.22000000000014</c:v>
                </c:pt>
                <c:pt idx="143">
                  <c:v>933.72000000000014</c:v>
                </c:pt>
                <c:pt idx="144">
                  <c:v>935.97000000000014</c:v>
                </c:pt>
                <c:pt idx="145">
                  <c:v>938.72000000000014</c:v>
                </c:pt>
                <c:pt idx="146">
                  <c:v>937.72000000000014</c:v>
                </c:pt>
                <c:pt idx="147">
                  <c:v>934.72000000000014</c:v>
                </c:pt>
                <c:pt idx="148">
                  <c:v>925.72000000000014</c:v>
                </c:pt>
                <c:pt idx="149">
                  <c:v>972.97000000000014</c:v>
                </c:pt>
                <c:pt idx="150">
                  <c:v>971.97000000000014</c:v>
                </c:pt>
                <c:pt idx="151">
                  <c:v>980.97000000000014</c:v>
                </c:pt>
                <c:pt idx="152">
                  <c:v>979.97000000000014</c:v>
                </c:pt>
                <c:pt idx="153">
                  <c:v>976.97000000000014</c:v>
                </c:pt>
                <c:pt idx="154">
                  <c:v>992.72000000000014</c:v>
                </c:pt>
                <c:pt idx="155">
                  <c:v>991.72000000000014</c:v>
                </c:pt>
                <c:pt idx="156">
                  <c:v>996.97000000000014</c:v>
                </c:pt>
                <c:pt idx="157">
                  <c:v>999.09000000000015</c:v>
                </c:pt>
                <c:pt idx="158">
                  <c:v>1001.8400000000001</c:v>
                </c:pt>
                <c:pt idx="159">
                  <c:v>1000.8400000000001</c:v>
                </c:pt>
                <c:pt idx="160">
                  <c:v>1004.5900000000001</c:v>
                </c:pt>
                <c:pt idx="161">
                  <c:v>1003.5900000000001</c:v>
                </c:pt>
                <c:pt idx="162">
                  <c:v>1000.5900000000001</c:v>
                </c:pt>
                <c:pt idx="163">
                  <c:v>991.59000000000015</c:v>
                </c:pt>
                <c:pt idx="164">
                  <c:v>964.59000000000015</c:v>
                </c:pt>
                <c:pt idx="165">
                  <c:v>883.59000000000015</c:v>
                </c:pt>
                <c:pt idx="166">
                  <c:v>882.59000000000015</c:v>
                </c:pt>
                <c:pt idx="167">
                  <c:v>886.70000000000016</c:v>
                </c:pt>
                <c:pt idx="168">
                  <c:v>888.95000000000016</c:v>
                </c:pt>
                <c:pt idx="169">
                  <c:v>890.70000000000016</c:v>
                </c:pt>
                <c:pt idx="170">
                  <c:v>891.95000000000016</c:v>
                </c:pt>
                <c:pt idx="171">
                  <c:v>893.45000000000016</c:v>
                </c:pt>
                <c:pt idx="172">
                  <c:v>895.95000000000016</c:v>
                </c:pt>
                <c:pt idx="173">
                  <c:v>898.45000000000016</c:v>
                </c:pt>
                <c:pt idx="174">
                  <c:v>897.45000000000016</c:v>
                </c:pt>
                <c:pt idx="175">
                  <c:v>894.45000000000016</c:v>
                </c:pt>
                <c:pt idx="176">
                  <c:v>885.45000000000016</c:v>
                </c:pt>
                <c:pt idx="177">
                  <c:v>858.45000000000016</c:v>
                </c:pt>
                <c:pt idx="178">
                  <c:v>777.45000000000016</c:v>
                </c:pt>
                <c:pt idx="179">
                  <c:v>776.45000000000016</c:v>
                </c:pt>
                <c:pt idx="180">
                  <c:v>779.75000000000011</c:v>
                </c:pt>
                <c:pt idx="181">
                  <c:v>778.75000000000011</c:v>
                </c:pt>
                <c:pt idx="182">
                  <c:v>775.75000000000011</c:v>
                </c:pt>
                <c:pt idx="183">
                  <c:v>766.75000000000011</c:v>
                </c:pt>
                <c:pt idx="184">
                  <c:v>817.24000000000012</c:v>
                </c:pt>
                <c:pt idx="185">
                  <c:v>816.24000000000012</c:v>
                </c:pt>
                <c:pt idx="186">
                  <c:v>813.24000000000012</c:v>
                </c:pt>
                <c:pt idx="187">
                  <c:v>804.24000000000012</c:v>
                </c:pt>
                <c:pt idx="188">
                  <c:v>777.24000000000012</c:v>
                </c:pt>
                <c:pt idx="189">
                  <c:v>918.99000000000012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BC0-8A0A-0CE27EE2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874768"/>
        <c:axId val="-1254880752"/>
      </c:lineChart>
      <c:catAx>
        <c:axId val="-125487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80752"/>
        <c:crosses val="autoZero"/>
        <c:auto val="1"/>
        <c:lblAlgn val="ctr"/>
        <c:lblOffset val="100"/>
        <c:noMultiLvlLbl val="0"/>
      </c:catAx>
      <c:valAx>
        <c:axId val="-12548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Premium TEST ABCDE (2)'!$A$5:$A$72</c:f>
              <c:strCache>
                <c:ptCount val="68"/>
                <c:pt idx="0">
                  <c:v>01.01.16.</c:v>
                </c:pt>
                <c:pt idx="1">
                  <c:v>02.01.16.</c:v>
                </c:pt>
                <c:pt idx="2">
                  <c:v>03.01.16.</c:v>
                </c:pt>
                <c:pt idx="3">
                  <c:v>05.01.16.</c:v>
                </c:pt>
                <c:pt idx="4">
                  <c:v>06.01.16.</c:v>
                </c:pt>
                <c:pt idx="5">
                  <c:v>07.01.16.</c:v>
                </c:pt>
                <c:pt idx="6">
                  <c:v>08.01.16.</c:v>
                </c:pt>
                <c:pt idx="7">
                  <c:v>09.01.16.</c:v>
                </c:pt>
                <c:pt idx="8">
                  <c:v>10.01.16.</c:v>
                </c:pt>
                <c:pt idx="9">
                  <c:v>11.01.16.</c:v>
                </c:pt>
                <c:pt idx="10">
                  <c:v>12.01.16.</c:v>
                </c:pt>
                <c:pt idx="11">
                  <c:v>13.01.16.</c:v>
                </c:pt>
                <c:pt idx="12">
                  <c:v>14.01.16.</c:v>
                </c:pt>
                <c:pt idx="13">
                  <c:v>15.01.16.</c:v>
                </c:pt>
                <c:pt idx="14">
                  <c:v>16.01.16.</c:v>
                </c:pt>
                <c:pt idx="15">
                  <c:v>17.01.16.</c:v>
                </c:pt>
                <c:pt idx="16">
                  <c:v>18.01.16.</c:v>
                </c:pt>
                <c:pt idx="17">
                  <c:v>19.01.16.</c:v>
                </c:pt>
                <c:pt idx="18">
                  <c:v>20.01.16.</c:v>
                </c:pt>
                <c:pt idx="19">
                  <c:v>21.01.16.</c:v>
                </c:pt>
                <c:pt idx="20">
                  <c:v>22.01.16.</c:v>
                </c:pt>
                <c:pt idx="21">
                  <c:v>23.01.16.</c:v>
                </c:pt>
                <c:pt idx="22">
                  <c:v>26.01.16.</c:v>
                </c:pt>
                <c:pt idx="23">
                  <c:v>27.01.16.</c:v>
                </c:pt>
                <c:pt idx="24">
                  <c:v>28.01.16.</c:v>
                </c:pt>
                <c:pt idx="25">
                  <c:v>29.01.16.</c:v>
                </c:pt>
                <c:pt idx="26">
                  <c:v>30.01.16.</c:v>
                </c:pt>
                <c:pt idx="27">
                  <c:v>31.01.16.</c:v>
                </c:pt>
                <c:pt idx="28">
                  <c:v>01.02.16.</c:v>
                </c:pt>
                <c:pt idx="29">
                  <c:v>02.02.16.</c:v>
                </c:pt>
                <c:pt idx="30">
                  <c:v>03.02.16.</c:v>
                </c:pt>
                <c:pt idx="31">
                  <c:v>04.02.16.</c:v>
                </c:pt>
                <c:pt idx="32">
                  <c:v>05.02.16.</c:v>
                </c:pt>
                <c:pt idx="33">
                  <c:v>07.02.16.</c:v>
                </c:pt>
                <c:pt idx="34">
                  <c:v>08.02.16.</c:v>
                </c:pt>
                <c:pt idx="35">
                  <c:v>09.02.16.</c:v>
                </c:pt>
                <c:pt idx="36">
                  <c:v>10.02.16.</c:v>
                </c:pt>
                <c:pt idx="37">
                  <c:v>11.02.16.</c:v>
                </c:pt>
                <c:pt idx="38">
                  <c:v>12.02.16.</c:v>
                </c:pt>
                <c:pt idx="39">
                  <c:v>13.02.16.</c:v>
                </c:pt>
                <c:pt idx="40">
                  <c:v>14.02.16.</c:v>
                </c:pt>
                <c:pt idx="41">
                  <c:v>15.02.16.</c:v>
                </c:pt>
                <c:pt idx="42">
                  <c:v>16.02.16.</c:v>
                </c:pt>
                <c:pt idx="43">
                  <c:v>17.02.16.</c:v>
                </c:pt>
                <c:pt idx="44">
                  <c:v>19.02.16.</c:v>
                </c:pt>
                <c:pt idx="45">
                  <c:v>20.02.16.</c:v>
                </c:pt>
                <c:pt idx="46">
                  <c:v>21.02.16.</c:v>
                </c:pt>
                <c:pt idx="47">
                  <c:v>22.02.16.</c:v>
                </c:pt>
                <c:pt idx="48">
                  <c:v>23.02.16.</c:v>
                </c:pt>
                <c:pt idx="49">
                  <c:v>25.02.16.</c:v>
                </c:pt>
                <c:pt idx="50">
                  <c:v>26.02.16.</c:v>
                </c:pt>
                <c:pt idx="51">
                  <c:v>27.02.16.</c:v>
                </c:pt>
                <c:pt idx="52">
                  <c:v>29.02.16.</c:v>
                </c:pt>
                <c:pt idx="53">
                  <c:v>01.03.16.</c:v>
                </c:pt>
                <c:pt idx="54">
                  <c:v>02.03.16.</c:v>
                </c:pt>
                <c:pt idx="55">
                  <c:v>03.03.16.</c:v>
                </c:pt>
                <c:pt idx="56">
                  <c:v>04.03.16.</c:v>
                </c:pt>
                <c:pt idx="57">
                  <c:v>05.03.16.</c:v>
                </c:pt>
                <c:pt idx="58">
                  <c:v>07.03.16.</c:v>
                </c:pt>
                <c:pt idx="59">
                  <c:v>08.03.16.</c:v>
                </c:pt>
                <c:pt idx="60">
                  <c:v>09.03.16.</c:v>
                </c:pt>
                <c:pt idx="61">
                  <c:v>10.03.16.</c:v>
                </c:pt>
                <c:pt idx="62">
                  <c:v>11.03.16.</c:v>
                </c:pt>
                <c:pt idx="63">
                  <c:v>12.03.16.</c:v>
                </c:pt>
                <c:pt idx="64">
                  <c:v>14.03.16.</c:v>
                </c:pt>
                <c:pt idx="65">
                  <c:v>16.03.16.</c:v>
                </c:pt>
                <c:pt idx="66">
                  <c:v>17.03.16.</c:v>
                </c:pt>
                <c:pt idx="67">
                  <c:v>18.03.16.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Premium TEST ABCDE (2)'!$L$5:$L$172</c:f>
              <c:numCache>
                <c:formatCode>0.00%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0.36842105263157893</c:v>
                </c:pt>
                <c:pt idx="20">
                  <c:v>0.35</c:v>
                </c:pt>
                <c:pt idx="21">
                  <c:v>0.38095238095238093</c:v>
                </c:pt>
                <c:pt idx="22">
                  <c:v>0.36363636363636365</c:v>
                </c:pt>
                <c:pt idx="23">
                  <c:v>0.34782608695652173</c:v>
                </c:pt>
                <c:pt idx="24">
                  <c:v>0.375</c:v>
                </c:pt>
                <c:pt idx="25">
                  <c:v>0.36</c:v>
                </c:pt>
                <c:pt idx="26">
                  <c:v>0.34615384615384615</c:v>
                </c:pt>
                <c:pt idx="27">
                  <c:v>0.33333333333333331</c:v>
                </c:pt>
                <c:pt idx="28">
                  <c:v>0.35714285714285715</c:v>
                </c:pt>
                <c:pt idx="29">
                  <c:v>0.34482758620689657</c:v>
                </c:pt>
                <c:pt idx="30">
                  <c:v>0.36666666666666664</c:v>
                </c:pt>
                <c:pt idx="31">
                  <c:v>0.38709677419354838</c:v>
                </c:pt>
                <c:pt idx="32">
                  <c:v>0.375</c:v>
                </c:pt>
                <c:pt idx="33">
                  <c:v>0.39393939393939392</c:v>
                </c:pt>
                <c:pt idx="34">
                  <c:v>0.38235294117647056</c:v>
                </c:pt>
                <c:pt idx="35">
                  <c:v>0.37142857142857144</c:v>
                </c:pt>
                <c:pt idx="36">
                  <c:v>0.3888888888888889</c:v>
                </c:pt>
                <c:pt idx="37">
                  <c:v>0.40540540540540543</c:v>
                </c:pt>
                <c:pt idx="38">
                  <c:v>0.39473684210526316</c:v>
                </c:pt>
                <c:pt idx="39">
                  <c:v>0.38461538461538464</c:v>
                </c:pt>
                <c:pt idx="40">
                  <c:v>0.375</c:v>
                </c:pt>
                <c:pt idx="41">
                  <c:v>0.36585365853658536</c:v>
                </c:pt>
                <c:pt idx="42">
                  <c:v>0.35714285714285715</c:v>
                </c:pt>
                <c:pt idx="43">
                  <c:v>0.34883720930232559</c:v>
                </c:pt>
                <c:pt idx="44">
                  <c:v>0.34090909090909088</c:v>
                </c:pt>
                <c:pt idx="45">
                  <c:v>0.33333333333333331</c:v>
                </c:pt>
                <c:pt idx="46">
                  <c:v>0.34782608695652173</c:v>
                </c:pt>
                <c:pt idx="47">
                  <c:v>0.34042553191489361</c:v>
                </c:pt>
                <c:pt idx="48">
                  <c:v>0.33333333333333331</c:v>
                </c:pt>
                <c:pt idx="49">
                  <c:v>0.34693877551020408</c:v>
                </c:pt>
                <c:pt idx="50">
                  <c:v>0.36</c:v>
                </c:pt>
                <c:pt idx="51">
                  <c:v>0.37254901960784315</c:v>
                </c:pt>
                <c:pt idx="52">
                  <c:v>0.38461538461538464</c:v>
                </c:pt>
                <c:pt idx="53">
                  <c:v>0.39622641509433965</c:v>
                </c:pt>
                <c:pt idx="54">
                  <c:v>0.3888888888888889</c:v>
                </c:pt>
                <c:pt idx="55">
                  <c:v>0.4</c:v>
                </c:pt>
                <c:pt idx="56">
                  <c:v>0.39285714285714285</c:v>
                </c:pt>
                <c:pt idx="57">
                  <c:v>0.38596491228070173</c:v>
                </c:pt>
                <c:pt idx="58">
                  <c:v>0.37931034482758619</c:v>
                </c:pt>
                <c:pt idx="59">
                  <c:v>0.3728813559322034</c:v>
                </c:pt>
                <c:pt idx="60">
                  <c:v>0.38333333333333336</c:v>
                </c:pt>
                <c:pt idx="61">
                  <c:v>0.37704918032786883</c:v>
                </c:pt>
                <c:pt idx="62">
                  <c:v>0.38709677419354838</c:v>
                </c:pt>
                <c:pt idx="63">
                  <c:v>0.38095238095238093</c:v>
                </c:pt>
                <c:pt idx="64">
                  <c:v>0.390625</c:v>
                </c:pt>
                <c:pt idx="65">
                  <c:v>0.4</c:v>
                </c:pt>
                <c:pt idx="66">
                  <c:v>0.39393939393939392</c:v>
                </c:pt>
                <c:pt idx="67">
                  <c:v>0.40298507462686567</c:v>
                </c:pt>
                <c:pt idx="68">
                  <c:v>0.39705882352941174</c:v>
                </c:pt>
                <c:pt idx="69">
                  <c:v>0.39130434782608697</c:v>
                </c:pt>
                <c:pt idx="70">
                  <c:v>0.4</c:v>
                </c:pt>
                <c:pt idx="71">
                  <c:v>0.39436619718309857</c:v>
                </c:pt>
                <c:pt idx="72">
                  <c:v>0.40277777777777779</c:v>
                </c:pt>
                <c:pt idx="73">
                  <c:v>0.39726027397260272</c:v>
                </c:pt>
                <c:pt idx="74">
                  <c:v>0.40540540540540543</c:v>
                </c:pt>
                <c:pt idx="75">
                  <c:v>0.4</c:v>
                </c:pt>
                <c:pt idx="76">
                  <c:v>0.39473684210526316</c:v>
                </c:pt>
                <c:pt idx="77">
                  <c:v>0.40259740259740262</c:v>
                </c:pt>
                <c:pt idx="78">
                  <c:v>0.39743589743589741</c:v>
                </c:pt>
                <c:pt idx="79">
                  <c:v>0.39240506329113922</c:v>
                </c:pt>
                <c:pt idx="80">
                  <c:v>0.38750000000000001</c:v>
                </c:pt>
                <c:pt idx="81">
                  <c:v>0.39506172839506171</c:v>
                </c:pt>
                <c:pt idx="82">
                  <c:v>0.40243902439024393</c:v>
                </c:pt>
                <c:pt idx="83">
                  <c:v>0.39759036144578314</c:v>
                </c:pt>
                <c:pt idx="84">
                  <c:v>0.39285714285714285</c:v>
                </c:pt>
                <c:pt idx="85">
                  <c:v>0.4</c:v>
                </c:pt>
                <c:pt idx="86">
                  <c:v>0.39534883720930231</c:v>
                </c:pt>
                <c:pt idx="87">
                  <c:v>0.39080459770114945</c:v>
                </c:pt>
                <c:pt idx="88">
                  <c:v>0.38636363636363635</c:v>
                </c:pt>
                <c:pt idx="89">
                  <c:v>0.39325842696629215</c:v>
                </c:pt>
                <c:pt idx="90">
                  <c:v>0.3888888888888889</c:v>
                </c:pt>
                <c:pt idx="91">
                  <c:v>0.39560439560439559</c:v>
                </c:pt>
                <c:pt idx="92">
                  <c:v>0.40217391304347827</c:v>
                </c:pt>
                <c:pt idx="93">
                  <c:v>0.40860215053763443</c:v>
                </c:pt>
                <c:pt idx="94">
                  <c:v>0.41489361702127658</c:v>
                </c:pt>
                <c:pt idx="95">
                  <c:v>0.41052631578947368</c:v>
                </c:pt>
                <c:pt idx="96">
                  <c:v>0.40625</c:v>
                </c:pt>
                <c:pt idx="97">
                  <c:v>0.40206185567010311</c:v>
                </c:pt>
                <c:pt idx="98">
                  <c:v>0.39795918367346939</c:v>
                </c:pt>
                <c:pt idx="99">
                  <c:v>0.40404040404040403</c:v>
                </c:pt>
                <c:pt idx="100">
                  <c:v>0.4</c:v>
                </c:pt>
                <c:pt idx="101">
                  <c:v>0.40594059405940597</c:v>
                </c:pt>
                <c:pt idx="102">
                  <c:v>0.40196078431372551</c:v>
                </c:pt>
                <c:pt idx="103">
                  <c:v>0.39805825242718446</c:v>
                </c:pt>
                <c:pt idx="104">
                  <c:v>0.40384615384615385</c:v>
                </c:pt>
                <c:pt idx="105">
                  <c:v>0.40952380952380951</c:v>
                </c:pt>
                <c:pt idx="106">
                  <c:v>0.40566037735849059</c:v>
                </c:pt>
                <c:pt idx="107">
                  <c:v>0.41121495327102803</c:v>
                </c:pt>
                <c:pt idx="108">
                  <c:v>0.41666666666666669</c:v>
                </c:pt>
                <c:pt idx="109">
                  <c:v>0.41284403669724773</c:v>
                </c:pt>
                <c:pt idx="110">
                  <c:v>0.40909090909090912</c:v>
                </c:pt>
                <c:pt idx="111">
                  <c:v>0.40540540540540543</c:v>
                </c:pt>
                <c:pt idx="112">
                  <c:v>0.4017857142857143</c:v>
                </c:pt>
                <c:pt idx="113">
                  <c:v>0.40707964601769914</c:v>
                </c:pt>
                <c:pt idx="114">
                  <c:v>0.41228070175438597</c:v>
                </c:pt>
                <c:pt idx="115">
                  <c:v>0.40869565217391307</c:v>
                </c:pt>
                <c:pt idx="116">
                  <c:v>0.40517241379310343</c:v>
                </c:pt>
                <c:pt idx="117">
                  <c:v>0.41025641025641024</c:v>
                </c:pt>
                <c:pt idx="118">
                  <c:v>0.40677966101694918</c:v>
                </c:pt>
                <c:pt idx="119">
                  <c:v>0.40336134453781514</c:v>
                </c:pt>
                <c:pt idx="120">
                  <c:v>0.40833333333333333</c:v>
                </c:pt>
                <c:pt idx="121">
                  <c:v>0.41322314049586778</c:v>
                </c:pt>
                <c:pt idx="122">
                  <c:v>0.41803278688524592</c:v>
                </c:pt>
                <c:pt idx="123">
                  <c:v>0.42276422764227645</c:v>
                </c:pt>
                <c:pt idx="124">
                  <c:v>0.41935483870967744</c:v>
                </c:pt>
                <c:pt idx="125">
                  <c:v>0.41599999999999998</c:v>
                </c:pt>
                <c:pt idx="126">
                  <c:v>0.42063492063492064</c:v>
                </c:pt>
                <c:pt idx="127">
                  <c:v>0.42519685039370081</c:v>
                </c:pt>
                <c:pt idx="128">
                  <c:v>0.421875</c:v>
                </c:pt>
                <c:pt idx="129">
                  <c:v>0.41860465116279072</c:v>
                </c:pt>
                <c:pt idx="130">
                  <c:v>0.42307692307692307</c:v>
                </c:pt>
                <c:pt idx="131">
                  <c:v>0.41984732824427479</c:v>
                </c:pt>
                <c:pt idx="132">
                  <c:v>0.42424242424242425</c:v>
                </c:pt>
                <c:pt idx="133">
                  <c:v>0.42105263157894735</c:v>
                </c:pt>
                <c:pt idx="134">
                  <c:v>0.41791044776119401</c:v>
                </c:pt>
                <c:pt idx="135">
                  <c:v>0.4148148148148148</c:v>
                </c:pt>
                <c:pt idx="136">
                  <c:v>0.41911764705882354</c:v>
                </c:pt>
                <c:pt idx="137">
                  <c:v>0.41605839416058393</c:v>
                </c:pt>
                <c:pt idx="138">
                  <c:v>0.41304347826086957</c:v>
                </c:pt>
                <c:pt idx="139">
                  <c:v>0.41007194244604317</c:v>
                </c:pt>
                <c:pt idx="140">
                  <c:v>0.41428571428571431</c:v>
                </c:pt>
                <c:pt idx="141">
                  <c:v>0.41843971631205673</c:v>
                </c:pt>
                <c:pt idx="142">
                  <c:v>0.42253521126760563</c:v>
                </c:pt>
                <c:pt idx="143">
                  <c:v>0.42657342657342656</c:v>
                </c:pt>
                <c:pt idx="144">
                  <c:v>0.43055555555555558</c:v>
                </c:pt>
                <c:pt idx="145">
                  <c:v>0.43448275862068964</c:v>
                </c:pt>
                <c:pt idx="146">
                  <c:v>0.4315068493150685</c:v>
                </c:pt>
                <c:pt idx="147">
                  <c:v>0.42857142857142855</c:v>
                </c:pt>
                <c:pt idx="148">
                  <c:v>0.42567567567567566</c:v>
                </c:pt>
                <c:pt idx="149">
                  <c:v>0.42953020134228187</c:v>
                </c:pt>
                <c:pt idx="150">
                  <c:v>0.42666666666666669</c:v>
                </c:pt>
                <c:pt idx="151">
                  <c:v>0.43046357615894038</c:v>
                </c:pt>
                <c:pt idx="152">
                  <c:v>0.42763157894736842</c:v>
                </c:pt>
                <c:pt idx="153">
                  <c:v>0.42483660130718953</c:v>
                </c:pt>
                <c:pt idx="154">
                  <c:v>0.42857142857142855</c:v>
                </c:pt>
                <c:pt idx="155">
                  <c:v>0.4258064516129032</c:v>
                </c:pt>
                <c:pt idx="156">
                  <c:v>0.42948717948717946</c:v>
                </c:pt>
                <c:pt idx="157">
                  <c:v>0.43312101910828027</c:v>
                </c:pt>
                <c:pt idx="158">
                  <c:v>0.43670886075949367</c:v>
                </c:pt>
                <c:pt idx="159">
                  <c:v>0.43396226415094341</c:v>
                </c:pt>
                <c:pt idx="160">
                  <c:v>0.4375</c:v>
                </c:pt>
                <c:pt idx="161">
                  <c:v>0.43478260869565216</c:v>
                </c:pt>
                <c:pt idx="162">
                  <c:v>0.43209876543209874</c:v>
                </c:pt>
                <c:pt idx="163">
                  <c:v>0.42944785276073622</c:v>
                </c:pt>
                <c:pt idx="164">
                  <c:v>0.42682926829268292</c:v>
                </c:pt>
                <c:pt idx="165">
                  <c:v>0.42424242424242425</c:v>
                </c:pt>
                <c:pt idx="166">
                  <c:v>0.42168674698795183</c:v>
                </c:pt>
                <c:pt idx="167">
                  <c:v>0.42514970059880242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F-41B4-89BA-B17874EA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876400"/>
        <c:axId val="-1254882928"/>
      </c:lineChart>
      <c:catAx>
        <c:axId val="-1254876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254882928"/>
        <c:crosses val="autoZero"/>
        <c:auto val="1"/>
        <c:lblAlgn val="ctr"/>
        <c:lblOffset val="100"/>
        <c:noMultiLvlLbl val="0"/>
      </c:catAx>
      <c:valAx>
        <c:axId val="-12548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548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457200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45</xdr:row>
      <xdr:rowOff>110671</xdr:rowOff>
    </xdr:from>
    <xdr:to>
      <xdr:col>28</xdr:col>
      <xdr:colOff>482600</xdr:colOff>
      <xdr:row>90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585106</xdr:colOff>
      <xdr:row>7</xdr:row>
      <xdr:rowOff>54429</xdr:rowOff>
    </xdr:from>
    <xdr:to>
      <xdr:col>40</xdr:col>
      <xdr:colOff>27215</xdr:colOff>
      <xdr:row>37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37</xdr:row>
      <xdr:rowOff>167640</xdr:rowOff>
    </xdr:from>
    <xdr:to>
      <xdr:col>40</xdr:col>
      <xdr:colOff>213360</xdr:colOff>
      <xdr:row>66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585106</xdr:colOff>
      <xdr:row>7</xdr:row>
      <xdr:rowOff>54429</xdr:rowOff>
    </xdr:from>
    <xdr:to>
      <xdr:col>42</xdr:col>
      <xdr:colOff>27215</xdr:colOff>
      <xdr:row>37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37</xdr:row>
      <xdr:rowOff>167640</xdr:rowOff>
    </xdr:from>
    <xdr:to>
      <xdr:col>42</xdr:col>
      <xdr:colOff>213360</xdr:colOff>
      <xdr:row>66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585106</xdr:colOff>
      <xdr:row>7</xdr:row>
      <xdr:rowOff>54429</xdr:rowOff>
    </xdr:from>
    <xdr:to>
      <xdr:col>39</xdr:col>
      <xdr:colOff>27215</xdr:colOff>
      <xdr:row>37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37</xdr:row>
      <xdr:rowOff>167640</xdr:rowOff>
    </xdr:from>
    <xdr:to>
      <xdr:col>39</xdr:col>
      <xdr:colOff>213360</xdr:colOff>
      <xdr:row>66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585106</xdr:colOff>
      <xdr:row>7</xdr:row>
      <xdr:rowOff>54429</xdr:rowOff>
    </xdr:from>
    <xdr:to>
      <xdr:col>39</xdr:col>
      <xdr:colOff>27215</xdr:colOff>
      <xdr:row>37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37</xdr:row>
      <xdr:rowOff>167640</xdr:rowOff>
    </xdr:from>
    <xdr:to>
      <xdr:col>39</xdr:col>
      <xdr:colOff>213360</xdr:colOff>
      <xdr:row>66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585106</xdr:colOff>
      <xdr:row>7</xdr:row>
      <xdr:rowOff>54429</xdr:rowOff>
    </xdr:from>
    <xdr:to>
      <xdr:col>39</xdr:col>
      <xdr:colOff>27215</xdr:colOff>
      <xdr:row>37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37</xdr:row>
      <xdr:rowOff>167640</xdr:rowOff>
    </xdr:from>
    <xdr:to>
      <xdr:col>39</xdr:col>
      <xdr:colOff>213360</xdr:colOff>
      <xdr:row>66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freeracingtips.com/members-area/" TargetMode="External"/><Relationship Id="rId2" Type="http://schemas.openxmlformats.org/officeDocument/2006/relationships/hyperlink" Target="http://www.oddschecker.com/horse-racing" TargetMode="External"/><Relationship Id="rId1" Type="http://schemas.openxmlformats.org/officeDocument/2006/relationships/hyperlink" Target="http://www.olbg.com/horse_racing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mfreeracingtips.com/members-area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freeracingtips.com/members-area/" TargetMode="External"/><Relationship Id="rId2" Type="http://schemas.openxmlformats.org/officeDocument/2006/relationships/hyperlink" Target="http://www.oddschecker.com/horse-racing" TargetMode="External"/><Relationship Id="rId1" Type="http://schemas.openxmlformats.org/officeDocument/2006/relationships/hyperlink" Target="http://www.olbg.com/horse_racing.php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amfreeracingtips.com/members-area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freeracingtips.com/members-area/" TargetMode="External"/><Relationship Id="rId2" Type="http://schemas.openxmlformats.org/officeDocument/2006/relationships/hyperlink" Target="http://www.oddschecker.com/horse-racing" TargetMode="External"/><Relationship Id="rId1" Type="http://schemas.openxmlformats.org/officeDocument/2006/relationships/hyperlink" Target="http://www.olbg.com/horse_racing.php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mfreeracingtips.com/members-area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freeracingtips.com/members-area/" TargetMode="External"/><Relationship Id="rId2" Type="http://schemas.openxmlformats.org/officeDocument/2006/relationships/hyperlink" Target="http://www.oddschecker.com/horse-racing" TargetMode="External"/><Relationship Id="rId1" Type="http://schemas.openxmlformats.org/officeDocument/2006/relationships/hyperlink" Target="http://www.olbg.com/horse_racing.php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mfreeracingtips.com/members-area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freeracingtips.com/members-area/" TargetMode="External"/><Relationship Id="rId2" Type="http://schemas.openxmlformats.org/officeDocument/2006/relationships/hyperlink" Target="http://www.oddschecker.com/horse-racing" TargetMode="External"/><Relationship Id="rId1" Type="http://schemas.openxmlformats.org/officeDocument/2006/relationships/hyperlink" Target="http://www.olbg.com/horse_racing.php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mfreeracingtips.com/members-area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freeracingtips.com/members-area/" TargetMode="External"/><Relationship Id="rId2" Type="http://schemas.openxmlformats.org/officeDocument/2006/relationships/hyperlink" Target="http://www.oddschecker.com/horse-racing" TargetMode="External"/><Relationship Id="rId1" Type="http://schemas.openxmlformats.org/officeDocument/2006/relationships/hyperlink" Target="http://www.olbg.com/horse_racing.php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://www.amfreeracingtips.com/members-are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3"/>
  <sheetViews>
    <sheetView tabSelected="1" zoomScale="60" zoomScaleNormal="60" workbookViewId="0">
      <pane ySplit="4" topLeftCell="A226" activePane="bottomLeft" state="frozen"/>
      <selection pane="bottomLeft" activeCell="A267" sqref="A267"/>
    </sheetView>
  </sheetViews>
  <sheetFormatPr defaultRowHeight="14.4" x14ac:dyDescent="0.3"/>
  <cols>
    <col min="1" max="1" width="9.33203125" bestFit="1" customWidth="1"/>
    <col min="2" max="2" width="16" bestFit="1" customWidth="1"/>
    <col min="3" max="3" width="36.44140625" style="64" customWidth="1"/>
    <col min="4" max="4" width="9.109375" bestFit="1" customWidth="1"/>
    <col min="5" max="5" width="9.5546875" bestFit="1" customWidth="1"/>
    <col min="6" max="6" width="9.33203125" customWidth="1"/>
    <col min="7" max="7" width="14" bestFit="1" customWidth="1"/>
    <col min="8" max="8" width="8.33203125" bestFit="1" customWidth="1"/>
    <col min="9" max="9" width="19.5546875" bestFit="1" customWidth="1"/>
    <col min="10" max="10" width="14.33203125" bestFit="1" customWidth="1"/>
    <col min="11" max="11" width="18.88671875" bestFit="1" customWidth="1"/>
    <col min="12" max="12" width="10" bestFit="1" customWidth="1"/>
    <col min="13" max="13" width="3.109375" bestFit="1" customWidth="1"/>
    <col min="14" max="14" width="6.44140625" customWidth="1"/>
    <col min="15" max="15" width="16.44140625" style="57" customWidth="1"/>
  </cols>
  <sheetData>
    <row r="2" spans="1:17" x14ac:dyDescent="0.3">
      <c r="A2" s="46" t="s">
        <v>0</v>
      </c>
    </row>
    <row r="3" spans="1:17" x14ac:dyDescent="0.3">
      <c r="A3" s="1"/>
      <c r="B3" s="2"/>
      <c r="C3" s="3"/>
      <c r="D3" s="4"/>
      <c r="E3" s="4"/>
      <c r="F3" s="5"/>
      <c r="G3" s="5"/>
      <c r="H3" s="6"/>
      <c r="I3" s="7" t="s">
        <v>1</v>
      </c>
      <c r="J3" s="8">
        <v>3</v>
      </c>
      <c r="K3" s="9" t="str">
        <f>IF(D3="","",IF(H3="Won", J3,-F3))</f>
        <v/>
      </c>
      <c r="L3" s="10"/>
      <c r="Q3" s="46"/>
    </row>
    <row r="4" spans="1:17" x14ac:dyDescent="0.3">
      <c r="A4" s="11" t="s">
        <v>2</v>
      </c>
      <c r="B4" s="12" t="s">
        <v>3</v>
      </c>
      <c r="C4" s="12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4" t="s">
        <v>9</v>
      </c>
      <c r="I4" s="14" t="s">
        <v>10</v>
      </c>
      <c r="J4" s="12" t="s">
        <v>11</v>
      </c>
      <c r="K4" s="12" t="s">
        <v>12</v>
      </c>
      <c r="L4" s="15" t="s">
        <v>13</v>
      </c>
      <c r="M4" s="41" t="s">
        <v>14</v>
      </c>
      <c r="N4" s="42" t="s">
        <v>15</v>
      </c>
      <c r="O4" s="58" t="s">
        <v>16</v>
      </c>
      <c r="Q4" s="46"/>
    </row>
    <row r="5" spans="1:17" x14ac:dyDescent="0.3">
      <c r="A5" s="16">
        <v>42370</v>
      </c>
      <c r="B5" s="17" t="s">
        <v>17</v>
      </c>
      <c r="C5" s="18" t="s">
        <v>18</v>
      </c>
      <c r="D5" s="19">
        <v>3.5</v>
      </c>
      <c r="E5" s="19"/>
      <c r="F5" s="20">
        <f t="shared" ref="F5:F32" si="0">IF(D5="","",IF(H4="Won",J5/(D5-1), J5/(D5-1)))</f>
        <v>1.2</v>
      </c>
      <c r="G5" s="20">
        <f>D5*F5</f>
        <v>4.2</v>
      </c>
      <c r="H5" s="21" t="s">
        <v>19</v>
      </c>
      <c r="I5" s="29">
        <f t="shared" ref="I5:I10" si="1">IF(H4="Lost",IF(I4=12,3,I4+3),3)</f>
        <v>3</v>
      </c>
      <c r="J5" s="20">
        <f>I5</f>
        <v>3</v>
      </c>
      <c r="K5" s="20">
        <f t="shared" ref="K5" si="2">IF(H5="","",IF(H5="Won", J5,-F5))</f>
        <v>-1.2</v>
      </c>
      <c r="L5" s="22">
        <f>K5</f>
        <v>-1.2</v>
      </c>
      <c r="M5" s="44">
        <f>IF(H5="Won",1,0)</f>
        <v>0</v>
      </c>
      <c r="N5" s="44">
        <f>IF(H5="Lost",1,0)</f>
        <v>1</v>
      </c>
      <c r="O5" s="59">
        <f t="shared" ref="O5:O6" si="3">IF(H5="","",M5/(M5+N5))</f>
        <v>0</v>
      </c>
      <c r="Q5" s="46" t="s">
        <v>20</v>
      </c>
    </row>
    <row r="6" spans="1:17" x14ac:dyDescent="0.3">
      <c r="A6" s="24">
        <v>42371</v>
      </c>
      <c r="B6" s="25" t="s">
        <v>21</v>
      </c>
      <c r="C6" s="26" t="s">
        <v>22</v>
      </c>
      <c r="D6" s="19">
        <v>3.25</v>
      </c>
      <c r="E6" s="19" t="s">
        <v>23</v>
      </c>
      <c r="F6" s="20">
        <f t="shared" si="0"/>
        <v>3.2</v>
      </c>
      <c r="G6" s="20">
        <f t="shared" ref="G6:G69" si="4">IF(D6="","",IF(H5="Won",  D6*F6,D6*F6))</f>
        <v>10.4</v>
      </c>
      <c r="H6" s="21" t="s">
        <v>19</v>
      </c>
      <c r="I6" s="29">
        <f t="shared" si="1"/>
        <v>6</v>
      </c>
      <c r="J6" s="20">
        <f>IF(H5="","",IF(H5="Won",I6,IF(H5="Push",J5,IF(E6="Y",J5-K5+3,J5-K5))))</f>
        <v>7.2</v>
      </c>
      <c r="K6" s="20">
        <f t="shared" ref="K6:K56" si="5">IF(H6="","",IF(H6="Won",J6,IF(H6="Push",0,-F6)))</f>
        <v>-3.2</v>
      </c>
      <c r="L6" s="20">
        <f t="shared" ref="L6:L55" si="6">IF(H6="","",K6+L5)</f>
        <v>-4.4000000000000004</v>
      </c>
      <c r="M6" s="45">
        <f>IF(H6="","",IF(H6="Won",M5+1,IF(H6="Push",M5,M5)))</f>
        <v>0</v>
      </c>
      <c r="N6" s="45">
        <f>IF(H6="","",IF(H6="Lost",N5+1,IF(H6="Push",N5,N5)))</f>
        <v>2</v>
      </c>
      <c r="O6" s="59">
        <f t="shared" si="3"/>
        <v>0</v>
      </c>
      <c r="Q6" s="46" t="s">
        <v>24</v>
      </c>
    </row>
    <row r="7" spans="1:17" x14ac:dyDescent="0.3">
      <c r="A7" s="24">
        <v>42372</v>
      </c>
      <c r="B7" s="25" t="s">
        <v>25</v>
      </c>
      <c r="C7" s="26" t="s">
        <v>26</v>
      </c>
      <c r="D7" s="19">
        <v>2.75</v>
      </c>
      <c r="E7" s="19" t="s">
        <v>27</v>
      </c>
      <c r="F7" s="20">
        <f t="shared" si="0"/>
        <v>5.9428571428571431</v>
      </c>
      <c r="G7" s="20">
        <f t="shared" si="4"/>
        <v>16.342857142857142</v>
      </c>
      <c r="H7" s="21" t="s">
        <v>28</v>
      </c>
      <c r="I7" s="29">
        <v>6</v>
      </c>
      <c r="J7" s="20">
        <f t="shared" ref="J7:J46" si="7">IF(H6="","",IF(H6="Won",I7,IF(H6="Push",J6,IF(E7="Y",J6-K6+3,J6-K6))))</f>
        <v>10.4</v>
      </c>
      <c r="K7" s="20">
        <f t="shared" si="5"/>
        <v>10.4</v>
      </c>
      <c r="L7" s="20">
        <f t="shared" si="6"/>
        <v>6</v>
      </c>
      <c r="M7" s="45">
        <f>IF(H7="","",IF(H7="Won",M6+1,IF(H7="Push",M6,M6)))</f>
        <v>1</v>
      </c>
      <c r="N7" s="45">
        <f>IF(H7="","",IF(H7="Lost",N6+1,IF(H7="Push",N6,N6)))</f>
        <v>2</v>
      </c>
      <c r="O7" s="59">
        <f>IF(H7="","",M7/(M7+N7))</f>
        <v>0.33333333333333331</v>
      </c>
      <c r="Q7" s="46" t="s">
        <v>0</v>
      </c>
    </row>
    <row r="8" spans="1:17" x14ac:dyDescent="0.3">
      <c r="A8" s="24">
        <v>42374</v>
      </c>
      <c r="B8" s="25" t="s">
        <v>29</v>
      </c>
      <c r="C8" s="47" t="s">
        <v>30</v>
      </c>
      <c r="D8" s="19">
        <v>2.87</v>
      </c>
      <c r="E8" s="19"/>
      <c r="F8" s="20">
        <f t="shared" si="0"/>
        <v>1.6042780748663101</v>
      </c>
      <c r="G8" s="20">
        <f t="shared" si="4"/>
        <v>4.6042780748663104</v>
      </c>
      <c r="H8" s="21" t="s">
        <v>28</v>
      </c>
      <c r="I8" s="29">
        <f t="shared" si="1"/>
        <v>3</v>
      </c>
      <c r="J8" s="20">
        <f t="shared" si="7"/>
        <v>3</v>
      </c>
      <c r="K8" s="20">
        <f t="shared" si="5"/>
        <v>3</v>
      </c>
      <c r="L8" s="20">
        <f t="shared" si="6"/>
        <v>9</v>
      </c>
      <c r="M8" s="45">
        <f t="shared" ref="M8:M36" si="8">IF(H8="","",IF(H8="Won",M7+1,IF(H8="Push",M7,M7)))</f>
        <v>2</v>
      </c>
      <c r="N8" s="45">
        <f t="shared" ref="N8:N38" si="9">IF(H8="","",IF(H8="Lost",N7+1,IF(H8="Push",N7,N7)))</f>
        <v>2</v>
      </c>
      <c r="O8" s="59">
        <f t="shared" ref="O8:O41" si="10">IF(H8="","",M8/(M8+N8))</f>
        <v>0.5</v>
      </c>
    </row>
    <row r="9" spans="1:17" x14ac:dyDescent="0.3">
      <c r="A9" s="24">
        <v>42375</v>
      </c>
      <c r="B9" s="27" t="s">
        <v>31</v>
      </c>
      <c r="C9" s="28" t="s">
        <v>32</v>
      </c>
      <c r="D9" s="19">
        <v>2.75</v>
      </c>
      <c r="E9" s="19"/>
      <c r="F9" s="20">
        <f t="shared" si="0"/>
        <v>1.7142857142857142</v>
      </c>
      <c r="G9" s="20">
        <f t="shared" si="4"/>
        <v>4.7142857142857144</v>
      </c>
      <c r="H9" s="21" t="s">
        <v>19</v>
      </c>
      <c r="I9" s="29">
        <f t="shared" si="1"/>
        <v>3</v>
      </c>
      <c r="J9" s="20">
        <f t="shared" si="7"/>
        <v>3</v>
      </c>
      <c r="K9" s="20">
        <f t="shared" si="5"/>
        <v>-1.7142857142857142</v>
      </c>
      <c r="L9" s="20">
        <f t="shared" si="6"/>
        <v>7.2857142857142856</v>
      </c>
      <c r="M9" s="45">
        <f t="shared" si="8"/>
        <v>2</v>
      </c>
      <c r="N9" s="45">
        <f t="shared" si="9"/>
        <v>3</v>
      </c>
      <c r="O9" s="59">
        <f t="shared" si="10"/>
        <v>0.4</v>
      </c>
    </row>
    <row r="10" spans="1:17" x14ac:dyDescent="0.3">
      <c r="A10" s="24">
        <v>42376</v>
      </c>
      <c r="B10" s="27" t="s">
        <v>33</v>
      </c>
      <c r="C10" s="28" t="s">
        <v>34</v>
      </c>
      <c r="D10" s="19">
        <v>2.75</v>
      </c>
      <c r="E10" s="19" t="s">
        <v>23</v>
      </c>
      <c r="F10" s="20">
        <f t="shared" si="0"/>
        <v>4.4081632653061229</v>
      </c>
      <c r="G10" s="20">
        <f t="shared" si="4"/>
        <v>12.122448979591837</v>
      </c>
      <c r="H10" s="21" t="s">
        <v>19</v>
      </c>
      <c r="I10" s="29">
        <f t="shared" si="1"/>
        <v>6</v>
      </c>
      <c r="J10" s="20">
        <f t="shared" si="7"/>
        <v>7.7142857142857144</v>
      </c>
      <c r="K10" s="20">
        <f t="shared" si="5"/>
        <v>-4.4081632653061229</v>
      </c>
      <c r="L10" s="20">
        <f t="shared" si="6"/>
        <v>2.8775510204081627</v>
      </c>
      <c r="M10" s="45">
        <f t="shared" si="8"/>
        <v>2</v>
      </c>
      <c r="N10" s="45">
        <f t="shared" si="9"/>
        <v>4</v>
      </c>
      <c r="O10" s="59">
        <f t="shared" si="10"/>
        <v>0.33333333333333331</v>
      </c>
    </row>
    <row r="11" spans="1:17" x14ac:dyDescent="0.3">
      <c r="A11" s="24">
        <v>42377</v>
      </c>
      <c r="B11" s="27" t="s">
        <v>35</v>
      </c>
      <c r="C11" s="28" t="s">
        <v>36</v>
      </c>
      <c r="D11" s="19">
        <v>2.75</v>
      </c>
      <c r="E11" s="19" t="s">
        <v>23</v>
      </c>
      <c r="F11" s="20">
        <f t="shared" si="0"/>
        <v>8.6413994169096213</v>
      </c>
      <c r="G11" s="20">
        <f t="shared" si="4"/>
        <v>23.763848396501459</v>
      </c>
      <c r="H11" s="21" t="s">
        <v>19</v>
      </c>
      <c r="I11" s="29">
        <f>IF(H10="Lost",IF(I10=12,3,IF(E11="y",I10+3,I10)),3)</f>
        <v>9</v>
      </c>
      <c r="J11" s="20">
        <f t="shared" si="7"/>
        <v>15.122448979591837</v>
      </c>
      <c r="K11" s="20">
        <f t="shared" si="5"/>
        <v>-8.6413994169096213</v>
      </c>
      <c r="L11" s="20">
        <f t="shared" si="6"/>
        <v>-5.7638483965014586</v>
      </c>
      <c r="M11" s="45">
        <f t="shared" si="8"/>
        <v>2</v>
      </c>
      <c r="N11" s="45">
        <f t="shared" si="9"/>
        <v>5</v>
      </c>
      <c r="O11" s="59">
        <f t="shared" si="10"/>
        <v>0.2857142857142857</v>
      </c>
    </row>
    <row r="12" spans="1:17" x14ac:dyDescent="0.3">
      <c r="A12" s="24">
        <v>42378</v>
      </c>
      <c r="B12" s="27" t="s">
        <v>37</v>
      </c>
      <c r="C12" s="28" t="s">
        <v>38</v>
      </c>
      <c r="D12" s="19">
        <v>2.75</v>
      </c>
      <c r="E12" s="19" t="s">
        <v>27</v>
      </c>
      <c r="F12" s="20">
        <f t="shared" si="0"/>
        <v>13.579341940857976</v>
      </c>
      <c r="G12" s="20">
        <f t="shared" si="4"/>
        <v>37.343190337359431</v>
      </c>
      <c r="H12" s="21" t="s">
        <v>19</v>
      </c>
      <c r="I12" s="29">
        <f>IF(H11="Lost",IF(I11=12,3,IF(E12="y",I11+3,I11)),3)</f>
        <v>9</v>
      </c>
      <c r="J12" s="20">
        <f t="shared" si="7"/>
        <v>23.763848396501459</v>
      </c>
      <c r="K12" s="20">
        <f t="shared" si="5"/>
        <v>-13.579341940857976</v>
      </c>
      <c r="L12" s="20">
        <f t="shared" si="6"/>
        <v>-19.343190337359434</v>
      </c>
      <c r="M12" s="45">
        <f t="shared" si="8"/>
        <v>2</v>
      </c>
      <c r="N12" s="45">
        <f t="shared" si="9"/>
        <v>6</v>
      </c>
      <c r="O12" s="59">
        <f t="shared" si="10"/>
        <v>0.25</v>
      </c>
    </row>
    <row r="13" spans="1:17" x14ac:dyDescent="0.3">
      <c r="A13" s="24">
        <v>42379</v>
      </c>
      <c r="B13" s="27" t="s">
        <v>39</v>
      </c>
      <c r="C13" s="28" t="s">
        <v>40</v>
      </c>
      <c r="D13" s="19">
        <v>4</v>
      </c>
      <c r="E13" s="19"/>
      <c r="F13" s="20">
        <f t="shared" si="0"/>
        <v>10.447730112453144</v>
      </c>
      <c r="G13" s="20">
        <f t="shared" si="4"/>
        <v>41.790920449812575</v>
      </c>
      <c r="H13" s="21" t="s">
        <v>28</v>
      </c>
      <c r="I13" s="29">
        <v>3</v>
      </c>
      <c r="J13" s="20">
        <f>IF(H12="","",IF(H12="Won",I13,IF(H12="Push",J12,IF(E13="Y",J12-K12+3,J12-K12-6))))</f>
        <v>31.343190337359431</v>
      </c>
      <c r="K13" s="20">
        <f t="shared" si="5"/>
        <v>31.343190337359431</v>
      </c>
      <c r="L13" s="20">
        <f t="shared" si="6"/>
        <v>11.999999999999996</v>
      </c>
      <c r="M13" s="45">
        <f t="shared" si="8"/>
        <v>3</v>
      </c>
      <c r="N13" s="45">
        <f t="shared" si="9"/>
        <v>6</v>
      </c>
      <c r="O13" s="59">
        <f t="shared" si="10"/>
        <v>0.33333333333333331</v>
      </c>
    </row>
    <row r="14" spans="1:17" x14ac:dyDescent="0.3">
      <c r="A14" s="24">
        <v>42380</v>
      </c>
      <c r="B14" s="27" t="s">
        <v>41</v>
      </c>
      <c r="C14" s="28" t="s">
        <v>42</v>
      </c>
      <c r="D14" s="19">
        <v>3.5</v>
      </c>
      <c r="E14" s="19"/>
      <c r="F14" s="20">
        <f t="shared" si="0"/>
        <v>1.2</v>
      </c>
      <c r="G14" s="20">
        <f t="shared" si="4"/>
        <v>4.2</v>
      </c>
      <c r="H14" s="21" t="s">
        <v>28</v>
      </c>
      <c r="I14" s="29">
        <f t="shared" ref="I14:I46" si="11">IF(H13="Lost",IF(I13=12,3,IF(E14="y",I13+3,I13)),3)</f>
        <v>3</v>
      </c>
      <c r="J14" s="20">
        <f t="shared" si="7"/>
        <v>3</v>
      </c>
      <c r="K14" s="20">
        <f t="shared" si="5"/>
        <v>3</v>
      </c>
      <c r="L14" s="20">
        <f t="shared" si="6"/>
        <v>14.999999999999996</v>
      </c>
      <c r="M14" s="45">
        <f t="shared" si="8"/>
        <v>4</v>
      </c>
      <c r="N14" s="45">
        <f t="shared" si="9"/>
        <v>6</v>
      </c>
      <c r="O14" s="59">
        <f t="shared" si="10"/>
        <v>0.4</v>
      </c>
    </row>
    <row r="15" spans="1:17" x14ac:dyDescent="0.3">
      <c r="A15" s="24">
        <v>42381</v>
      </c>
      <c r="B15" s="27" t="s">
        <v>43</v>
      </c>
      <c r="C15" s="28" t="s">
        <v>44</v>
      </c>
      <c r="D15" s="19">
        <v>3</v>
      </c>
      <c r="E15" s="19"/>
      <c r="F15" s="20">
        <f t="shared" si="0"/>
        <v>1.5</v>
      </c>
      <c r="G15" s="20">
        <f t="shared" si="4"/>
        <v>4.5</v>
      </c>
      <c r="H15" s="21" t="s">
        <v>19</v>
      </c>
      <c r="I15" s="29">
        <f t="shared" si="11"/>
        <v>3</v>
      </c>
      <c r="J15" s="20">
        <f t="shared" si="7"/>
        <v>3</v>
      </c>
      <c r="K15" s="20">
        <f t="shared" si="5"/>
        <v>-1.5</v>
      </c>
      <c r="L15" s="20">
        <f t="shared" si="6"/>
        <v>13.499999999999996</v>
      </c>
      <c r="M15" s="45">
        <f t="shared" si="8"/>
        <v>4</v>
      </c>
      <c r="N15" s="45">
        <f t="shared" si="9"/>
        <v>7</v>
      </c>
      <c r="O15" s="59">
        <f t="shared" si="10"/>
        <v>0.36363636363636365</v>
      </c>
    </row>
    <row r="16" spans="1:17" x14ac:dyDescent="0.3">
      <c r="A16" s="24">
        <v>42382</v>
      </c>
      <c r="B16" s="27" t="s">
        <v>45</v>
      </c>
      <c r="C16" s="28" t="s">
        <v>46</v>
      </c>
      <c r="D16" s="19">
        <v>2.87</v>
      </c>
      <c r="E16" s="19" t="s">
        <v>23</v>
      </c>
      <c r="F16" s="20">
        <f t="shared" si="0"/>
        <v>4.0106951871657754</v>
      </c>
      <c r="G16" s="20">
        <f t="shared" si="4"/>
        <v>11.510695187165776</v>
      </c>
      <c r="H16" s="21" t="s">
        <v>19</v>
      </c>
      <c r="I16" s="29">
        <f t="shared" si="11"/>
        <v>6</v>
      </c>
      <c r="J16" s="20">
        <f t="shared" si="7"/>
        <v>7.5</v>
      </c>
      <c r="K16" s="20">
        <f t="shared" si="5"/>
        <v>-4.0106951871657754</v>
      </c>
      <c r="L16" s="20">
        <f t="shared" si="6"/>
        <v>9.4893048128342201</v>
      </c>
      <c r="M16" s="45">
        <f t="shared" si="8"/>
        <v>4</v>
      </c>
      <c r="N16" s="45">
        <f t="shared" si="9"/>
        <v>8</v>
      </c>
      <c r="O16" s="59">
        <f t="shared" si="10"/>
        <v>0.33333333333333331</v>
      </c>
    </row>
    <row r="17" spans="1:15" x14ac:dyDescent="0.3">
      <c r="A17" s="24">
        <v>42383</v>
      </c>
      <c r="B17" s="27" t="s">
        <v>47</v>
      </c>
      <c r="C17" s="30" t="s">
        <v>48</v>
      </c>
      <c r="D17" s="19">
        <v>2.62</v>
      </c>
      <c r="E17" s="19" t="s">
        <v>23</v>
      </c>
      <c r="F17" s="20">
        <f t="shared" si="0"/>
        <v>8.9572192513368982</v>
      </c>
      <c r="G17" s="20">
        <f>IF(D17="","",IF(H16="Won",  D17*F17,D17*F17))</f>
        <v>23.467914438502675</v>
      </c>
      <c r="H17" s="21" t="s">
        <v>28</v>
      </c>
      <c r="I17" s="29">
        <f t="shared" si="11"/>
        <v>9</v>
      </c>
      <c r="J17" s="20">
        <f t="shared" si="7"/>
        <v>14.510695187165776</v>
      </c>
      <c r="K17" s="20">
        <f t="shared" si="5"/>
        <v>14.510695187165776</v>
      </c>
      <c r="L17" s="20">
        <f t="shared" si="6"/>
        <v>23.999999999999996</v>
      </c>
      <c r="M17" s="45">
        <f t="shared" si="8"/>
        <v>5</v>
      </c>
      <c r="N17" s="45">
        <f t="shared" si="9"/>
        <v>8</v>
      </c>
      <c r="O17" s="59">
        <f t="shared" si="10"/>
        <v>0.38461538461538464</v>
      </c>
    </row>
    <row r="18" spans="1:15" x14ac:dyDescent="0.3">
      <c r="A18" s="24">
        <v>42384</v>
      </c>
      <c r="B18" s="27" t="s">
        <v>49</v>
      </c>
      <c r="C18" s="30" t="s">
        <v>50</v>
      </c>
      <c r="D18" s="19">
        <v>2.38</v>
      </c>
      <c r="E18" s="19"/>
      <c r="F18" s="20">
        <f t="shared" si="0"/>
        <v>2.1739130434782612</v>
      </c>
      <c r="G18" s="20">
        <f t="shared" si="4"/>
        <v>5.1739130434782616</v>
      </c>
      <c r="H18" s="21" t="s">
        <v>28</v>
      </c>
      <c r="I18" s="29">
        <f t="shared" si="11"/>
        <v>3</v>
      </c>
      <c r="J18" s="20">
        <f t="shared" si="7"/>
        <v>3</v>
      </c>
      <c r="K18" s="20">
        <f t="shared" si="5"/>
        <v>3</v>
      </c>
      <c r="L18" s="20">
        <f t="shared" si="6"/>
        <v>26.999999999999996</v>
      </c>
      <c r="M18" s="45">
        <f t="shared" si="8"/>
        <v>6</v>
      </c>
      <c r="N18" s="45">
        <f t="shared" si="9"/>
        <v>8</v>
      </c>
      <c r="O18" s="59">
        <f t="shared" si="10"/>
        <v>0.42857142857142855</v>
      </c>
    </row>
    <row r="19" spans="1:15" x14ac:dyDescent="0.3">
      <c r="A19" s="24">
        <v>42385</v>
      </c>
      <c r="B19" s="27" t="s">
        <v>51</v>
      </c>
      <c r="C19" s="30" t="s">
        <v>52</v>
      </c>
      <c r="D19" s="19">
        <v>3</v>
      </c>
      <c r="E19" s="19"/>
      <c r="F19" s="20">
        <f t="shared" si="0"/>
        <v>1.5</v>
      </c>
      <c r="G19" s="20">
        <f t="shared" si="4"/>
        <v>4.5</v>
      </c>
      <c r="H19" s="21" t="s">
        <v>19</v>
      </c>
      <c r="I19" s="29">
        <f t="shared" si="11"/>
        <v>3</v>
      </c>
      <c r="J19" s="20">
        <f t="shared" si="7"/>
        <v>3</v>
      </c>
      <c r="K19" s="20">
        <f t="shared" si="5"/>
        <v>-1.5</v>
      </c>
      <c r="L19" s="20">
        <f t="shared" si="6"/>
        <v>25.499999999999996</v>
      </c>
      <c r="M19" s="45">
        <f t="shared" si="8"/>
        <v>6</v>
      </c>
      <c r="N19" s="45">
        <f t="shared" si="9"/>
        <v>9</v>
      </c>
      <c r="O19" s="59">
        <f t="shared" si="10"/>
        <v>0.4</v>
      </c>
    </row>
    <row r="20" spans="1:15" x14ac:dyDescent="0.3">
      <c r="A20" s="24">
        <v>42386</v>
      </c>
      <c r="B20" s="27" t="s">
        <v>53</v>
      </c>
      <c r="C20" s="30" t="s">
        <v>54</v>
      </c>
      <c r="D20" s="19">
        <v>3.75</v>
      </c>
      <c r="E20" s="19" t="s">
        <v>23</v>
      </c>
      <c r="F20" s="20">
        <f t="shared" si="0"/>
        <v>2.7272727272727271</v>
      </c>
      <c r="G20" s="20">
        <f t="shared" si="4"/>
        <v>10.227272727272727</v>
      </c>
      <c r="H20" s="21" t="s">
        <v>19</v>
      </c>
      <c r="I20" s="29">
        <f t="shared" si="11"/>
        <v>6</v>
      </c>
      <c r="J20" s="20">
        <f t="shared" si="7"/>
        <v>7.5</v>
      </c>
      <c r="K20" s="20">
        <f t="shared" si="5"/>
        <v>-2.7272727272727271</v>
      </c>
      <c r="L20" s="20">
        <f t="shared" si="6"/>
        <v>22.77272727272727</v>
      </c>
      <c r="M20" s="45">
        <f t="shared" si="8"/>
        <v>6</v>
      </c>
      <c r="N20" s="45">
        <f t="shared" si="9"/>
        <v>10</v>
      </c>
      <c r="O20" s="59">
        <f t="shared" si="10"/>
        <v>0.375</v>
      </c>
    </row>
    <row r="21" spans="1:15" x14ac:dyDescent="0.3">
      <c r="A21" s="24">
        <v>42387</v>
      </c>
      <c r="B21" s="27" t="s">
        <v>55</v>
      </c>
      <c r="C21" s="30" t="s">
        <v>56</v>
      </c>
      <c r="D21" s="19">
        <v>2.87</v>
      </c>
      <c r="E21" s="19"/>
      <c r="F21" s="20">
        <f t="shared" si="0"/>
        <v>5.4691298006806024</v>
      </c>
      <c r="G21" s="20">
        <f t="shared" si="4"/>
        <v>15.69640252795333</v>
      </c>
      <c r="H21" s="21" t="s">
        <v>28</v>
      </c>
      <c r="I21" s="29">
        <f t="shared" si="11"/>
        <v>6</v>
      </c>
      <c r="J21" s="20">
        <f t="shared" si="7"/>
        <v>10.227272727272727</v>
      </c>
      <c r="K21" s="20">
        <f t="shared" si="5"/>
        <v>10.227272727272727</v>
      </c>
      <c r="L21" s="20">
        <f t="shared" si="6"/>
        <v>33</v>
      </c>
      <c r="M21" s="45">
        <f t="shared" si="8"/>
        <v>7</v>
      </c>
      <c r="N21" s="45">
        <f t="shared" si="9"/>
        <v>10</v>
      </c>
      <c r="O21" s="59">
        <f t="shared" si="10"/>
        <v>0.41176470588235292</v>
      </c>
    </row>
    <row r="22" spans="1:15" x14ac:dyDescent="0.3">
      <c r="A22" s="24">
        <v>42388</v>
      </c>
      <c r="B22" s="27" t="s">
        <v>39</v>
      </c>
      <c r="C22" s="30" t="s">
        <v>40</v>
      </c>
      <c r="D22" s="19">
        <v>3.75</v>
      </c>
      <c r="E22" s="19"/>
      <c r="F22" s="20">
        <f t="shared" si="0"/>
        <v>1.0909090909090908</v>
      </c>
      <c r="G22" s="20">
        <f t="shared" si="4"/>
        <v>4.0909090909090908</v>
      </c>
      <c r="H22" s="21" t="s">
        <v>19</v>
      </c>
      <c r="I22" s="29">
        <f t="shared" si="11"/>
        <v>3</v>
      </c>
      <c r="J22" s="20">
        <f t="shared" si="7"/>
        <v>3</v>
      </c>
      <c r="K22" s="20">
        <f t="shared" si="5"/>
        <v>-1.0909090909090908</v>
      </c>
      <c r="L22" s="20">
        <f t="shared" si="6"/>
        <v>31.90909090909091</v>
      </c>
      <c r="M22" s="45">
        <f t="shared" si="8"/>
        <v>7</v>
      </c>
      <c r="N22" s="45">
        <f t="shared" si="9"/>
        <v>11</v>
      </c>
      <c r="O22" s="59">
        <f t="shared" si="10"/>
        <v>0.3888888888888889</v>
      </c>
    </row>
    <row r="23" spans="1:15" x14ac:dyDescent="0.3">
      <c r="A23" s="24">
        <v>42389</v>
      </c>
      <c r="B23" s="27" t="s">
        <v>57</v>
      </c>
      <c r="C23" s="30" t="s">
        <v>58</v>
      </c>
      <c r="D23" s="19">
        <v>3</v>
      </c>
      <c r="E23" s="19" t="s">
        <v>23</v>
      </c>
      <c r="F23" s="20">
        <f t="shared" si="0"/>
        <v>3.5454545454545454</v>
      </c>
      <c r="G23" s="20">
        <f t="shared" si="4"/>
        <v>10.636363636363637</v>
      </c>
      <c r="H23" s="21" t="s">
        <v>19</v>
      </c>
      <c r="I23" s="29">
        <f t="shared" si="11"/>
        <v>6</v>
      </c>
      <c r="J23" s="20">
        <f t="shared" si="7"/>
        <v>7.0909090909090908</v>
      </c>
      <c r="K23" s="20">
        <f t="shared" si="5"/>
        <v>-3.5454545454545454</v>
      </c>
      <c r="L23" s="20">
        <f t="shared" si="6"/>
        <v>28.363636363636363</v>
      </c>
      <c r="M23" s="45">
        <f t="shared" si="8"/>
        <v>7</v>
      </c>
      <c r="N23" s="45">
        <f t="shared" si="9"/>
        <v>12</v>
      </c>
      <c r="O23" s="59">
        <f t="shared" si="10"/>
        <v>0.36842105263157893</v>
      </c>
    </row>
    <row r="24" spans="1:15" x14ac:dyDescent="0.3">
      <c r="A24" s="24">
        <v>42390</v>
      </c>
      <c r="B24" s="27" t="s">
        <v>59</v>
      </c>
      <c r="C24" s="30" t="s">
        <v>60</v>
      </c>
      <c r="D24" s="19">
        <v>2.5</v>
      </c>
      <c r="E24" s="19" t="s">
        <v>23</v>
      </c>
      <c r="F24" s="20">
        <f t="shared" si="0"/>
        <v>9.0909090909090917</v>
      </c>
      <c r="G24" s="20">
        <f t="shared" si="4"/>
        <v>22.72727272727273</v>
      </c>
      <c r="H24" s="21" t="s">
        <v>61</v>
      </c>
      <c r="I24" s="29">
        <f t="shared" si="11"/>
        <v>9</v>
      </c>
      <c r="J24" s="20">
        <f t="shared" si="7"/>
        <v>13.636363636363637</v>
      </c>
      <c r="K24" s="20">
        <f t="shared" si="5"/>
        <v>0</v>
      </c>
      <c r="L24" s="20">
        <f t="shared" si="6"/>
        <v>28.363636363636363</v>
      </c>
      <c r="M24" s="45">
        <f t="shared" si="8"/>
        <v>7</v>
      </c>
      <c r="N24" s="45">
        <f t="shared" si="9"/>
        <v>12</v>
      </c>
      <c r="O24" s="59">
        <f t="shared" si="10"/>
        <v>0.36842105263157893</v>
      </c>
    </row>
    <row r="25" spans="1:15" x14ac:dyDescent="0.3">
      <c r="A25" s="24">
        <v>42391</v>
      </c>
      <c r="B25" s="27" t="s">
        <v>62</v>
      </c>
      <c r="C25" s="48" t="s">
        <v>63</v>
      </c>
      <c r="D25" s="19">
        <v>3.25</v>
      </c>
      <c r="E25" s="19" t="s">
        <v>23</v>
      </c>
      <c r="F25" s="20">
        <f t="shared" si="0"/>
        <v>6.0606060606060606</v>
      </c>
      <c r="G25" s="20">
        <f t="shared" si="4"/>
        <v>19.696969696969695</v>
      </c>
      <c r="H25" s="21" t="s">
        <v>19</v>
      </c>
      <c r="I25" s="29">
        <v>9</v>
      </c>
      <c r="J25" s="20">
        <f t="shared" si="7"/>
        <v>13.636363636363637</v>
      </c>
      <c r="K25" s="20">
        <f t="shared" si="5"/>
        <v>-6.0606060606060606</v>
      </c>
      <c r="L25" s="20">
        <f t="shared" si="6"/>
        <v>22.303030303030305</v>
      </c>
      <c r="M25" s="45">
        <f t="shared" si="8"/>
        <v>7</v>
      </c>
      <c r="N25" s="45">
        <f t="shared" si="9"/>
        <v>13</v>
      </c>
      <c r="O25" s="59">
        <f t="shared" si="10"/>
        <v>0.35</v>
      </c>
    </row>
    <row r="26" spans="1:15" x14ac:dyDescent="0.3">
      <c r="A26" s="24">
        <v>42392</v>
      </c>
      <c r="B26" s="27" t="s">
        <v>64</v>
      </c>
      <c r="C26" s="30" t="s">
        <v>65</v>
      </c>
      <c r="D26" s="19">
        <v>2.62</v>
      </c>
      <c r="E26" s="19"/>
      <c r="F26" s="20">
        <f t="shared" si="0"/>
        <v>12.158623269734379</v>
      </c>
      <c r="G26" s="20">
        <f t="shared" si="4"/>
        <v>31.855592966704076</v>
      </c>
      <c r="H26" s="21" t="s">
        <v>28</v>
      </c>
      <c r="I26" s="29">
        <f t="shared" si="11"/>
        <v>9</v>
      </c>
      <c r="J26" s="20">
        <f t="shared" si="7"/>
        <v>19.696969696969695</v>
      </c>
      <c r="K26" s="20">
        <f t="shared" si="5"/>
        <v>19.696969696969695</v>
      </c>
      <c r="L26" s="20">
        <f t="shared" si="6"/>
        <v>42</v>
      </c>
      <c r="M26" s="45">
        <f t="shared" si="8"/>
        <v>8</v>
      </c>
      <c r="N26" s="45">
        <f t="shared" si="9"/>
        <v>13</v>
      </c>
      <c r="O26" s="59">
        <f t="shared" si="10"/>
        <v>0.38095238095238093</v>
      </c>
    </row>
    <row r="27" spans="1:15" x14ac:dyDescent="0.3">
      <c r="A27" s="24">
        <v>42395</v>
      </c>
      <c r="B27" s="27" t="s">
        <v>66</v>
      </c>
      <c r="C27" s="30" t="s">
        <v>67</v>
      </c>
      <c r="D27" s="19">
        <v>4</v>
      </c>
      <c r="E27" s="19"/>
      <c r="F27" s="20">
        <f t="shared" si="0"/>
        <v>1</v>
      </c>
      <c r="G27" s="20">
        <f t="shared" si="4"/>
        <v>4</v>
      </c>
      <c r="H27" s="21" t="s">
        <v>19</v>
      </c>
      <c r="I27" s="29">
        <f t="shared" si="11"/>
        <v>3</v>
      </c>
      <c r="J27" s="20">
        <f t="shared" si="7"/>
        <v>3</v>
      </c>
      <c r="K27" s="20">
        <f t="shared" si="5"/>
        <v>-1</v>
      </c>
      <c r="L27" s="20">
        <f t="shared" si="6"/>
        <v>41</v>
      </c>
      <c r="M27" s="45">
        <f t="shared" si="8"/>
        <v>8</v>
      </c>
      <c r="N27" s="45">
        <f t="shared" si="9"/>
        <v>14</v>
      </c>
      <c r="O27" s="59">
        <f t="shared" si="10"/>
        <v>0.36363636363636365</v>
      </c>
    </row>
    <row r="28" spans="1:15" x14ac:dyDescent="0.3">
      <c r="A28" s="24">
        <v>42396</v>
      </c>
      <c r="B28" s="27" t="s">
        <v>68</v>
      </c>
      <c r="C28" s="30" t="s">
        <v>69</v>
      </c>
      <c r="D28" s="19">
        <v>2.37</v>
      </c>
      <c r="E28" s="19" t="s">
        <v>23</v>
      </c>
      <c r="F28" s="20">
        <f t="shared" si="0"/>
        <v>5.10948905109489</v>
      </c>
      <c r="G28" s="20">
        <f t="shared" si="4"/>
        <v>12.10948905109489</v>
      </c>
      <c r="H28" s="21" t="s">
        <v>19</v>
      </c>
      <c r="I28" s="29">
        <f t="shared" si="11"/>
        <v>6</v>
      </c>
      <c r="J28" s="20">
        <f t="shared" si="7"/>
        <v>7</v>
      </c>
      <c r="K28" s="20">
        <f t="shared" si="5"/>
        <v>-5.10948905109489</v>
      </c>
      <c r="L28" s="20">
        <f t="shared" si="6"/>
        <v>35.89051094890511</v>
      </c>
      <c r="M28" s="45">
        <f t="shared" si="8"/>
        <v>8</v>
      </c>
      <c r="N28" s="45">
        <f t="shared" si="9"/>
        <v>15</v>
      </c>
      <c r="O28" s="59">
        <f t="shared" si="10"/>
        <v>0.34782608695652173</v>
      </c>
    </row>
    <row r="29" spans="1:15" x14ac:dyDescent="0.3">
      <c r="A29" s="24">
        <v>42397</v>
      </c>
      <c r="B29" s="27" t="s">
        <v>70</v>
      </c>
      <c r="C29" s="30" t="s">
        <v>71</v>
      </c>
      <c r="D29" s="19">
        <v>3.25</v>
      </c>
      <c r="E29" s="19" t="s">
        <v>23</v>
      </c>
      <c r="F29" s="20">
        <f t="shared" si="0"/>
        <v>6.7153284671532845</v>
      </c>
      <c r="G29" s="20">
        <f t="shared" si="4"/>
        <v>21.824817518248175</v>
      </c>
      <c r="H29" s="21" t="s">
        <v>28</v>
      </c>
      <c r="I29" s="29">
        <f t="shared" si="11"/>
        <v>9</v>
      </c>
      <c r="J29" s="20">
        <f t="shared" si="7"/>
        <v>15.10948905109489</v>
      </c>
      <c r="K29" s="20">
        <f t="shared" si="5"/>
        <v>15.10948905109489</v>
      </c>
      <c r="L29" s="20">
        <f t="shared" si="6"/>
        <v>51</v>
      </c>
      <c r="M29" s="45">
        <f t="shared" si="8"/>
        <v>9</v>
      </c>
      <c r="N29" s="45">
        <f t="shared" si="9"/>
        <v>15</v>
      </c>
      <c r="O29" s="59">
        <f t="shared" si="10"/>
        <v>0.375</v>
      </c>
    </row>
    <row r="30" spans="1:15" x14ac:dyDescent="0.3">
      <c r="A30" s="24">
        <v>42398</v>
      </c>
      <c r="B30" s="27" t="s">
        <v>72</v>
      </c>
      <c r="C30" s="30" t="s">
        <v>73</v>
      </c>
      <c r="D30" s="19">
        <v>2.5</v>
      </c>
      <c r="E30" s="19"/>
      <c r="F30" s="20">
        <f t="shared" si="0"/>
        <v>2</v>
      </c>
      <c r="G30" s="20">
        <f t="shared" si="4"/>
        <v>5</v>
      </c>
      <c r="H30" s="21" t="s">
        <v>19</v>
      </c>
      <c r="I30" s="29">
        <f t="shared" si="11"/>
        <v>3</v>
      </c>
      <c r="J30" s="20">
        <f t="shared" si="7"/>
        <v>3</v>
      </c>
      <c r="K30" s="20">
        <f t="shared" si="5"/>
        <v>-2</v>
      </c>
      <c r="L30" s="20">
        <f t="shared" si="6"/>
        <v>49</v>
      </c>
      <c r="M30" s="45">
        <f t="shared" si="8"/>
        <v>9</v>
      </c>
      <c r="N30" s="45">
        <f t="shared" si="9"/>
        <v>16</v>
      </c>
      <c r="O30" s="59">
        <f t="shared" si="10"/>
        <v>0.36</v>
      </c>
    </row>
    <row r="31" spans="1:15" x14ac:dyDescent="0.3">
      <c r="A31" s="24">
        <v>42399</v>
      </c>
      <c r="B31" s="27" t="s">
        <v>74</v>
      </c>
      <c r="C31" s="48" t="s">
        <v>75</v>
      </c>
      <c r="D31" s="19">
        <v>3.25</v>
      </c>
      <c r="E31" s="19" t="s">
        <v>23</v>
      </c>
      <c r="F31" s="20">
        <f t="shared" si="0"/>
        <v>3.5555555555555554</v>
      </c>
      <c r="G31" s="20">
        <f t="shared" si="4"/>
        <v>11.555555555555555</v>
      </c>
      <c r="H31" s="37" t="s">
        <v>19</v>
      </c>
      <c r="I31" s="29">
        <f t="shared" si="11"/>
        <v>6</v>
      </c>
      <c r="J31" s="20">
        <f t="shared" si="7"/>
        <v>8</v>
      </c>
      <c r="K31" s="20">
        <f t="shared" si="5"/>
        <v>-3.5555555555555554</v>
      </c>
      <c r="L31" s="20">
        <f t="shared" si="6"/>
        <v>45.444444444444443</v>
      </c>
      <c r="M31" s="45">
        <f t="shared" si="8"/>
        <v>9</v>
      </c>
      <c r="N31" s="45">
        <f t="shared" si="9"/>
        <v>17</v>
      </c>
      <c r="O31" s="59">
        <f t="shared" si="10"/>
        <v>0.34615384615384615</v>
      </c>
    </row>
    <row r="32" spans="1:15" ht="18.75" customHeight="1" x14ac:dyDescent="0.3">
      <c r="A32" s="24">
        <v>42400</v>
      </c>
      <c r="B32" s="27" t="s">
        <v>76</v>
      </c>
      <c r="C32" s="48" t="s">
        <v>77</v>
      </c>
      <c r="D32" s="19">
        <v>3.25</v>
      </c>
      <c r="E32" s="19" t="s">
        <v>23</v>
      </c>
      <c r="F32" s="20">
        <f t="shared" si="0"/>
        <v>6.4691358024691361</v>
      </c>
      <c r="G32" s="20">
        <f t="shared" si="4"/>
        <v>21.024691358024693</v>
      </c>
      <c r="H32" s="21" t="s">
        <v>19</v>
      </c>
      <c r="I32" s="29">
        <f t="shared" si="11"/>
        <v>9</v>
      </c>
      <c r="J32" s="20">
        <f t="shared" si="7"/>
        <v>14.555555555555555</v>
      </c>
      <c r="K32" s="20">
        <f t="shared" si="5"/>
        <v>-6.4691358024691361</v>
      </c>
      <c r="L32" s="20">
        <f t="shared" si="6"/>
        <v>38.975308641975303</v>
      </c>
      <c r="M32" s="45">
        <f t="shared" si="8"/>
        <v>9</v>
      </c>
      <c r="N32" s="45">
        <f t="shared" si="9"/>
        <v>18</v>
      </c>
      <c r="O32" s="59">
        <f t="shared" si="10"/>
        <v>0.33333333333333331</v>
      </c>
    </row>
    <row r="33" spans="1:18" s="50" customFormat="1" ht="40.5" customHeight="1" x14ac:dyDescent="0.3">
      <c r="A33" s="51">
        <v>42401</v>
      </c>
      <c r="B33" s="17" t="s">
        <v>78</v>
      </c>
      <c r="C33" s="18" t="s">
        <v>79</v>
      </c>
      <c r="D33" s="52">
        <v>2.37</v>
      </c>
      <c r="E33" s="52"/>
      <c r="F33" s="20">
        <f t="shared" ref="F33:F57" si="12">IF(D33="","",IF(H32="Won",J33/(D33-1), J33/(D33-1)))</f>
        <v>13.156709020455978</v>
      </c>
      <c r="G33" s="53">
        <f t="shared" si="4"/>
        <v>31.181400378480667</v>
      </c>
      <c r="H33" s="54" t="s">
        <v>28</v>
      </c>
      <c r="I33" s="55">
        <v>6</v>
      </c>
      <c r="J33" s="53">
        <f>IF(H32="","",IF(H32="Won",I33,IF(H32="Push",J32,IF(E33="Y",J32-K32+3,J32-K32-3))))</f>
        <v>18.02469135802469</v>
      </c>
      <c r="K33" s="53">
        <f t="shared" si="5"/>
        <v>18.02469135802469</v>
      </c>
      <c r="L33" s="53">
        <f t="shared" si="6"/>
        <v>56.999999999999993</v>
      </c>
      <c r="M33" s="56">
        <f>IF(H33="","",IF(H33="Won",M32+1,IF(H33="Push",M32,M32)))</f>
        <v>10</v>
      </c>
      <c r="N33" s="56">
        <f t="shared" si="9"/>
        <v>18</v>
      </c>
      <c r="O33" s="60">
        <f>IF(H33="","",M33/(M33+N33))</f>
        <v>0.35714285714285715</v>
      </c>
      <c r="P33" s="71">
        <v>1</v>
      </c>
      <c r="Q33" s="71">
        <v>0</v>
      </c>
      <c r="R33" s="70">
        <v>1</v>
      </c>
    </row>
    <row r="34" spans="1:18" x14ac:dyDescent="0.3">
      <c r="A34" s="24">
        <v>42402</v>
      </c>
      <c r="B34" s="25" t="s">
        <v>80</v>
      </c>
      <c r="C34" s="26" t="s">
        <v>81</v>
      </c>
      <c r="D34" s="19">
        <v>2.62</v>
      </c>
      <c r="E34" s="19" t="s">
        <v>23</v>
      </c>
      <c r="F34" s="20">
        <f t="shared" si="12"/>
        <v>1.8518518518518516</v>
      </c>
      <c r="G34" s="20">
        <f t="shared" si="4"/>
        <v>4.8518518518518512</v>
      </c>
      <c r="H34" s="21" t="s">
        <v>19</v>
      </c>
      <c r="I34" s="29">
        <f t="shared" si="11"/>
        <v>3</v>
      </c>
      <c r="J34" s="20">
        <f t="shared" si="7"/>
        <v>3</v>
      </c>
      <c r="K34" s="20">
        <f t="shared" si="5"/>
        <v>-1.8518518518518516</v>
      </c>
      <c r="L34" s="20">
        <f t="shared" si="6"/>
        <v>55.148148148148138</v>
      </c>
      <c r="M34" s="45">
        <f t="shared" si="8"/>
        <v>10</v>
      </c>
      <c r="N34" s="45">
        <f t="shared" si="9"/>
        <v>19</v>
      </c>
      <c r="O34" s="59">
        <f t="shared" si="10"/>
        <v>0.34482758620689657</v>
      </c>
      <c r="P34" s="45">
        <f t="shared" ref="P34:P57" si="13">IF(H34="","",IF(H34="Won",P33+1,IF(H34="Push",P33,P33)))</f>
        <v>1</v>
      </c>
      <c r="Q34" s="45">
        <f t="shared" ref="Q34:Q57" si="14">IF(H34="","",IF(H34="Lost",Q33+1,IF(H34="Push",Q33,Q33)))</f>
        <v>1</v>
      </c>
      <c r="R34" s="69">
        <f t="shared" ref="R34:R97" si="15">IF(H34="","",P34/(P34+Q34))</f>
        <v>0.5</v>
      </c>
    </row>
    <row r="35" spans="1:18" x14ac:dyDescent="0.3">
      <c r="A35" s="24">
        <v>42403</v>
      </c>
      <c r="B35" s="25" t="s">
        <v>82</v>
      </c>
      <c r="C35" s="26" t="s">
        <v>83</v>
      </c>
      <c r="D35" s="19">
        <v>2.38</v>
      </c>
      <c r="E35" s="19"/>
      <c r="F35" s="20">
        <f t="shared" si="12"/>
        <v>3.5158346752549647</v>
      </c>
      <c r="G35" s="20">
        <f t="shared" si="4"/>
        <v>8.3676865271068159</v>
      </c>
      <c r="H35" s="21" t="s">
        <v>28</v>
      </c>
      <c r="I35" s="29">
        <f t="shared" si="11"/>
        <v>3</v>
      </c>
      <c r="J35" s="20">
        <f t="shared" si="7"/>
        <v>4.8518518518518512</v>
      </c>
      <c r="K35" s="20">
        <f t="shared" si="5"/>
        <v>4.8518518518518512</v>
      </c>
      <c r="L35" s="20">
        <f t="shared" si="6"/>
        <v>59.999999999999986</v>
      </c>
      <c r="M35" s="45">
        <f t="shared" si="8"/>
        <v>11</v>
      </c>
      <c r="N35" s="45">
        <f t="shared" si="9"/>
        <v>19</v>
      </c>
      <c r="O35" s="59">
        <f t="shared" si="10"/>
        <v>0.36666666666666664</v>
      </c>
      <c r="P35" s="45">
        <f t="shared" si="13"/>
        <v>2</v>
      </c>
      <c r="Q35" s="45">
        <f t="shared" si="14"/>
        <v>1</v>
      </c>
      <c r="R35" s="69">
        <f t="shared" si="15"/>
        <v>0.66666666666666663</v>
      </c>
    </row>
    <row r="36" spans="1:18" x14ac:dyDescent="0.3">
      <c r="A36" s="24">
        <v>42404</v>
      </c>
      <c r="B36" s="27" t="s">
        <v>84</v>
      </c>
      <c r="C36" s="28" t="s">
        <v>85</v>
      </c>
      <c r="D36" s="19">
        <v>1.8</v>
      </c>
      <c r="E36" s="19" t="s">
        <v>23</v>
      </c>
      <c r="F36" s="20">
        <f t="shared" si="12"/>
        <v>2.5</v>
      </c>
      <c r="G36" s="20">
        <f t="shared" si="4"/>
        <v>4.5</v>
      </c>
      <c r="H36" s="21" t="s">
        <v>28</v>
      </c>
      <c r="I36" s="29">
        <v>2</v>
      </c>
      <c r="J36" s="20">
        <f t="shared" si="7"/>
        <v>2</v>
      </c>
      <c r="K36" s="20">
        <f t="shared" si="5"/>
        <v>2</v>
      </c>
      <c r="L36" s="20">
        <f t="shared" si="6"/>
        <v>61.999999999999986</v>
      </c>
      <c r="M36" s="45">
        <f t="shared" si="8"/>
        <v>12</v>
      </c>
      <c r="N36" s="45">
        <f t="shared" si="9"/>
        <v>19</v>
      </c>
      <c r="O36" s="59">
        <f t="shared" si="10"/>
        <v>0.38709677419354838</v>
      </c>
      <c r="P36" s="45">
        <f t="shared" si="13"/>
        <v>3</v>
      </c>
      <c r="Q36" s="45">
        <f t="shared" si="14"/>
        <v>1</v>
      </c>
      <c r="R36" s="69">
        <f t="shared" si="15"/>
        <v>0.75</v>
      </c>
    </row>
    <row r="37" spans="1:18" x14ac:dyDescent="0.3">
      <c r="A37" s="24">
        <v>42405</v>
      </c>
      <c r="B37" s="27" t="s">
        <v>86</v>
      </c>
      <c r="C37" s="28" t="s">
        <v>87</v>
      </c>
      <c r="D37" s="19">
        <v>2.5</v>
      </c>
      <c r="E37" s="19"/>
      <c r="F37" s="20">
        <f t="shared" si="12"/>
        <v>2</v>
      </c>
      <c r="G37" s="20">
        <f t="shared" si="4"/>
        <v>5</v>
      </c>
      <c r="H37" s="21" t="s">
        <v>19</v>
      </c>
      <c r="I37" s="29">
        <f t="shared" si="11"/>
        <v>3</v>
      </c>
      <c r="J37" s="20">
        <f t="shared" si="7"/>
        <v>3</v>
      </c>
      <c r="K37" s="20">
        <f t="shared" si="5"/>
        <v>-2</v>
      </c>
      <c r="L37" s="20">
        <f t="shared" si="6"/>
        <v>59.999999999999986</v>
      </c>
      <c r="M37" s="45">
        <f t="shared" ref="M37:M84" si="16">IF(H37="","",IF(H37="Won",M36+1,IF(H37="Push",M36,M36)))</f>
        <v>12</v>
      </c>
      <c r="N37" s="45">
        <f t="shared" si="9"/>
        <v>20</v>
      </c>
      <c r="O37" s="59">
        <f t="shared" si="10"/>
        <v>0.375</v>
      </c>
      <c r="P37" s="45">
        <f t="shared" si="13"/>
        <v>3</v>
      </c>
      <c r="Q37" s="45">
        <f t="shared" si="14"/>
        <v>2</v>
      </c>
      <c r="R37" s="69">
        <f t="shared" si="15"/>
        <v>0.6</v>
      </c>
    </row>
    <row r="38" spans="1:18" x14ac:dyDescent="0.3">
      <c r="A38" s="24">
        <v>42407</v>
      </c>
      <c r="B38" s="27" t="s">
        <v>88</v>
      </c>
      <c r="C38" s="28" t="s">
        <v>89</v>
      </c>
      <c r="D38" s="19">
        <v>3.5</v>
      </c>
      <c r="E38" s="19" t="s">
        <v>23</v>
      </c>
      <c r="F38" s="20">
        <f t="shared" si="12"/>
        <v>3.2</v>
      </c>
      <c r="G38" s="20">
        <f t="shared" si="4"/>
        <v>11.200000000000001</v>
      </c>
      <c r="H38" s="21" t="s">
        <v>28</v>
      </c>
      <c r="I38" s="29">
        <f t="shared" si="11"/>
        <v>6</v>
      </c>
      <c r="J38" s="20">
        <f t="shared" si="7"/>
        <v>8</v>
      </c>
      <c r="K38" s="20">
        <f t="shared" si="5"/>
        <v>8</v>
      </c>
      <c r="L38" s="20">
        <f t="shared" si="6"/>
        <v>67.999999999999986</v>
      </c>
      <c r="M38" s="45">
        <f t="shared" si="16"/>
        <v>13</v>
      </c>
      <c r="N38" s="45">
        <f t="shared" si="9"/>
        <v>20</v>
      </c>
      <c r="O38" s="59">
        <f t="shared" si="10"/>
        <v>0.39393939393939392</v>
      </c>
      <c r="P38" s="45">
        <f t="shared" si="13"/>
        <v>4</v>
      </c>
      <c r="Q38" s="45">
        <f t="shared" si="14"/>
        <v>2</v>
      </c>
      <c r="R38" s="69">
        <f t="shared" si="15"/>
        <v>0.66666666666666663</v>
      </c>
    </row>
    <row r="39" spans="1:18" x14ac:dyDescent="0.3">
      <c r="A39" s="24">
        <v>42408</v>
      </c>
      <c r="B39" s="27" t="s">
        <v>90</v>
      </c>
      <c r="C39" s="28" t="s">
        <v>91</v>
      </c>
      <c r="D39" s="19">
        <v>2.25</v>
      </c>
      <c r="E39" s="19"/>
      <c r="F39" s="20">
        <f t="shared" si="12"/>
        <v>2.4</v>
      </c>
      <c r="G39" s="20">
        <f t="shared" si="4"/>
        <v>5.3999999999999995</v>
      </c>
      <c r="H39" s="21" t="s">
        <v>19</v>
      </c>
      <c r="I39" s="29">
        <f t="shared" si="11"/>
        <v>3</v>
      </c>
      <c r="J39" s="20">
        <f t="shared" si="7"/>
        <v>3</v>
      </c>
      <c r="K39" s="20">
        <f t="shared" si="5"/>
        <v>-2.4</v>
      </c>
      <c r="L39" s="20">
        <f t="shared" si="6"/>
        <v>65.59999999999998</v>
      </c>
      <c r="M39" s="45">
        <f t="shared" si="16"/>
        <v>13</v>
      </c>
      <c r="N39" s="45">
        <f t="shared" ref="N39:N84" si="17">IF(H39="","",IF(H39="Lost",N38+1,IF(H39="Push",N38,N38)))</f>
        <v>21</v>
      </c>
      <c r="O39" s="59">
        <f t="shared" si="10"/>
        <v>0.38235294117647056</v>
      </c>
      <c r="P39" s="45">
        <f t="shared" si="13"/>
        <v>4</v>
      </c>
      <c r="Q39" s="45">
        <f t="shared" si="14"/>
        <v>3</v>
      </c>
      <c r="R39" s="69">
        <f t="shared" si="15"/>
        <v>0.5714285714285714</v>
      </c>
    </row>
    <row r="40" spans="1:18" x14ac:dyDescent="0.3">
      <c r="A40" s="24">
        <v>42409</v>
      </c>
      <c r="B40" s="27" t="s">
        <v>92</v>
      </c>
      <c r="C40" s="28" t="s">
        <v>93</v>
      </c>
      <c r="D40" s="19">
        <v>3</v>
      </c>
      <c r="E40" s="19" t="s">
        <v>23</v>
      </c>
      <c r="F40" s="20">
        <f t="shared" si="12"/>
        <v>4.2</v>
      </c>
      <c r="G40" s="20">
        <f t="shared" si="4"/>
        <v>12.600000000000001</v>
      </c>
      <c r="H40" s="21" t="s">
        <v>19</v>
      </c>
      <c r="I40" s="29">
        <f t="shared" si="11"/>
        <v>6</v>
      </c>
      <c r="J40" s="20">
        <f t="shared" si="7"/>
        <v>8.4</v>
      </c>
      <c r="K40" s="20">
        <f t="shared" si="5"/>
        <v>-4.2</v>
      </c>
      <c r="L40" s="20">
        <f t="shared" si="6"/>
        <v>61.399999999999977</v>
      </c>
      <c r="M40" s="45">
        <f t="shared" si="16"/>
        <v>13</v>
      </c>
      <c r="N40" s="45">
        <f t="shared" si="17"/>
        <v>22</v>
      </c>
      <c r="O40" s="59">
        <f t="shared" si="10"/>
        <v>0.37142857142857144</v>
      </c>
      <c r="P40" s="45">
        <f t="shared" si="13"/>
        <v>4</v>
      </c>
      <c r="Q40" s="45">
        <f t="shared" si="14"/>
        <v>4</v>
      </c>
      <c r="R40" s="69">
        <f t="shared" si="15"/>
        <v>0.5</v>
      </c>
    </row>
    <row r="41" spans="1:18" x14ac:dyDescent="0.3">
      <c r="A41" s="24">
        <v>42410</v>
      </c>
      <c r="B41" s="27" t="s">
        <v>94</v>
      </c>
      <c r="C41" s="28" t="s">
        <v>95</v>
      </c>
      <c r="D41" s="19">
        <v>2.25</v>
      </c>
      <c r="E41" s="19" t="s">
        <v>27</v>
      </c>
      <c r="F41" s="20">
        <f t="shared" si="12"/>
        <v>10.080000000000002</v>
      </c>
      <c r="G41" s="20">
        <f t="shared" si="4"/>
        <v>22.680000000000003</v>
      </c>
      <c r="H41" s="21" t="s">
        <v>28</v>
      </c>
      <c r="I41" s="29">
        <f t="shared" si="11"/>
        <v>6</v>
      </c>
      <c r="J41" s="20">
        <f t="shared" si="7"/>
        <v>12.600000000000001</v>
      </c>
      <c r="K41" s="20">
        <f t="shared" si="5"/>
        <v>12.600000000000001</v>
      </c>
      <c r="L41" s="20">
        <f t="shared" si="6"/>
        <v>73.999999999999972</v>
      </c>
      <c r="M41" s="45">
        <f t="shared" si="16"/>
        <v>14</v>
      </c>
      <c r="N41" s="45">
        <f t="shared" si="17"/>
        <v>22</v>
      </c>
      <c r="O41" s="59">
        <f t="shared" si="10"/>
        <v>0.3888888888888889</v>
      </c>
      <c r="P41" s="45">
        <f t="shared" si="13"/>
        <v>5</v>
      </c>
      <c r="Q41" s="45">
        <f t="shared" si="14"/>
        <v>4</v>
      </c>
      <c r="R41" s="69">
        <f t="shared" si="15"/>
        <v>0.55555555555555558</v>
      </c>
    </row>
    <row r="42" spans="1:18" x14ac:dyDescent="0.3">
      <c r="A42" s="24">
        <v>42411</v>
      </c>
      <c r="B42" s="27" t="s">
        <v>96</v>
      </c>
      <c r="C42" s="28" t="s">
        <v>97</v>
      </c>
      <c r="D42" s="19">
        <v>2.75</v>
      </c>
      <c r="E42" s="19"/>
      <c r="F42" s="20">
        <f t="shared" si="12"/>
        <v>1.7142857142857142</v>
      </c>
      <c r="G42" s="20">
        <f t="shared" si="4"/>
        <v>4.7142857142857144</v>
      </c>
      <c r="H42" s="21" t="s">
        <v>28</v>
      </c>
      <c r="I42" s="29">
        <f t="shared" si="11"/>
        <v>3</v>
      </c>
      <c r="J42" s="20">
        <f t="shared" si="7"/>
        <v>3</v>
      </c>
      <c r="K42" s="20">
        <f t="shared" si="5"/>
        <v>3</v>
      </c>
      <c r="L42" s="20">
        <f t="shared" si="6"/>
        <v>76.999999999999972</v>
      </c>
      <c r="M42" s="45">
        <f t="shared" si="16"/>
        <v>15</v>
      </c>
      <c r="N42" s="45">
        <f t="shared" si="17"/>
        <v>22</v>
      </c>
      <c r="O42" s="61">
        <f t="shared" ref="O42:O84" si="18">IF(H42="","",M42/(M42+N42))</f>
        <v>0.40540540540540543</v>
      </c>
      <c r="P42" s="45">
        <f t="shared" si="13"/>
        <v>6</v>
      </c>
      <c r="Q42" s="45">
        <f t="shared" si="14"/>
        <v>4</v>
      </c>
      <c r="R42" s="69">
        <f t="shared" si="15"/>
        <v>0.6</v>
      </c>
    </row>
    <row r="43" spans="1:18" x14ac:dyDescent="0.3">
      <c r="A43" s="24">
        <v>42412</v>
      </c>
      <c r="B43" s="27" t="s">
        <v>98</v>
      </c>
      <c r="C43" s="28" t="s">
        <v>99</v>
      </c>
      <c r="D43" s="19">
        <v>3.5</v>
      </c>
      <c r="E43" s="19"/>
      <c r="F43" s="20">
        <f t="shared" si="12"/>
        <v>1.2</v>
      </c>
      <c r="G43" s="20">
        <f t="shared" si="4"/>
        <v>4.2</v>
      </c>
      <c r="H43" s="21" t="s">
        <v>19</v>
      </c>
      <c r="I43" s="29">
        <f t="shared" si="11"/>
        <v>3</v>
      </c>
      <c r="J43" s="20">
        <f t="shared" si="7"/>
        <v>3</v>
      </c>
      <c r="K43" s="20">
        <f t="shared" si="5"/>
        <v>-1.2</v>
      </c>
      <c r="L43" s="20">
        <f t="shared" si="6"/>
        <v>75.799999999999969</v>
      </c>
      <c r="M43" s="45">
        <f t="shared" si="16"/>
        <v>15</v>
      </c>
      <c r="N43" s="45">
        <f t="shared" si="17"/>
        <v>23</v>
      </c>
      <c r="O43" s="61">
        <f t="shared" si="18"/>
        <v>0.39473684210526316</v>
      </c>
      <c r="P43" s="45">
        <f t="shared" si="13"/>
        <v>6</v>
      </c>
      <c r="Q43" s="45">
        <f t="shared" si="14"/>
        <v>5</v>
      </c>
      <c r="R43" s="69">
        <f t="shared" si="15"/>
        <v>0.54545454545454541</v>
      </c>
    </row>
    <row r="44" spans="1:18" x14ac:dyDescent="0.3">
      <c r="A44" s="24">
        <v>42413</v>
      </c>
      <c r="B44" s="27" t="s">
        <v>100</v>
      </c>
      <c r="C44" s="30" t="s">
        <v>101</v>
      </c>
      <c r="D44" s="19">
        <v>2</v>
      </c>
      <c r="E44" s="19"/>
      <c r="F44" s="20">
        <f t="shared" si="12"/>
        <v>4.2</v>
      </c>
      <c r="G44" s="20">
        <f t="shared" si="4"/>
        <v>8.4</v>
      </c>
      <c r="H44" s="21" t="s">
        <v>19</v>
      </c>
      <c r="I44" s="29">
        <f t="shared" si="11"/>
        <v>3</v>
      </c>
      <c r="J44" s="20">
        <f t="shared" si="7"/>
        <v>4.2</v>
      </c>
      <c r="K44" s="20">
        <f t="shared" si="5"/>
        <v>-4.2</v>
      </c>
      <c r="L44" s="20">
        <f t="shared" si="6"/>
        <v>71.599999999999966</v>
      </c>
      <c r="M44" s="45">
        <f t="shared" si="16"/>
        <v>15</v>
      </c>
      <c r="N44" s="45">
        <f t="shared" si="17"/>
        <v>24</v>
      </c>
      <c r="O44" s="61">
        <f t="shared" si="18"/>
        <v>0.38461538461538464</v>
      </c>
      <c r="P44" s="45">
        <f t="shared" si="13"/>
        <v>6</v>
      </c>
      <c r="Q44" s="45">
        <f t="shared" si="14"/>
        <v>6</v>
      </c>
      <c r="R44" s="69">
        <f t="shared" si="15"/>
        <v>0.5</v>
      </c>
    </row>
    <row r="45" spans="1:18" x14ac:dyDescent="0.3">
      <c r="A45" s="24">
        <v>42414</v>
      </c>
      <c r="B45" s="27" t="s">
        <v>102</v>
      </c>
      <c r="C45" s="30" t="s">
        <v>103</v>
      </c>
      <c r="D45" s="19">
        <v>2.5</v>
      </c>
      <c r="E45" s="19" t="s">
        <v>23</v>
      </c>
      <c r="F45" s="20">
        <f t="shared" si="12"/>
        <v>7.6000000000000005</v>
      </c>
      <c r="G45" s="20">
        <f t="shared" si="4"/>
        <v>19</v>
      </c>
      <c r="H45" s="21" t="s">
        <v>19</v>
      </c>
      <c r="I45" s="29">
        <f t="shared" si="11"/>
        <v>6</v>
      </c>
      <c r="J45" s="20">
        <f t="shared" si="7"/>
        <v>11.4</v>
      </c>
      <c r="K45" s="20">
        <f t="shared" si="5"/>
        <v>-7.6000000000000005</v>
      </c>
      <c r="L45" s="20">
        <f t="shared" si="6"/>
        <v>63.999999999999964</v>
      </c>
      <c r="M45" s="45">
        <f t="shared" si="16"/>
        <v>15</v>
      </c>
      <c r="N45" s="45">
        <f t="shared" si="17"/>
        <v>25</v>
      </c>
      <c r="O45" s="61">
        <f t="shared" si="18"/>
        <v>0.375</v>
      </c>
      <c r="P45" s="45">
        <f t="shared" si="13"/>
        <v>6</v>
      </c>
      <c r="Q45" s="45">
        <f t="shared" si="14"/>
        <v>7</v>
      </c>
      <c r="R45" s="69">
        <f t="shared" si="15"/>
        <v>0.46153846153846156</v>
      </c>
    </row>
    <row r="46" spans="1:18" x14ac:dyDescent="0.3">
      <c r="A46" s="24">
        <v>42415</v>
      </c>
      <c r="B46" s="27" t="s">
        <v>104</v>
      </c>
      <c r="C46" s="62" t="s">
        <v>105</v>
      </c>
      <c r="D46" s="19">
        <v>2.5</v>
      </c>
      <c r="E46" s="19" t="s">
        <v>23</v>
      </c>
      <c r="F46" s="20">
        <f t="shared" si="12"/>
        <v>14.666666666666666</v>
      </c>
      <c r="G46" s="20">
        <f t="shared" si="4"/>
        <v>36.666666666666664</v>
      </c>
      <c r="H46" s="21" t="s">
        <v>19</v>
      </c>
      <c r="I46" s="29">
        <f t="shared" si="11"/>
        <v>9</v>
      </c>
      <c r="J46" s="20">
        <f t="shared" si="7"/>
        <v>22</v>
      </c>
      <c r="K46" s="20">
        <f t="shared" si="5"/>
        <v>-14.666666666666666</v>
      </c>
      <c r="L46" s="20">
        <f t="shared" si="6"/>
        <v>49.3333333333333</v>
      </c>
      <c r="M46" s="45">
        <f t="shared" si="16"/>
        <v>15</v>
      </c>
      <c r="N46" s="45">
        <f t="shared" si="17"/>
        <v>26</v>
      </c>
      <c r="O46" s="61">
        <f t="shared" si="18"/>
        <v>0.36585365853658536</v>
      </c>
      <c r="P46" s="45">
        <f t="shared" si="13"/>
        <v>6</v>
      </c>
      <c r="Q46" s="45">
        <f t="shared" si="14"/>
        <v>8</v>
      </c>
      <c r="R46" s="69">
        <f t="shared" si="15"/>
        <v>0.42857142857142855</v>
      </c>
    </row>
    <row r="47" spans="1:18" x14ac:dyDescent="0.3">
      <c r="A47" s="24">
        <v>42416</v>
      </c>
      <c r="B47" s="27" t="s">
        <v>106</v>
      </c>
      <c r="C47" s="30" t="s">
        <v>107</v>
      </c>
      <c r="D47" s="19">
        <v>2.75</v>
      </c>
      <c r="E47" s="19"/>
      <c r="F47" s="20">
        <f t="shared" si="12"/>
        <v>17.523809523809522</v>
      </c>
      <c r="G47" s="20">
        <f t="shared" si="4"/>
        <v>48.190476190476183</v>
      </c>
      <c r="H47" s="21" t="s">
        <v>19</v>
      </c>
      <c r="I47" s="29">
        <v>3</v>
      </c>
      <c r="J47" s="20">
        <f>IF(H46="","",IF(H46="Won",I47,IF(H46="Push",J46,IF(E47="Y",J46-K46+3,J46-K46-6))))</f>
        <v>30.666666666666664</v>
      </c>
      <c r="K47" s="20">
        <f t="shared" si="5"/>
        <v>-17.523809523809522</v>
      </c>
      <c r="L47" s="20">
        <f t="shared" si="6"/>
        <v>31.809523809523778</v>
      </c>
      <c r="M47" s="45">
        <f t="shared" si="16"/>
        <v>15</v>
      </c>
      <c r="N47" s="45">
        <f t="shared" si="17"/>
        <v>27</v>
      </c>
      <c r="O47" s="61">
        <f t="shared" si="18"/>
        <v>0.35714285714285715</v>
      </c>
      <c r="P47" s="45">
        <f t="shared" si="13"/>
        <v>6</v>
      </c>
      <c r="Q47" s="45">
        <f t="shared" si="14"/>
        <v>9</v>
      </c>
      <c r="R47" s="69">
        <f t="shared" si="15"/>
        <v>0.4</v>
      </c>
    </row>
    <row r="48" spans="1:18" x14ac:dyDescent="0.3">
      <c r="A48" s="24">
        <v>42417</v>
      </c>
      <c r="B48" s="27" t="s">
        <v>108</v>
      </c>
      <c r="C48" s="30" t="s">
        <v>109</v>
      </c>
      <c r="D48" s="19">
        <v>2.5</v>
      </c>
      <c r="E48" s="19"/>
      <c r="F48" s="20">
        <f t="shared" si="12"/>
        <v>3.3333333333333335</v>
      </c>
      <c r="G48" s="20">
        <f t="shared" si="4"/>
        <v>8.3333333333333339</v>
      </c>
      <c r="H48" s="21" t="s">
        <v>19</v>
      </c>
      <c r="I48" s="29">
        <v>5</v>
      </c>
      <c r="J48" s="20">
        <v>5</v>
      </c>
      <c r="K48" s="20">
        <f t="shared" si="5"/>
        <v>-3.3333333333333335</v>
      </c>
      <c r="L48" s="20">
        <f t="shared" si="6"/>
        <v>28.476190476190446</v>
      </c>
      <c r="M48" s="45">
        <f t="shared" si="16"/>
        <v>15</v>
      </c>
      <c r="N48" s="45">
        <f t="shared" si="17"/>
        <v>28</v>
      </c>
      <c r="O48" s="61">
        <f t="shared" si="18"/>
        <v>0.34883720930232559</v>
      </c>
      <c r="P48" s="45">
        <f t="shared" si="13"/>
        <v>6</v>
      </c>
      <c r="Q48" s="45">
        <f t="shared" si="14"/>
        <v>10</v>
      </c>
      <c r="R48" s="69">
        <f t="shared" si="15"/>
        <v>0.375</v>
      </c>
    </row>
    <row r="49" spans="1:18" x14ac:dyDescent="0.3">
      <c r="A49" s="24">
        <v>42419</v>
      </c>
      <c r="B49" s="27" t="s">
        <v>110</v>
      </c>
      <c r="C49" s="30" t="s">
        <v>111</v>
      </c>
      <c r="D49" s="19">
        <v>3.5</v>
      </c>
      <c r="E49" s="19" t="s">
        <v>23</v>
      </c>
      <c r="F49" s="20">
        <f t="shared" si="12"/>
        <v>5.3333333333333339</v>
      </c>
      <c r="G49" s="20">
        <f t="shared" si="4"/>
        <v>18.666666666666668</v>
      </c>
      <c r="H49" s="21" t="s">
        <v>19</v>
      </c>
      <c r="I49" s="29">
        <f>IF(H48="Lost",IF(I48=12,3,IF(E49="y",I48+5,I48)),5)</f>
        <v>10</v>
      </c>
      <c r="J49" s="20">
        <f>IF(H48="","",IF(H48="Won",I49,IF(H48="Push",J48,IF(E49="Y",J48-K48+5,J48-K48))))</f>
        <v>13.333333333333334</v>
      </c>
      <c r="K49" s="20">
        <f t="shared" si="5"/>
        <v>-5.3333333333333339</v>
      </c>
      <c r="L49" s="20">
        <f t="shared" si="6"/>
        <v>23.14285714285711</v>
      </c>
      <c r="M49" s="45">
        <f t="shared" si="16"/>
        <v>15</v>
      </c>
      <c r="N49" s="45">
        <f t="shared" si="17"/>
        <v>29</v>
      </c>
      <c r="O49" s="61">
        <f t="shared" si="18"/>
        <v>0.34090909090909088</v>
      </c>
      <c r="P49" s="45">
        <f t="shared" si="13"/>
        <v>6</v>
      </c>
      <c r="Q49" s="45">
        <f t="shared" si="14"/>
        <v>11</v>
      </c>
      <c r="R49" s="69">
        <f t="shared" si="15"/>
        <v>0.35294117647058826</v>
      </c>
    </row>
    <row r="50" spans="1:18" x14ac:dyDescent="0.3">
      <c r="A50" s="24">
        <v>42420</v>
      </c>
      <c r="B50" s="27" t="s">
        <v>112</v>
      </c>
      <c r="C50" s="30" t="s">
        <v>113</v>
      </c>
      <c r="D50" s="19">
        <v>2.25</v>
      </c>
      <c r="E50" s="19" t="s">
        <v>23</v>
      </c>
      <c r="F50" s="20">
        <f t="shared" si="12"/>
        <v>18.933333333333334</v>
      </c>
      <c r="G50" s="20">
        <f t="shared" si="4"/>
        <v>42.6</v>
      </c>
      <c r="H50" s="21" t="s">
        <v>19</v>
      </c>
      <c r="I50" s="29">
        <f t="shared" ref="I50:I70" si="19">IF(H49="Lost",IF(I49=12,3,IF(E50="y",I49+5,I49)),5)</f>
        <v>15</v>
      </c>
      <c r="J50" s="20">
        <f t="shared" ref="J50:J82" si="20">IF(H49="","",IF(H49="Won",I50,IF(H49="Push",J49,IF(E50="Y",J49-K49+5,J49-K49))))</f>
        <v>23.666666666666668</v>
      </c>
      <c r="K50" s="20">
        <f t="shared" si="5"/>
        <v>-18.933333333333334</v>
      </c>
      <c r="L50" s="20">
        <f t="shared" si="6"/>
        <v>4.2095238095237768</v>
      </c>
      <c r="M50" s="45">
        <f t="shared" si="16"/>
        <v>15</v>
      </c>
      <c r="N50" s="45">
        <f t="shared" si="17"/>
        <v>30</v>
      </c>
      <c r="O50" s="61">
        <f t="shared" si="18"/>
        <v>0.33333333333333331</v>
      </c>
      <c r="P50" s="45">
        <f t="shared" si="13"/>
        <v>6</v>
      </c>
      <c r="Q50" s="45">
        <f t="shared" si="14"/>
        <v>12</v>
      </c>
      <c r="R50" s="69">
        <f t="shared" si="15"/>
        <v>0.33333333333333331</v>
      </c>
    </row>
    <row r="51" spans="1:18" x14ac:dyDescent="0.3">
      <c r="A51" s="24">
        <v>42421</v>
      </c>
      <c r="B51" s="27" t="s">
        <v>114</v>
      </c>
      <c r="C51" s="30" t="s">
        <v>115</v>
      </c>
      <c r="D51" s="19">
        <v>2.5</v>
      </c>
      <c r="E51" s="19"/>
      <c r="F51" s="20">
        <f t="shared" si="12"/>
        <v>28.400000000000002</v>
      </c>
      <c r="G51" s="20">
        <f t="shared" si="4"/>
        <v>71</v>
      </c>
      <c r="H51" s="21" t="s">
        <v>28</v>
      </c>
      <c r="I51" s="29">
        <f t="shared" si="19"/>
        <v>15</v>
      </c>
      <c r="J51" s="20">
        <f t="shared" si="20"/>
        <v>42.6</v>
      </c>
      <c r="K51" s="20">
        <f t="shared" si="5"/>
        <v>42.6</v>
      </c>
      <c r="L51" s="20">
        <f t="shared" si="6"/>
        <v>46.809523809523782</v>
      </c>
      <c r="M51" s="45">
        <f t="shared" si="16"/>
        <v>16</v>
      </c>
      <c r="N51" s="45">
        <f t="shared" si="17"/>
        <v>30</v>
      </c>
      <c r="O51" s="61">
        <f t="shared" si="18"/>
        <v>0.34782608695652173</v>
      </c>
      <c r="P51" s="45">
        <f t="shared" si="13"/>
        <v>7</v>
      </c>
      <c r="Q51" s="45">
        <f t="shared" si="14"/>
        <v>12</v>
      </c>
      <c r="R51" s="69">
        <f t="shared" si="15"/>
        <v>0.36842105263157893</v>
      </c>
    </row>
    <row r="52" spans="1:18" x14ac:dyDescent="0.3">
      <c r="A52" s="24">
        <v>42422</v>
      </c>
      <c r="B52" s="27" t="s">
        <v>116</v>
      </c>
      <c r="C52" s="30" t="s">
        <v>117</v>
      </c>
      <c r="D52" s="19">
        <v>2.75</v>
      </c>
      <c r="E52" s="19"/>
      <c r="F52" s="20">
        <f t="shared" si="12"/>
        <v>2.8571428571428572</v>
      </c>
      <c r="G52" s="20">
        <f t="shared" si="4"/>
        <v>7.8571428571428577</v>
      </c>
      <c r="H52" s="21" t="s">
        <v>19</v>
      </c>
      <c r="I52" s="29">
        <f t="shared" si="19"/>
        <v>5</v>
      </c>
      <c r="J52" s="20">
        <f t="shared" si="20"/>
        <v>5</v>
      </c>
      <c r="K52" s="20">
        <f t="shared" si="5"/>
        <v>-2.8571428571428572</v>
      </c>
      <c r="L52" s="20">
        <f t="shared" si="6"/>
        <v>43.952380952380928</v>
      </c>
      <c r="M52" s="45">
        <f t="shared" si="16"/>
        <v>16</v>
      </c>
      <c r="N52" s="45">
        <f t="shared" si="17"/>
        <v>31</v>
      </c>
      <c r="O52" s="61">
        <f t="shared" si="18"/>
        <v>0.34042553191489361</v>
      </c>
      <c r="P52" s="45">
        <f t="shared" si="13"/>
        <v>7</v>
      </c>
      <c r="Q52" s="45">
        <f t="shared" si="14"/>
        <v>13</v>
      </c>
      <c r="R52" s="69">
        <f t="shared" si="15"/>
        <v>0.35</v>
      </c>
    </row>
    <row r="53" spans="1:18" x14ac:dyDescent="0.3">
      <c r="A53" s="24">
        <v>42423</v>
      </c>
      <c r="B53" s="27" t="s">
        <v>118</v>
      </c>
      <c r="C53" s="30" t="s">
        <v>119</v>
      </c>
      <c r="D53" s="19">
        <v>2.2000000000000002</v>
      </c>
      <c r="E53" s="19" t="s">
        <v>23</v>
      </c>
      <c r="F53" s="20">
        <f t="shared" si="12"/>
        <v>10.714285714285714</v>
      </c>
      <c r="G53" s="20">
        <f t="shared" si="4"/>
        <v>23.571428571428573</v>
      </c>
      <c r="H53" s="21" t="s">
        <v>19</v>
      </c>
      <c r="I53" s="29">
        <f t="shared" si="19"/>
        <v>10</v>
      </c>
      <c r="J53" s="20">
        <f t="shared" si="20"/>
        <v>12.857142857142858</v>
      </c>
      <c r="K53" s="20">
        <f t="shared" si="5"/>
        <v>-10.714285714285714</v>
      </c>
      <c r="L53" s="20">
        <f t="shared" si="6"/>
        <v>33.238095238095212</v>
      </c>
      <c r="M53" s="45">
        <f t="shared" si="16"/>
        <v>16</v>
      </c>
      <c r="N53" s="45">
        <f t="shared" si="17"/>
        <v>32</v>
      </c>
      <c r="O53" s="61">
        <f t="shared" si="18"/>
        <v>0.33333333333333331</v>
      </c>
      <c r="P53" s="45">
        <f t="shared" si="13"/>
        <v>7</v>
      </c>
      <c r="Q53" s="45">
        <f t="shared" si="14"/>
        <v>14</v>
      </c>
      <c r="R53" s="69">
        <f t="shared" si="15"/>
        <v>0.33333333333333331</v>
      </c>
    </row>
    <row r="54" spans="1:18" x14ac:dyDescent="0.3">
      <c r="A54" s="24">
        <v>42425</v>
      </c>
      <c r="B54" s="27" t="s">
        <v>120</v>
      </c>
      <c r="C54" s="48" t="s">
        <v>121</v>
      </c>
      <c r="D54" s="19">
        <v>3.75</v>
      </c>
      <c r="E54" s="19" t="s">
        <v>23</v>
      </c>
      <c r="F54" s="20">
        <f t="shared" si="12"/>
        <v>10.38961038961039</v>
      </c>
      <c r="G54" s="20">
        <f t="shared" si="4"/>
        <v>38.961038961038959</v>
      </c>
      <c r="H54" s="21" t="s">
        <v>28</v>
      </c>
      <c r="I54" s="29">
        <f t="shared" si="19"/>
        <v>15</v>
      </c>
      <c r="J54" s="20">
        <f t="shared" si="20"/>
        <v>28.571428571428569</v>
      </c>
      <c r="K54" s="20">
        <f t="shared" si="5"/>
        <v>28.571428571428569</v>
      </c>
      <c r="L54" s="20">
        <f t="shared" si="6"/>
        <v>61.809523809523782</v>
      </c>
      <c r="M54" s="45">
        <f t="shared" si="16"/>
        <v>17</v>
      </c>
      <c r="N54" s="45">
        <f t="shared" si="17"/>
        <v>32</v>
      </c>
      <c r="O54" s="61">
        <f t="shared" si="18"/>
        <v>0.34693877551020408</v>
      </c>
      <c r="P54" s="45">
        <f t="shared" si="13"/>
        <v>8</v>
      </c>
      <c r="Q54" s="45">
        <f t="shared" si="14"/>
        <v>14</v>
      </c>
      <c r="R54" s="69">
        <f t="shared" si="15"/>
        <v>0.36363636363636365</v>
      </c>
    </row>
    <row r="55" spans="1:18" x14ac:dyDescent="0.3">
      <c r="A55" s="24">
        <v>42426</v>
      </c>
      <c r="B55" s="27" t="s">
        <v>122</v>
      </c>
      <c r="C55" s="30" t="s">
        <v>123</v>
      </c>
      <c r="D55" s="19">
        <v>2.75</v>
      </c>
      <c r="E55" s="19"/>
      <c r="F55" s="20">
        <f t="shared" si="12"/>
        <v>2.8571428571428572</v>
      </c>
      <c r="G55" s="20">
        <f t="shared" si="4"/>
        <v>7.8571428571428577</v>
      </c>
      <c r="H55" s="21" t="s">
        <v>28</v>
      </c>
      <c r="I55" s="29">
        <f t="shared" si="19"/>
        <v>5</v>
      </c>
      <c r="J55" s="20">
        <f t="shared" si="20"/>
        <v>5</v>
      </c>
      <c r="K55" s="20">
        <f t="shared" si="5"/>
        <v>5</v>
      </c>
      <c r="L55" s="20">
        <f t="shared" si="6"/>
        <v>66.809523809523782</v>
      </c>
      <c r="M55" s="45">
        <f t="shared" si="16"/>
        <v>18</v>
      </c>
      <c r="N55" s="45">
        <f t="shared" si="17"/>
        <v>32</v>
      </c>
      <c r="O55" s="61">
        <f t="shared" si="18"/>
        <v>0.36</v>
      </c>
      <c r="P55" s="45">
        <f t="shared" si="13"/>
        <v>9</v>
      </c>
      <c r="Q55" s="45">
        <f t="shared" si="14"/>
        <v>14</v>
      </c>
      <c r="R55" s="69">
        <f t="shared" si="15"/>
        <v>0.39130434782608697</v>
      </c>
    </row>
    <row r="56" spans="1:18" x14ac:dyDescent="0.3">
      <c r="A56" s="24">
        <v>42427</v>
      </c>
      <c r="B56" s="27" t="s">
        <v>124</v>
      </c>
      <c r="C56" s="30" t="s">
        <v>125</v>
      </c>
      <c r="D56" s="19">
        <v>2.75</v>
      </c>
      <c r="E56" s="19"/>
      <c r="F56" s="20">
        <f t="shared" si="12"/>
        <v>2.8571428571428572</v>
      </c>
      <c r="G56" s="20">
        <f t="shared" si="4"/>
        <v>7.8571428571428577</v>
      </c>
      <c r="H56" s="21" t="s">
        <v>28</v>
      </c>
      <c r="I56" s="29">
        <f t="shared" si="19"/>
        <v>5</v>
      </c>
      <c r="J56" s="20">
        <f t="shared" si="20"/>
        <v>5</v>
      </c>
      <c r="K56" s="20">
        <f t="shared" si="5"/>
        <v>5</v>
      </c>
      <c r="L56" s="20">
        <f t="shared" ref="L56:L84" si="21">IF(H56="","",K56+L55)</f>
        <v>71.809523809523782</v>
      </c>
      <c r="M56" s="45">
        <f t="shared" si="16"/>
        <v>19</v>
      </c>
      <c r="N56" s="45">
        <f t="shared" si="17"/>
        <v>32</v>
      </c>
      <c r="O56" s="61">
        <f t="shared" si="18"/>
        <v>0.37254901960784315</v>
      </c>
      <c r="P56" s="45">
        <f t="shared" si="13"/>
        <v>10</v>
      </c>
      <c r="Q56" s="45">
        <f t="shared" si="14"/>
        <v>14</v>
      </c>
      <c r="R56" s="69">
        <f t="shared" si="15"/>
        <v>0.41666666666666669</v>
      </c>
    </row>
    <row r="57" spans="1:18" x14ac:dyDescent="0.3">
      <c r="A57" s="24">
        <v>42429</v>
      </c>
      <c r="B57" s="27" t="s">
        <v>126</v>
      </c>
      <c r="C57" s="30" t="s">
        <v>127</v>
      </c>
      <c r="D57" s="19">
        <v>3.75</v>
      </c>
      <c r="E57" s="19"/>
      <c r="F57" s="20">
        <f t="shared" si="12"/>
        <v>1.8181818181818181</v>
      </c>
      <c r="G57" s="20">
        <f t="shared" si="4"/>
        <v>6.8181818181818183</v>
      </c>
      <c r="H57" s="21" t="s">
        <v>28</v>
      </c>
      <c r="I57" s="29">
        <f t="shared" si="19"/>
        <v>5</v>
      </c>
      <c r="J57" s="20">
        <f t="shared" si="20"/>
        <v>5</v>
      </c>
      <c r="K57" s="20">
        <f t="shared" ref="K57:K84" si="22">IF(H57="","",IF(H57="Won",J57,IF(H57="Push",0,-F57)))</f>
        <v>5</v>
      </c>
      <c r="L57" s="20">
        <f t="shared" si="21"/>
        <v>76.809523809523782</v>
      </c>
      <c r="M57" s="45">
        <f t="shared" si="16"/>
        <v>20</v>
      </c>
      <c r="N57" s="45">
        <f t="shared" si="17"/>
        <v>32</v>
      </c>
      <c r="O57" s="61">
        <f t="shared" si="18"/>
        <v>0.38461538461538464</v>
      </c>
      <c r="P57" s="45">
        <f t="shared" si="13"/>
        <v>11</v>
      </c>
      <c r="Q57" s="45">
        <f t="shared" si="14"/>
        <v>14</v>
      </c>
      <c r="R57" s="69">
        <f t="shared" si="15"/>
        <v>0.44</v>
      </c>
    </row>
    <row r="58" spans="1:18" ht="39.75" customHeight="1" x14ac:dyDescent="0.3">
      <c r="A58" s="51">
        <v>42430</v>
      </c>
      <c r="B58" s="72" t="s">
        <v>128</v>
      </c>
      <c r="C58" s="73" t="s">
        <v>129</v>
      </c>
      <c r="D58" s="52">
        <v>4</v>
      </c>
      <c r="E58" s="52"/>
      <c r="F58" s="20">
        <f t="shared" ref="F58:F82" si="23">IF(D58="","",IF(H57="Won",J58/(D58-1), J58/(D58-1)))</f>
        <v>1.6666666666666667</v>
      </c>
      <c r="G58" s="53">
        <f t="shared" si="4"/>
        <v>6.666666666666667</v>
      </c>
      <c r="H58" s="54" t="s">
        <v>28</v>
      </c>
      <c r="I58" s="55">
        <f t="shared" si="19"/>
        <v>5</v>
      </c>
      <c r="J58" s="53">
        <f t="shared" si="20"/>
        <v>5</v>
      </c>
      <c r="K58" s="53">
        <f t="shared" si="22"/>
        <v>5</v>
      </c>
      <c r="L58" s="53">
        <f t="shared" si="21"/>
        <v>81.809523809523782</v>
      </c>
      <c r="M58" s="44">
        <f t="shared" si="16"/>
        <v>21</v>
      </c>
      <c r="N58" s="44">
        <f t="shared" si="17"/>
        <v>32</v>
      </c>
      <c r="O58" s="68">
        <f t="shared" si="18"/>
        <v>0.39622641509433965</v>
      </c>
      <c r="P58" s="44">
        <v>1</v>
      </c>
      <c r="Q58" s="44">
        <v>0</v>
      </c>
      <c r="R58" s="70">
        <f t="shared" si="15"/>
        <v>1</v>
      </c>
    </row>
    <row r="59" spans="1:18" x14ac:dyDescent="0.3">
      <c r="A59" s="24">
        <v>42431</v>
      </c>
      <c r="B59" s="63" t="s">
        <v>130</v>
      </c>
      <c r="C59" s="30" t="s">
        <v>131</v>
      </c>
      <c r="D59" s="19">
        <v>3.5</v>
      </c>
      <c r="E59" s="19"/>
      <c r="F59" s="20">
        <f t="shared" si="23"/>
        <v>2</v>
      </c>
      <c r="G59" s="20">
        <f t="shared" si="4"/>
        <v>7</v>
      </c>
      <c r="H59" s="21" t="s">
        <v>19</v>
      </c>
      <c r="I59" s="29">
        <f t="shared" si="19"/>
        <v>5</v>
      </c>
      <c r="J59" s="20">
        <f t="shared" si="20"/>
        <v>5</v>
      </c>
      <c r="K59" s="20">
        <f t="shared" si="22"/>
        <v>-2</v>
      </c>
      <c r="L59" s="20">
        <f t="shared" si="21"/>
        <v>79.809523809523782</v>
      </c>
      <c r="M59" s="45">
        <f t="shared" si="16"/>
        <v>21</v>
      </c>
      <c r="N59" s="45">
        <f t="shared" si="17"/>
        <v>33</v>
      </c>
      <c r="O59" s="61">
        <f t="shared" si="18"/>
        <v>0.3888888888888889</v>
      </c>
      <c r="P59" s="45">
        <f t="shared" ref="P59:P82" si="24">IF(H59="","",IF(H59="Won",P58+1,IF(H59="Push",P58,P58)))</f>
        <v>1</v>
      </c>
      <c r="Q59" s="45">
        <f t="shared" ref="Q59:Q82" si="25">IF(H59="","",IF(H59="Lost",Q58+1,IF(H59="Push",Q58,Q58)))</f>
        <v>1</v>
      </c>
      <c r="R59" s="69">
        <f t="shared" si="15"/>
        <v>0.5</v>
      </c>
    </row>
    <row r="60" spans="1:18" x14ac:dyDescent="0.3">
      <c r="A60" s="24">
        <v>42432</v>
      </c>
      <c r="B60" s="27" t="s">
        <v>132</v>
      </c>
      <c r="C60" s="30" t="s">
        <v>133</v>
      </c>
      <c r="D60" s="19">
        <v>2.5</v>
      </c>
      <c r="E60" s="19" t="s">
        <v>23</v>
      </c>
      <c r="F60" s="20">
        <f t="shared" si="23"/>
        <v>7.88</v>
      </c>
      <c r="G60" s="20">
        <f t="shared" si="4"/>
        <v>19.7</v>
      </c>
      <c r="H60" s="21" t="s">
        <v>28</v>
      </c>
      <c r="I60" s="29">
        <f t="shared" si="19"/>
        <v>10</v>
      </c>
      <c r="J60" s="20">
        <v>11.82</v>
      </c>
      <c r="K60" s="20">
        <f t="shared" si="22"/>
        <v>11.82</v>
      </c>
      <c r="L60" s="20">
        <f t="shared" si="21"/>
        <v>91.629523809523789</v>
      </c>
      <c r="M60" s="45">
        <f t="shared" si="16"/>
        <v>22</v>
      </c>
      <c r="N60" s="45">
        <f t="shared" si="17"/>
        <v>33</v>
      </c>
      <c r="O60" s="61">
        <f t="shared" si="18"/>
        <v>0.4</v>
      </c>
      <c r="P60" s="45">
        <f t="shared" si="24"/>
        <v>2</v>
      </c>
      <c r="Q60" s="45">
        <f t="shared" si="25"/>
        <v>1</v>
      </c>
      <c r="R60" s="69">
        <f t="shared" si="15"/>
        <v>0.66666666666666663</v>
      </c>
    </row>
    <row r="61" spans="1:18" x14ac:dyDescent="0.3">
      <c r="A61" s="24">
        <v>42433</v>
      </c>
      <c r="B61" s="25" t="s">
        <v>134</v>
      </c>
      <c r="C61" s="26" t="s">
        <v>135</v>
      </c>
      <c r="D61" s="19">
        <v>2.75</v>
      </c>
      <c r="E61" s="19"/>
      <c r="F61" s="20">
        <f t="shared" si="23"/>
        <v>2.8571428571428572</v>
      </c>
      <c r="G61" s="20">
        <f t="shared" si="4"/>
        <v>7.8571428571428577</v>
      </c>
      <c r="H61" s="21" t="s">
        <v>19</v>
      </c>
      <c r="I61" s="29">
        <f t="shared" si="19"/>
        <v>5</v>
      </c>
      <c r="J61" s="20">
        <f t="shared" si="20"/>
        <v>5</v>
      </c>
      <c r="K61" s="20">
        <f t="shared" si="22"/>
        <v>-2.8571428571428572</v>
      </c>
      <c r="L61" s="20">
        <f t="shared" si="21"/>
        <v>88.772380952380928</v>
      </c>
      <c r="M61" s="45">
        <f t="shared" si="16"/>
        <v>22</v>
      </c>
      <c r="N61" s="45">
        <f t="shared" si="17"/>
        <v>34</v>
      </c>
      <c r="O61" s="61">
        <f t="shared" si="18"/>
        <v>0.39285714285714285</v>
      </c>
      <c r="P61" s="45">
        <f t="shared" si="24"/>
        <v>2</v>
      </c>
      <c r="Q61" s="45">
        <f t="shared" si="25"/>
        <v>2</v>
      </c>
      <c r="R61" s="69">
        <f t="shared" si="15"/>
        <v>0.5</v>
      </c>
    </row>
    <row r="62" spans="1:18" x14ac:dyDescent="0.3">
      <c r="A62" s="24">
        <v>42434</v>
      </c>
      <c r="B62" s="25" t="s">
        <v>136</v>
      </c>
      <c r="C62" s="26" t="s">
        <v>137</v>
      </c>
      <c r="D62" s="19">
        <v>3.5</v>
      </c>
      <c r="E62" s="19" t="s">
        <v>23</v>
      </c>
      <c r="F62" s="20">
        <f t="shared" si="23"/>
        <v>5.1428571428571432</v>
      </c>
      <c r="G62" s="20">
        <f t="shared" si="4"/>
        <v>18</v>
      </c>
      <c r="H62" s="21" t="s">
        <v>19</v>
      </c>
      <c r="I62" s="29">
        <f t="shared" si="19"/>
        <v>10</v>
      </c>
      <c r="J62" s="20">
        <f t="shared" si="20"/>
        <v>12.857142857142858</v>
      </c>
      <c r="K62" s="20">
        <f t="shared" si="22"/>
        <v>-5.1428571428571432</v>
      </c>
      <c r="L62" s="20">
        <f t="shared" si="21"/>
        <v>83.629523809523789</v>
      </c>
      <c r="M62" s="45">
        <f t="shared" si="16"/>
        <v>22</v>
      </c>
      <c r="N62" s="45">
        <f t="shared" si="17"/>
        <v>35</v>
      </c>
      <c r="O62" s="61">
        <f t="shared" si="18"/>
        <v>0.38596491228070173</v>
      </c>
      <c r="P62" s="45">
        <f t="shared" si="24"/>
        <v>2</v>
      </c>
      <c r="Q62" s="45">
        <f t="shared" si="25"/>
        <v>3</v>
      </c>
      <c r="R62" s="69">
        <f t="shared" si="15"/>
        <v>0.4</v>
      </c>
    </row>
    <row r="63" spans="1:18" x14ac:dyDescent="0.3">
      <c r="A63" s="24">
        <v>42436</v>
      </c>
      <c r="B63" s="27" t="s">
        <v>138</v>
      </c>
      <c r="C63" s="28" t="s">
        <v>139</v>
      </c>
      <c r="D63" s="19">
        <v>2.5</v>
      </c>
      <c r="E63" s="19" t="s">
        <v>23</v>
      </c>
      <c r="F63" s="20">
        <f t="shared" si="23"/>
        <v>15.333333333333334</v>
      </c>
      <c r="G63" s="20">
        <f t="shared" si="4"/>
        <v>38.333333333333336</v>
      </c>
      <c r="H63" s="21" t="s">
        <v>19</v>
      </c>
      <c r="I63" s="29">
        <f t="shared" si="19"/>
        <v>15</v>
      </c>
      <c r="J63" s="20">
        <f t="shared" si="20"/>
        <v>23</v>
      </c>
      <c r="K63" s="20">
        <f t="shared" si="22"/>
        <v>-15.333333333333334</v>
      </c>
      <c r="L63" s="20">
        <f t="shared" si="21"/>
        <v>68.296190476190461</v>
      </c>
      <c r="M63" s="45">
        <f t="shared" si="16"/>
        <v>22</v>
      </c>
      <c r="N63" s="45">
        <f t="shared" si="17"/>
        <v>36</v>
      </c>
      <c r="O63" s="61">
        <f t="shared" si="18"/>
        <v>0.37931034482758619</v>
      </c>
      <c r="P63" s="45">
        <f t="shared" si="24"/>
        <v>2</v>
      </c>
      <c r="Q63" s="45">
        <f t="shared" si="25"/>
        <v>4</v>
      </c>
      <c r="R63" s="69">
        <f t="shared" si="15"/>
        <v>0.33333333333333331</v>
      </c>
    </row>
    <row r="64" spans="1:18" x14ac:dyDescent="0.3">
      <c r="A64" s="24">
        <v>42437</v>
      </c>
      <c r="B64" s="27" t="s">
        <v>140</v>
      </c>
      <c r="C64" s="28" t="s">
        <v>141</v>
      </c>
      <c r="D64" s="19">
        <v>2.88</v>
      </c>
      <c r="E64" s="19"/>
      <c r="F64" s="20">
        <f t="shared" si="23"/>
        <v>20.390070921985817</v>
      </c>
      <c r="G64" s="20">
        <f t="shared" si="4"/>
        <v>58.723404255319153</v>
      </c>
      <c r="H64" s="21" t="s">
        <v>19</v>
      </c>
      <c r="I64" s="29">
        <f t="shared" si="19"/>
        <v>15</v>
      </c>
      <c r="J64" s="20">
        <f t="shared" si="20"/>
        <v>38.333333333333336</v>
      </c>
      <c r="K64" s="20">
        <f t="shared" si="22"/>
        <v>-20.390070921985817</v>
      </c>
      <c r="L64" s="20">
        <f t="shared" si="21"/>
        <v>47.906119554204643</v>
      </c>
      <c r="M64" s="45">
        <f t="shared" si="16"/>
        <v>22</v>
      </c>
      <c r="N64" s="45">
        <f t="shared" si="17"/>
        <v>37</v>
      </c>
      <c r="O64" s="61">
        <f t="shared" si="18"/>
        <v>0.3728813559322034</v>
      </c>
      <c r="P64" s="45">
        <f t="shared" si="24"/>
        <v>2</v>
      </c>
      <c r="Q64" s="45">
        <f t="shared" si="25"/>
        <v>5</v>
      </c>
      <c r="R64" s="69">
        <f t="shared" si="15"/>
        <v>0.2857142857142857</v>
      </c>
    </row>
    <row r="65" spans="1:19" x14ac:dyDescent="0.3">
      <c r="A65" s="24">
        <v>42438</v>
      </c>
      <c r="B65" s="65" t="s">
        <v>142</v>
      </c>
      <c r="C65" s="66" t="s">
        <v>143</v>
      </c>
      <c r="D65" s="19">
        <v>3</v>
      </c>
      <c r="E65" s="19"/>
      <c r="F65" s="20">
        <f t="shared" si="23"/>
        <v>24.361702127659576</v>
      </c>
      <c r="G65" s="20">
        <f t="shared" si="4"/>
        <v>73.085106382978722</v>
      </c>
      <c r="H65" s="21" t="s">
        <v>28</v>
      </c>
      <c r="I65" s="29">
        <f t="shared" si="19"/>
        <v>15</v>
      </c>
      <c r="J65" s="20">
        <f>IF(H64="","",IF(H64="Won",I65,IF(H64="Push",J64,IF(E65="Y",J64-K64+5,J64-K64-10))))</f>
        <v>48.723404255319153</v>
      </c>
      <c r="K65" s="20">
        <f t="shared" si="22"/>
        <v>48.723404255319153</v>
      </c>
      <c r="L65" s="20">
        <f t="shared" si="21"/>
        <v>96.629523809523789</v>
      </c>
      <c r="M65" s="45">
        <f t="shared" si="16"/>
        <v>23</v>
      </c>
      <c r="N65" s="45">
        <f t="shared" si="17"/>
        <v>37</v>
      </c>
      <c r="O65" s="61">
        <f t="shared" si="18"/>
        <v>0.38333333333333336</v>
      </c>
      <c r="P65" s="45">
        <f t="shared" si="24"/>
        <v>3</v>
      </c>
      <c r="Q65" s="45">
        <f t="shared" si="25"/>
        <v>5</v>
      </c>
      <c r="R65" s="69">
        <f t="shared" si="15"/>
        <v>0.375</v>
      </c>
    </row>
    <row r="66" spans="1:19" x14ac:dyDescent="0.3">
      <c r="A66" s="24">
        <v>42439</v>
      </c>
      <c r="B66" s="27" t="s">
        <v>144</v>
      </c>
      <c r="C66" s="28" t="s">
        <v>145</v>
      </c>
      <c r="D66" s="19">
        <v>3</v>
      </c>
      <c r="E66" s="19"/>
      <c r="F66" s="20">
        <f t="shared" si="23"/>
        <v>2.5</v>
      </c>
      <c r="G66" s="20">
        <f t="shared" si="4"/>
        <v>7.5</v>
      </c>
      <c r="H66" s="21" t="s">
        <v>19</v>
      </c>
      <c r="I66" s="29">
        <f t="shared" si="19"/>
        <v>5</v>
      </c>
      <c r="J66" s="20">
        <f t="shared" si="20"/>
        <v>5</v>
      </c>
      <c r="K66" s="20">
        <f t="shared" si="22"/>
        <v>-2.5</v>
      </c>
      <c r="L66" s="20">
        <f t="shared" si="21"/>
        <v>94.129523809523789</v>
      </c>
      <c r="M66" s="45">
        <f t="shared" si="16"/>
        <v>23</v>
      </c>
      <c r="N66" s="45">
        <f t="shared" si="17"/>
        <v>38</v>
      </c>
      <c r="O66" s="61">
        <f t="shared" si="18"/>
        <v>0.37704918032786883</v>
      </c>
      <c r="P66" s="45">
        <f t="shared" si="24"/>
        <v>3</v>
      </c>
      <c r="Q66" s="45">
        <f t="shared" si="25"/>
        <v>6</v>
      </c>
      <c r="R66" s="69">
        <f t="shared" si="15"/>
        <v>0.33333333333333331</v>
      </c>
    </row>
    <row r="67" spans="1:19" x14ac:dyDescent="0.3">
      <c r="A67" s="24">
        <v>42440</v>
      </c>
      <c r="B67" s="27" t="s">
        <v>146</v>
      </c>
      <c r="C67" s="28" t="s">
        <v>147</v>
      </c>
      <c r="D67" s="19">
        <v>2.88</v>
      </c>
      <c r="E67" s="19" t="s">
        <v>23</v>
      </c>
      <c r="F67" s="20">
        <f t="shared" si="23"/>
        <v>6.6489361702127665</v>
      </c>
      <c r="G67" s="20">
        <f t="shared" si="4"/>
        <v>19.148936170212767</v>
      </c>
      <c r="H67" s="21" t="s">
        <v>28</v>
      </c>
      <c r="I67" s="29">
        <f t="shared" si="19"/>
        <v>10</v>
      </c>
      <c r="J67" s="20">
        <f t="shared" si="20"/>
        <v>12.5</v>
      </c>
      <c r="K67" s="20">
        <f t="shared" si="22"/>
        <v>12.5</v>
      </c>
      <c r="L67" s="20">
        <f t="shared" si="21"/>
        <v>106.62952380952379</v>
      </c>
      <c r="M67" s="45">
        <f t="shared" si="16"/>
        <v>24</v>
      </c>
      <c r="N67" s="45">
        <f t="shared" si="17"/>
        <v>38</v>
      </c>
      <c r="O67" s="61">
        <f t="shared" si="18"/>
        <v>0.38709677419354838</v>
      </c>
      <c r="P67" s="45">
        <f t="shared" si="24"/>
        <v>4</v>
      </c>
      <c r="Q67" s="45">
        <f t="shared" si="25"/>
        <v>6</v>
      </c>
      <c r="R67" s="69">
        <f t="shared" si="15"/>
        <v>0.4</v>
      </c>
    </row>
    <row r="68" spans="1:19" x14ac:dyDescent="0.3">
      <c r="A68" s="24">
        <v>42441</v>
      </c>
      <c r="B68" s="27" t="s">
        <v>148</v>
      </c>
      <c r="C68" s="28" t="s">
        <v>149</v>
      </c>
      <c r="D68" s="19">
        <v>2.75</v>
      </c>
      <c r="E68" s="19"/>
      <c r="F68" s="20">
        <f t="shared" si="23"/>
        <v>2.8571428571428572</v>
      </c>
      <c r="G68" s="20">
        <f t="shared" si="4"/>
        <v>7.8571428571428577</v>
      </c>
      <c r="H68" s="21" t="s">
        <v>19</v>
      </c>
      <c r="I68" s="29">
        <f t="shared" si="19"/>
        <v>5</v>
      </c>
      <c r="J68" s="20">
        <f t="shared" si="20"/>
        <v>5</v>
      </c>
      <c r="K68" s="20">
        <f t="shared" si="22"/>
        <v>-2.8571428571428572</v>
      </c>
      <c r="L68" s="20">
        <f t="shared" si="21"/>
        <v>103.77238095238093</v>
      </c>
      <c r="M68" s="45">
        <f t="shared" si="16"/>
        <v>24</v>
      </c>
      <c r="N68" s="45">
        <f t="shared" si="17"/>
        <v>39</v>
      </c>
      <c r="O68" s="61">
        <f t="shared" si="18"/>
        <v>0.38095238095238093</v>
      </c>
      <c r="P68" s="45">
        <f t="shared" si="24"/>
        <v>4</v>
      </c>
      <c r="Q68" s="45">
        <f t="shared" si="25"/>
        <v>7</v>
      </c>
      <c r="R68" s="69">
        <f t="shared" si="15"/>
        <v>0.36363636363636365</v>
      </c>
    </row>
    <row r="69" spans="1:19" x14ac:dyDescent="0.3">
      <c r="A69" s="24">
        <v>42443</v>
      </c>
      <c r="B69" s="27" t="s">
        <v>150</v>
      </c>
      <c r="C69" s="28" t="s">
        <v>119</v>
      </c>
      <c r="D69" s="19">
        <v>3</v>
      </c>
      <c r="E69" s="19" t="s">
        <v>23</v>
      </c>
      <c r="F69" s="20">
        <f t="shared" si="23"/>
        <v>9.6449999999999996</v>
      </c>
      <c r="G69" s="20">
        <f t="shared" si="4"/>
        <v>28.934999999999999</v>
      </c>
      <c r="H69" s="21" t="s">
        <v>28</v>
      </c>
      <c r="I69" s="29">
        <f t="shared" si="19"/>
        <v>10</v>
      </c>
      <c r="J69" s="20">
        <v>19.29</v>
      </c>
      <c r="K69" s="20">
        <f t="shared" si="22"/>
        <v>19.29</v>
      </c>
      <c r="L69" s="20">
        <f t="shared" si="21"/>
        <v>123.06238095238092</v>
      </c>
      <c r="M69" s="45">
        <f t="shared" si="16"/>
        <v>25</v>
      </c>
      <c r="N69" s="45">
        <f t="shared" si="17"/>
        <v>39</v>
      </c>
      <c r="O69" s="61">
        <f t="shared" si="18"/>
        <v>0.390625</v>
      </c>
      <c r="P69" s="45">
        <f t="shared" si="24"/>
        <v>5</v>
      </c>
      <c r="Q69" s="45">
        <f t="shared" si="25"/>
        <v>7</v>
      </c>
      <c r="R69" s="69">
        <f t="shared" si="15"/>
        <v>0.41666666666666669</v>
      </c>
    </row>
    <row r="70" spans="1:19" x14ac:dyDescent="0.3">
      <c r="A70" s="24">
        <v>42445</v>
      </c>
      <c r="B70" s="27" t="s">
        <v>151</v>
      </c>
      <c r="C70" s="67" t="s">
        <v>152</v>
      </c>
      <c r="D70" s="19">
        <v>2.37</v>
      </c>
      <c r="E70" s="19"/>
      <c r="F70" s="20">
        <f t="shared" si="23"/>
        <v>3.6496350364963499</v>
      </c>
      <c r="G70" s="20">
        <f t="shared" ref="G70:G84" si="26">IF(D70="","",IF(H69="Won",  D70*F70,D70*F70))</f>
        <v>8.649635036496349</v>
      </c>
      <c r="H70" s="21" t="s">
        <v>28</v>
      </c>
      <c r="I70" s="29">
        <f t="shared" si="19"/>
        <v>5</v>
      </c>
      <c r="J70" s="20">
        <f t="shared" si="20"/>
        <v>5</v>
      </c>
      <c r="K70" s="20">
        <f t="shared" si="22"/>
        <v>5</v>
      </c>
      <c r="L70" s="20">
        <f t="shared" si="21"/>
        <v>128.06238095238092</v>
      </c>
      <c r="M70" s="45">
        <f t="shared" si="16"/>
        <v>26</v>
      </c>
      <c r="N70" s="45">
        <f t="shared" si="17"/>
        <v>39</v>
      </c>
      <c r="O70" s="61">
        <f t="shared" si="18"/>
        <v>0.4</v>
      </c>
      <c r="P70" s="45">
        <f t="shared" si="24"/>
        <v>6</v>
      </c>
      <c r="Q70" s="45">
        <f t="shared" si="25"/>
        <v>7</v>
      </c>
      <c r="R70" s="69">
        <f t="shared" si="15"/>
        <v>0.46153846153846156</v>
      </c>
      <c r="S70" t="s">
        <v>153</v>
      </c>
    </row>
    <row r="71" spans="1:19" x14ac:dyDescent="0.3">
      <c r="A71" s="24">
        <v>42446</v>
      </c>
      <c r="B71" s="27" t="s">
        <v>154</v>
      </c>
      <c r="C71" s="30" t="s">
        <v>155</v>
      </c>
      <c r="D71" s="19">
        <v>3.25</v>
      </c>
      <c r="E71" s="19"/>
      <c r="F71" s="20">
        <f t="shared" si="23"/>
        <v>1.3333333333333333</v>
      </c>
      <c r="G71" s="20">
        <f t="shared" si="26"/>
        <v>4.333333333333333</v>
      </c>
      <c r="H71" s="21" t="s">
        <v>19</v>
      </c>
      <c r="I71" s="29">
        <v>3</v>
      </c>
      <c r="J71" s="20">
        <f t="shared" si="20"/>
        <v>3</v>
      </c>
      <c r="K71" s="20">
        <f t="shared" si="22"/>
        <v>-1.3333333333333333</v>
      </c>
      <c r="L71" s="20">
        <f t="shared" si="21"/>
        <v>126.72904761904759</v>
      </c>
      <c r="M71" s="45">
        <f t="shared" si="16"/>
        <v>26</v>
      </c>
      <c r="N71" s="45">
        <f t="shared" si="17"/>
        <v>40</v>
      </c>
      <c r="O71" s="61">
        <f t="shared" si="18"/>
        <v>0.39393939393939392</v>
      </c>
      <c r="P71" s="45">
        <f t="shared" si="24"/>
        <v>6</v>
      </c>
      <c r="Q71" s="45">
        <f t="shared" si="25"/>
        <v>8</v>
      </c>
      <c r="R71" s="69">
        <f t="shared" si="15"/>
        <v>0.42857142857142855</v>
      </c>
    </row>
    <row r="72" spans="1:19" x14ac:dyDescent="0.3">
      <c r="A72" s="24">
        <v>42447</v>
      </c>
      <c r="B72" s="27" t="s">
        <v>156</v>
      </c>
      <c r="C72" s="30" t="s">
        <v>157</v>
      </c>
      <c r="D72" s="19">
        <v>3.25</v>
      </c>
      <c r="E72" s="19"/>
      <c r="F72" s="20">
        <f t="shared" si="23"/>
        <v>1.9259259259259258</v>
      </c>
      <c r="G72" s="20">
        <f t="shared" si="26"/>
        <v>6.2592592592592586</v>
      </c>
      <c r="H72" s="21" t="s">
        <v>28</v>
      </c>
      <c r="I72" s="29">
        <f>IF(H71="Lost",IF(I71=12,3,IF(E72="y",I71+3,I71)),5)</f>
        <v>3</v>
      </c>
      <c r="J72" s="20">
        <f t="shared" si="20"/>
        <v>4.333333333333333</v>
      </c>
      <c r="K72" s="20">
        <f t="shared" si="22"/>
        <v>4.333333333333333</v>
      </c>
      <c r="L72" s="20">
        <f t="shared" si="21"/>
        <v>131.06238095238092</v>
      </c>
      <c r="M72" s="45">
        <f t="shared" si="16"/>
        <v>27</v>
      </c>
      <c r="N72" s="45">
        <f t="shared" si="17"/>
        <v>40</v>
      </c>
      <c r="O72" s="61">
        <f t="shared" si="18"/>
        <v>0.40298507462686567</v>
      </c>
      <c r="P72" s="45">
        <f t="shared" si="24"/>
        <v>7</v>
      </c>
      <c r="Q72" s="45">
        <f t="shared" si="25"/>
        <v>8</v>
      </c>
      <c r="R72" s="69">
        <f t="shared" si="15"/>
        <v>0.46666666666666667</v>
      </c>
    </row>
    <row r="73" spans="1:19" x14ac:dyDescent="0.3">
      <c r="A73" s="24">
        <v>42449</v>
      </c>
      <c r="B73" s="27" t="s">
        <v>158</v>
      </c>
      <c r="C73" s="30" t="s">
        <v>159</v>
      </c>
      <c r="D73" s="19">
        <v>2.5</v>
      </c>
      <c r="E73" s="19"/>
      <c r="F73" s="20">
        <f t="shared" si="23"/>
        <v>2</v>
      </c>
      <c r="G73" s="20">
        <f t="shared" si="26"/>
        <v>5</v>
      </c>
      <c r="H73" s="21" t="s">
        <v>19</v>
      </c>
      <c r="I73" s="29">
        <v>3</v>
      </c>
      <c r="J73" s="20">
        <f t="shared" si="20"/>
        <v>3</v>
      </c>
      <c r="K73" s="20">
        <f t="shared" si="22"/>
        <v>-2</v>
      </c>
      <c r="L73" s="20">
        <f t="shared" si="21"/>
        <v>129.06238095238092</v>
      </c>
      <c r="M73" s="45">
        <f t="shared" si="16"/>
        <v>27</v>
      </c>
      <c r="N73" s="45">
        <f t="shared" si="17"/>
        <v>41</v>
      </c>
      <c r="O73" s="61">
        <f t="shared" si="18"/>
        <v>0.39705882352941174</v>
      </c>
      <c r="P73" s="45">
        <f t="shared" si="24"/>
        <v>7</v>
      </c>
      <c r="Q73" s="45">
        <f t="shared" si="25"/>
        <v>9</v>
      </c>
      <c r="R73" s="69">
        <f t="shared" si="15"/>
        <v>0.4375</v>
      </c>
    </row>
    <row r="74" spans="1:19" x14ac:dyDescent="0.3">
      <c r="A74" s="24">
        <v>42450</v>
      </c>
      <c r="B74" s="27" t="s">
        <v>160</v>
      </c>
      <c r="C74" s="30" t="s">
        <v>161</v>
      </c>
      <c r="D74" s="19">
        <v>2.62</v>
      </c>
      <c r="E74" s="19" t="s">
        <v>23</v>
      </c>
      <c r="F74" s="20">
        <f t="shared" si="23"/>
        <v>4.9382716049382713</v>
      </c>
      <c r="G74" s="20">
        <f t="shared" si="26"/>
        <v>12.938271604938272</v>
      </c>
      <c r="H74" s="21" t="s">
        <v>19</v>
      </c>
      <c r="I74" s="29">
        <v>3</v>
      </c>
      <c r="J74" s="20">
        <f>IF(H73="","",IF(H73="Won",I74,IF(H73="Push",J73,IF(E74="Y",J73-K73+3,J73-K73))))</f>
        <v>8</v>
      </c>
      <c r="K74" s="20">
        <f t="shared" si="22"/>
        <v>-4.9382716049382713</v>
      </c>
      <c r="L74" s="20">
        <f t="shared" si="21"/>
        <v>124.12410934744265</v>
      </c>
      <c r="M74" s="45">
        <f t="shared" si="16"/>
        <v>27</v>
      </c>
      <c r="N74" s="45">
        <f t="shared" si="17"/>
        <v>42</v>
      </c>
      <c r="O74" s="61">
        <f t="shared" si="18"/>
        <v>0.39130434782608697</v>
      </c>
      <c r="P74" s="45">
        <f t="shared" si="24"/>
        <v>7</v>
      </c>
      <c r="Q74" s="45">
        <f t="shared" si="25"/>
        <v>10</v>
      </c>
      <c r="R74" s="69">
        <f t="shared" si="15"/>
        <v>0.41176470588235292</v>
      </c>
    </row>
    <row r="75" spans="1:19" x14ac:dyDescent="0.3">
      <c r="A75" s="24">
        <v>42451</v>
      </c>
      <c r="B75" s="27" t="s">
        <v>162</v>
      </c>
      <c r="C75" s="30" t="s">
        <v>163</v>
      </c>
      <c r="D75" s="19">
        <v>2.5</v>
      </c>
      <c r="E75" s="19"/>
      <c r="F75" s="20">
        <f t="shared" si="23"/>
        <v>8.6255144032921809</v>
      </c>
      <c r="G75" s="20">
        <f t="shared" si="26"/>
        <v>21.563786008230451</v>
      </c>
      <c r="H75" s="21" t="s">
        <v>28</v>
      </c>
      <c r="I75" s="29">
        <v>6</v>
      </c>
      <c r="J75" s="20">
        <f>IF(H74="","",IF(H74="Won",I75,IF(H74="Push",J74,IF(E75="Y",J74-K74+3,J74-K74))))</f>
        <v>12.938271604938272</v>
      </c>
      <c r="K75" s="20">
        <f t="shared" si="22"/>
        <v>12.938271604938272</v>
      </c>
      <c r="L75" s="20">
        <f t="shared" si="21"/>
        <v>137.06238095238092</v>
      </c>
      <c r="M75" s="45">
        <f t="shared" si="16"/>
        <v>28</v>
      </c>
      <c r="N75" s="45">
        <f t="shared" si="17"/>
        <v>42</v>
      </c>
      <c r="O75" s="61">
        <f t="shared" si="18"/>
        <v>0.4</v>
      </c>
      <c r="P75" s="45">
        <f t="shared" si="24"/>
        <v>8</v>
      </c>
      <c r="Q75" s="45">
        <f t="shared" si="25"/>
        <v>10</v>
      </c>
      <c r="R75" s="69">
        <f t="shared" si="15"/>
        <v>0.44444444444444442</v>
      </c>
    </row>
    <row r="76" spans="1:19" x14ac:dyDescent="0.3">
      <c r="A76" s="24">
        <v>42452</v>
      </c>
      <c r="B76" s="27" t="s">
        <v>164</v>
      </c>
      <c r="C76" s="30" t="s">
        <v>165</v>
      </c>
      <c r="D76" s="19">
        <v>3</v>
      </c>
      <c r="E76" s="19"/>
      <c r="F76" s="20">
        <f t="shared" si="23"/>
        <v>1.5</v>
      </c>
      <c r="G76" s="20">
        <f t="shared" si="26"/>
        <v>4.5</v>
      </c>
      <c r="H76" s="21" t="s">
        <v>19</v>
      </c>
      <c r="I76" s="29">
        <v>3</v>
      </c>
      <c r="J76" s="20">
        <f t="shared" si="20"/>
        <v>3</v>
      </c>
      <c r="K76" s="20">
        <f t="shared" si="22"/>
        <v>-1.5</v>
      </c>
      <c r="L76" s="20">
        <f t="shared" si="21"/>
        <v>135.56238095238092</v>
      </c>
      <c r="M76" s="45">
        <f t="shared" si="16"/>
        <v>28</v>
      </c>
      <c r="N76" s="45">
        <f t="shared" si="17"/>
        <v>43</v>
      </c>
      <c r="O76" s="61">
        <f t="shared" si="18"/>
        <v>0.39436619718309857</v>
      </c>
      <c r="P76" s="45">
        <f t="shared" si="24"/>
        <v>8</v>
      </c>
      <c r="Q76" s="45">
        <f t="shared" si="25"/>
        <v>11</v>
      </c>
      <c r="R76" s="69">
        <f t="shared" si="15"/>
        <v>0.42105263157894735</v>
      </c>
    </row>
    <row r="77" spans="1:19" x14ac:dyDescent="0.3">
      <c r="A77" s="24">
        <v>42453</v>
      </c>
      <c r="B77" s="27" t="s">
        <v>166</v>
      </c>
      <c r="C77" s="30" t="s">
        <v>167</v>
      </c>
      <c r="D77" s="19">
        <v>2.87</v>
      </c>
      <c r="E77" s="19" t="s">
        <v>23</v>
      </c>
      <c r="F77" s="20">
        <f t="shared" si="23"/>
        <v>4.0106951871657754</v>
      </c>
      <c r="G77" s="20">
        <f t="shared" si="26"/>
        <v>11.510695187165776</v>
      </c>
      <c r="H77" s="21" t="s">
        <v>28</v>
      </c>
      <c r="I77" s="29">
        <v>6</v>
      </c>
      <c r="J77" s="20">
        <f>IF(H76="","",IF(H76="Won",I77,IF(H76="Push",J76,IF(E77="Y",J76-K76+3,J76-K76))))</f>
        <v>7.5</v>
      </c>
      <c r="K77" s="20">
        <f t="shared" si="22"/>
        <v>7.5</v>
      </c>
      <c r="L77" s="20">
        <f t="shared" si="21"/>
        <v>143.06238095238092</v>
      </c>
      <c r="M77" s="45">
        <f t="shared" si="16"/>
        <v>29</v>
      </c>
      <c r="N77" s="45">
        <f t="shared" si="17"/>
        <v>43</v>
      </c>
      <c r="O77" s="61">
        <f t="shared" si="18"/>
        <v>0.40277777777777779</v>
      </c>
      <c r="P77" s="45">
        <f t="shared" si="24"/>
        <v>9</v>
      </c>
      <c r="Q77" s="45">
        <f t="shared" si="25"/>
        <v>11</v>
      </c>
      <c r="R77" s="69">
        <f t="shared" si="15"/>
        <v>0.45</v>
      </c>
    </row>
    <row r="78" spans="1:19" x14ac:dyDescent="0.3">
      <c r="A78" s="24">
        <v>42454</v>
      </c>
      <c r="B78" s="27" t="s">
        <v>168</v>
      </c>
      <c r="C78" s="30" t="s">
        <v>169</v>
      </c>
      <c r="D78" s="19">
        <v>4.33</v>
      </c>
      <c r="E78" s="19"/>
      <c r="F78" s="20">
        <f t="shared" si="23"/>
        <v>0.90090090090090091</v>
      </c>
      <c r="G78" s="20">
        <f t="shared" si="26"/>
        <v>3.900900900900901</v>
      </c>
      <c r="H78" s="21" t="s">
        <v>19</v>
      </c>
      <c r="I78" s="29">
        <v>3</v>
      </c>
      <c r="J78" s="20">
        <f t="shared" si="20"/>
        <v>3</v>
      </c>
      <c r="K78" s="20">
        <f t="shared" si="22"/>
        <v>-0.90090090090090091</v>
      </c>
      <c r="L78" s="20">
        <f t="shared" si="21"/>
        <v>142.16148005148003</v>
      </c>
      <c r="M78" s="45">
        <f t="shared" si="16"/>
        <v>29</v>
      </c>
      <c r="N78" s="45">
        <f t="shared" si="17"/>
        <v>44</v>
      </c>
      <c r="O78" s="61">
        <f t="shared" si="18"/>
        <v>0.39726027397260272</v>
      </c>
      <c r="P78" s="45">
        <f t="shared" si="24"/>
        <v>9</v>
      </c>
      <c r="Q78" s="45">
        <f t="shared" si="25"/>
        <v>12</v>
      </c>
      <c r="R78" s="69">
        <f t="shared" si="15"/>
        <v>0.42857142857142855</v>
      </c>
    </row>
    <row r="79" spans="1:19" x14ac:dyDescent="0.3">
      <c r="A79" s="24">
        <v>42455</v>
      </c>
      <c r="B79" s="27" t="s">
        <v>170</v>
      </c>
      <c r="C79" s="48" t="s">
        <v>171</v>
      </c>
      <c r="D79" s="19">
        <v>3</v>
      </c>
      <c r="E79" s="19" t="s">
        <v>23</v>
      </c>
      <c r="F79" s="20">
        <f t="shared" si="23"/>
        <v>3.4504504504504503</v>
      </c>
      <c r="G79" s="20">
        <f t="shared" si="26"/>
        <v>10.351351351351351</v>
      </c>
      <c r="H79" s="21" t="s">
        <v>28</v>
      </c>
      <c r="I79" s="29">
        <v>6</v>
      </c>
      <c r="J79" s="20">
        <f>IF(H78="","",IF(H78="Won",I79,IF(H78="Push",J78,IF(E79="Y",J78-K78+3,J78-K78))))</f>
        <v>6.9009009009009006</v>
      </c>
      <c r="K79" s="20">
        <f t="shared" si="22"/>
        <v>6.9009009009009006</v>
      </c>
      <c r="L79" s="20">
        <f t="shared" si="21"/>
        <v>149.06238095238092</v>
      </c>
      <c r="M79" s="45">
        <f t="shared" si="16"/>
        <v>30</v>
      </c>
      <c r="N79" s="45">
        <f t="shared" si="17"/>
        <v>44</v>
      </c>
      <c r="O79" s="61">
        <f t="shared" si="18"/>
        <v>0.40540540540540543</v>
      </c>
      <c r="P79" s="45">
        <f t="shared" si="24"/>
        <v>10</v>
      </c>
      <c r="Q79" s="45">
        <f t="shared" si="25"/>
        <v>12</v>
      </c>
      <c r="R79" s="69">
        <f t="shared" si="15"/>
        <v>0.45454545454545453</v>
      </c>
    </row>
    <row r="80" spans="1:19" x14ac:dyDescent="0.3">
      <c r="A80" s="24">
        <v>42457</v>
      </c>
      <c r="B80" s="27" t="s">
        <v>172</v>
      </c>
      <c r="C80" s="48" t="s">
        <v>173</v>
      </c>
      <c r="D80" s="19">
        <v>2.75</v>
      </c>
      <c r="E80" s="19"/>
      <c r="F80" s="20">
        <f t="shared" si="23"/>
        <v>1.7142857142857142</v>
      </c>
      <c r="G80" s="20">
        <f t="shared" si="26"/>
        <v>4.7142857142857144</v>
      </c>
      <c r="H80" s="21" t="s">
        <v>19</v>
      </c>
      <c r="I80" s="29">
        <v>3</v>
      </c>
      <c r="J80" s="20">
        <f t="shared" si="20"/>
        <v>3</v>
      </c>
      <c r="K80" s="20">
        <f t="shared" si="22"/>
        <v>-1.7142857142857142</v>
      </c>
      <c r="L80" s="20">
        <f t="shared" si="21"/>
        <v>147.3480952380952</v>
      </c>
      <c r="M80" s="45">
        <f t="shared" si="16"/>
        <v>30</v>
      </c>
      <c r="N80" s="45">
        <f t="shared" si="17"/>
        <v>45</v>
      </c>
      <c r="O80" s="61">
        <f t="shared" si="18"/>
        <v>0.4</v>
      </c>
      <c r="P80" s="45">
        <f t="shared" si="24"/>
        <v>10</v>
      </c>
      <c r="Q80" s="45">
        <f t="shared" si="25"/>
        <v>13</v>
      </c>
      <c r="R80" s="69">
        <f t="shared" si="15"/>
        <v>0.43478260869565216</v>
      </c>
    </row>
    <row r="81" spans="1:18" x14ac:dyDescent="0.3">
      <c r="A81" s="24">
        <v>42459</v>
      </c>
      <c r="B81" s="27" t="s">
        <v>174</v>
      </c>
      <c r="C81" s="48" t="s">
        <v>175</v>
      </c>
      <c r="D81" s="19">
        <v>3.25</v>
      </c>
      <c r="E81" s="19"/>
      <c r="F81" s="20">
        <f t="shared" si="23"/>
        <v>2.0952380952380953</v>
      </c>
      <c r="G81" s="20">
        <f t="shared" si="26"/>
        <v>6.8095238095238102</v>
      </c>
      <c r="H81" s="21" t="s">
        <v>19</v>
      </c>
      <c r="I81" s="29">
        <v>3</v>
      </c>
      <c r="J81" s="20">
        <f t="shared" si="20"/>
        <v>4.7142857142857144</v>
      </c>
      <c r="K81" s="20">
        <f t="shared" si="22"/>
        <v>-2.0952380952380953</v>
      </c>
      <c r="L81" s="20">
        <f t="shared" si="21"/>
        <v>145.2528571428571</v>
      </c>
      <c r="M81" s="45">
        <f t="shared" si="16"/>
        <v>30</v>
      </c>
      <c r="N81" s="45">
        <f t="shared" si="17"/>
        <v>46</v>
      </c>
      <c r="O81" s="61">
        <f t="shared" si="18"/>
        <v>0.39473684210526316</v>
      </c>
      <c r="P81" s="45">
        <f t="shared" si="24"/>
        <v>10</v>
      </c>
      <c r="Q81" s="45">
        <f t="shared" si="25"/>
        <v>14</v>
      </c>
      <c r="R81" s="69">
        <f t="shared" si="15"/>
        <v>0.41666666666666669</v>
      </c>
    </row>
    <row r="82" spans="1:18" x14ac:dyDescent="0.3">
      <c r="A82" s="24">
        <v>42460</v>
      </c>
      <c r="B82" s="27" t="s">
        <v>176</v>
      </c>
      <c r="C82" s="48" t="s">
        <v>177</v>
      </c>
      <c r="D82" s="19">
        <v>2.37</v>
      </c>
      <c r="E82" s="19"/>
      <c r="F82" s="20">
        <f t="shared" si="23"/>
        <v>4.9704553354188388</v>
      </c>
      <c r="G82" s="20">
        <f t="shared" si="26"/>
        <v>11.779979144942649</v>
      </c>
      <c r="H82" s="21" t="s">
        <v>28</v>
      </c>
      <c r="I82" s="29">
        <v>3</v>
      </c>
      <c r="J82" s="20">
        <f t="shared" si="20"/>
        <v>6.8095238095238102</v>
      </c>
      <c r="K82" s="20">
        <f t="shared" si="22"/>
        <v>6.8095238095238102</v>
      </c>
      <c r="L82" s="20">
        <f t="shared" si="21"/>
        <v>152.06238095238092</v>
      </c>
      <c r="M82" s="45">
        <f t="shared" si="16"/>
        <v>31</v>
      </c>
      <c r="N82" s="45">
        <f t="shared" si="17"/>
        <v>46</v>
      </c>
      <c r="O82" s="61">
        <f t="shared" si="18"/>
        <v>0.40259740259740262</v>
      </c>
      <c r="P82" s="45">
        <f t="shared" si="24"/>
        <v>11</v>
      </c>
      <c r="Q82" s="45">
        <f t="shared" si="25"/>
        <v>14</v>
      </c>
      <c r="R82" s="69">
        <f t="shared" si="15"/>
        <v>0.44</v>
      </c>
    </row>
    <row r="83" spans="1:18" x14ac:dyDescent="0.3">
      <c r="A83" s="16">
        <v>42461</v>
      </c>
      <c r="B83" s="74" t="s">
        <v>178</v>
      </c>
      <c r="C83" s="75" t="s">
        <v>179</v>
      </c>
      <c r="D83" s="76">
        <v>2.75</v>
      </c>
      <c r="E83" s="76"/>
      <c r="F83" s="20">
        <f t="shared" ref="F83:F105" si="27">IF(D83="","",IF(H82="Won",J83/(D83-1), J83/(D83-1)))</f>
        <v>2.2857142857142856</v>
      </c>
      <c r="G83" s="77">
        <f t="shared" si="26"/>
        <v>6.2857142857142856</v>
      </c>
      <c r="H83" s="78" t="s">
        <v>19</v>
      </c>
      <c r="I83" s="55">
        <f>IF(H82="Lost",IF(I82=12,3,IF(E83="y",I82+4,I82)),4)</f>
        <v>4</v>
      </c>
      <c r="J83" s="77">
        <f>IF(H82="","",IF(H82="Won",I83,IF(H82="Push",J82,IF(E83="Y",J82-K82+4,J82-K82))))</f>
        <v>4</v>
      </c>
      <c r="K83" s="77">
        <f t="shared" si="22"/>
        <v>-2.2857142857142856</v>
      </c>
      <c r="L83" s="77">
        <f t="shared" si="21"/>
        <v>149.77666666666664</v>
      </c>
      <c r="M83" s="44">
        <f t="shared" si="16"/>
        <v>31</v>
      </c>
      <c r="N83" s="44">
        <f t="shared" si="17"/>
        <v>47</v>
      </c>
      <c r="O83" s="68">
        <f t="shared" si="18"/>
        <v>0.39743589743589741</v>
      </c>
      <c r="P83" s="44">
        <v>0</v>
      </c>
      <c r="Q83" s="44">
        <v>1</v>
      </c>
      <c r="R83" s="70">
        <f t="shared" si="15"/>
        <v>0</v>
      </c>
    </row>
    <row r="84" spans="1:18" x14ac:dyDescent="0.3">
      <c r="A84" s="24">
        <v>42462</v>
      </c>
      <c r="B84" s="27" t="s">
        <v>180</v>
      </c>
      <c r="C84" s="48" t="s">
        <v>181</v>
      </c>
      <c r="D84" s="19">
        <v>10</v>
      </c>
      <c r="E84" s="19" t="s">
        <v>23</v>
      </c>
      <c r="F84" s="20">
        <f t="shared" si="27"/>
        <v>1.1428571428571428</v>
      </c>
      <c r="G84" s="20">
        <f t="shared" si="26"/>
        <v>11.428571428571427</v>
      </c>
      <c r="H84" s="81" t="s">
        <v>19</v>
      </c>
      <c r="I84" s="83">
        <f>IF(H83="Lost",IF(I83=12,3,IF(E84="y",I83+4,I83)),4)</f>
        <v>8</v>
      </c>
      <c r="J84" s="82">
        <f>IF(H83="","",IF(H83="Won",I84,IF(H83="Push",J83,IF(E84="Y",J83-K83+4,J83-K83))))</f>
        <v>10.285714285714285</v>
      </c>
      <c r="K84" s="20">
        <f t="shared" si="22"/>
        <v>-1.1428571428571428</v>
      </c>
      <c r="L84" s="20">
        <f t="shared" si="21"/>
        <v>148.6338095238095</v>
      </c>
      <c r="M84" s="45">
        <f t="shared" si="16"/>
        <v>31</v>
      </c>
      <c r="N84" s="45">
        <f t="shared" si="17"/>
        <v>48</v>
      </c>
      <c r="O84" s="61">
        <f t="shared" si="18"/>
        <v>0.39240506329113922</v>
      </c>
      <c r="P84" s="45">
        <f t="shared" ref="P84:P105" si="28">IF(H84="","",IF(H84="Won",P83+1,IF(H84="Push",P83,P83)))</f>
        <v>0</v>
      </c>
      <c r="Q84" s="39">
        <f t="shared" ref="Q84:Q105" si="29">IF(H84="","",IF(H84="Lost",Q83+1,IF(H84="Push",Q83,Q83)))</f>
        <v>2</v>
      </c>
      <c r="R84" s="69">
        <f t="shared" si="15"/>
        <v>0</v>
      </c>
    </row>
    <row r="85" spans="1:18" x14ac:dyDescent="0.3">
      <c r="A85" s="24">
        <v>42464</v>
      </c>
      <c r="B85" s="27" t="s">
        <v>182</v>
      </c>
      <c r="C85" s="48" t="s">
        <v>183</v>
      </c>
      <c r="D85" s="19">
        <v>2.75</v>
      </c>
      <c r="E85" s="19"/>
      <c r="F85" s="20">
        <f t="shared" si="27"/>
        <v>7.9591836734693873</v>
      </c>
      <c r="G85" s="20">
        <f t="shared" ref="G85:G117" si="30">IF(D85="","",IF(H84="Won",  D85*F85,D85*F85))</f>
        <v>21.887755102040813</v>
      </c>
      <c r="H85" s="81" t="s">
        <v>19</v>
      </c>
      <c r="I85" s="83">
        <v>10.5</v>
      </c>
      <c r="J85" s="82">
        <f>IF(H84="","",IF(H84="Won",I85,IF(H84="Push",J84,IF(E85="Y",J84-K84+5,J84-K84+2.5))))</f>
        <v>13.928571428571427</v>
      </c>
      <c r="K85" s="20">
        <f t="shared" ref="K85:K117" si="31">IF(H85="","",IF(H85="Won",J85,IF(H85="Push",0,-F85)))</f>
        <v>-7.9591836734693873</v>
      </c>
      <c r="L85" s="20">
        <f t="shared" ref="L85:L117" si="32">IF(H85="","",K85+L84)</f>
        <v>140.67462585034011</v>
      </c>
      <c r="M85" s="45">
        <f t="shared" ref="M85:M117" si="33">IF(H85="","",IF(H85="Won",M84+1,IF(H85="Push",M84,M84)))</f>
        <v>31</v>
      </c>
      <c r="N85" s="45">
        <f t="shared" ref="N85:N117" si="34">IF(H85="","",IF(H85="Lost",N84+1,IF(H85="Push",N84,N84)))</f>
        <v>49</v>
      </c>
      <c r="O85" s="61">
        <f t="shared" ref="O85:O117" si="35">IF(H85="","",M85/(M85+N85))</f>
        <v>0.38750000000000001</v>
      </c>
      <c r="P85" s="45">
        <f t="shared" si="28"/>
        <v>0</v>
      </c>
      <c r="Q85" s="39">
        <f t="shared" si="29"/>
        <v>3</v>
      </c>
      <c r="R85" s="84">
        <f t="shared" si="15"/>
        <v>0</v>
      </c>
    </row>
    <row r="86" spans="1:18" x14ac:dyDescent="0.3">
      <c r="A86" s="24">
        <v>42465</v>
      </c>
      <c r="B86" s="27" t="s">
        <v>184</v>
      </c>
      <c r="C86" s="48" t="s">
        <v>185</v>
      </c>
      <c r="D86" s="19">
        <v>2.1</v>
      </c>
      <c r="E86" s="19"/>
      <c r="F86" s="20">
        <f t="shared" si="27"/>
        <v>16.261595547309827</v>
      </c>
      <c r="G86" s="20">
        <f t="shared" si="30"/>
        <v>34.149350649350637</v>
      </c>
      <c r="H86" s="81" t="s">
        <v>28</v>
      </c>
      <c r="I86" s="83">
        <f>IF(H85="Lost",IF(I85=12,3,IF(E86="y",I85+4,I85-4)),4)</f>
        <v>6.5</v>
      </c>
      <c r="J86" s="82">
        <f>IF(H85="","",IF(H85="Won",I86,IF(H85="Push",J85,IF(E86="Y",J85-K85+5,J85-K85-4))))</f>
        <v>17.887755102040813</v>
      </c>
      <c r="K86" s="20">
        <f t="shared" si="31"/>
        <v>17.887755102040813</v>
      </c>
      <c r="L86" s="20">
        <f t="shared" si="32"/>
        <v>158.56238095238092</v>
      </c>
      <c r="M86" s="45">
        <f t="shared" si="33"/>
        <v>32</v>
      </c>
      <c r="N86" s="45">
        <f t="shared" si="34"/>
        <v>49</v>
      </c>
      <c r="O86" s="61">
        <f t="shared" si="35"/>
        <v>0.39506172839506171</v>
      </c>
      <c r="P86" s="45">
        <f t="shared" si="28"/>
        <v>1</v>
      </c>
      <c r="Q86" s="39">
        <f t="shared" si="29"/>
        <v>3</v>
      </c>
      <c r="R86" s="84">
        <f t="shared" si="15"/>
        <v>0.25</v>
      </c>
    </row>
    <row r="87" spans="1:18" x14ac:dyDescent="0.3">
      <c r="A87" s="24">
        <v>42466</v>
      </c>
      <c r="B87" s="27" t="s">
        <v>186</v>
      </c>
      <c r="C87" s="48" t="s">
        <v>187</v>
      </c>
      <c r="D87" s="19">
        <v>2.75</v>
      </c>
      <c r="E87" s="19"/>
      <c r="F87" s="20">
        <f t="shared" si="27"/>
        <v>2.2857142857142856</v>
      </c>
      <c r="G87" s="20">
        <f t="shared" si="30"/>
        <v>6.2857142857142856</v>
      </c>
      <c r="H87" s="81" t="s">
        <v>28</v>
      </c>
      <c r="I87" s="83">
        <f t="shared" ref="I87:I112" si="36">IF(H86="Lost",IF(I86=12,3,IF(E87="y",I86+4,I86)),4)</f>
        <v>4</v>
      </c>
      <c r="J87" s="82">
        <f t="shared" ref="J87:J88" si="37">IF(H86="","",IF(H86="Won",I87,IF(H86="Push",J86,IF(E87="Y",J86-K86+5,J86-K86))))</f>
        <v>4</v>
      </c>
      <c r="K87" s="20">
        <f t="shared" si="31"/>
        <v>4</v>
      </c>
      <c r="L87" s="20">
        <f t="shared" si="32"/>
        <v>162.56238095238092</v>
      </c>
      <c r="M87" s="45">
        <f t="shared" si="33"/>
        <v>33</v>
      </c>
      <c r="N87" s="45">
        <f t="shared" si="34"/>
        <v>49</v>
      </c>
      <c r="O87" s="61">
        <f t="shared" si="35"/>
        <v>0.40243902439024393</v>
      </c>
      <c r="P87" s="45">
        <f t="shared" si="28"/>
        <v>2</v>
      </c>
      <c r="Q87" s="39">
        <f t="shared" si="29"/>
        <v>3</v>
      </c>
      <c r="R87" s="84">
        <f t="shared" si="15"/>
        <v>0.4</v>
      </c>
    </row>
    <row r="88" spans="1:18" x14ac:dyDescent="0.3">
      <c r="A88" s="24">
        <v>42467</v>
      </c>
      <c r="B88" s="27" t="s">
        <v>188</v>
      </c>
      <c r="C88" s="48" t="s">
        <v>121</v>
      </c>
      <c r="D88" s="19">
        <v>2.2000000000000002</v>
      </c>
      <c r="E88" s="19"/>
      <c r="F88" s="20">
        <f t="shared" si="27"/>
        <v>3.333333333333333</v>
      </c>
      <c r="G88" s="20">
        <f t="shared" si="30"/>
        <v>7.333333333333333</v>
      </c>
      <c r="H88" s="81" t="s">
        <v>19</v>
      </c>
      <c r="I88" s="83">
        <f t="shared" si="36"/>
        <v>4</v>
      </c>
      <c r="J88" s="82">
        <f t="shared" si="37"/>
        <v>4</v>
      </c>
      <c r="K88" s="20">
        <f t="shared" si="31"/>
        <v>-3.333333333333333</v>
      </c>
      <c r="L88" s="20">
        <f t="shared" si="32"/>
        <v>159.22904761904758</v>
      </c>
      <c r="M88" s="45">
        <f t="shared" si="33"/>
        <v>33</v>
      </c>
      <c r="N88" s="45">
        <f t="shared" si="34"/>
        <v>50</v>
      </c>
      <c r="O88" s="61">
        <f t="shared" si="35"/>
        <v>0.39759036144578314</v>
      </c>
      <c r="P88" s="45">
        <f t="shared" si="28"/>
        <v>2</v>
      </c>
      <c r="Q88" s="39">
        <f t="shared" si="29"/>
        <v>4</v>
      </c>
      <c r="R88" s="84">
        <f t="shared" si="15"/>
        <v>0.33333333333333331</v>
      </c>
    </row>
    <row r="89" spans="1:18" x14ac:dyDescent="0.3">
      <c r="A89" s="24">
        <v>42468</v>
      </c>
      <c r="B89" s="27" t="s">
        <v>189</v>
      </c>
      <c r="C89" s="48" t="s">
        <v>190</v>
      </c>
      <c r="D89" s="19">
        <v>3.5</v>
      </c>
      <c r="E89" s="19" t="s">
        <v>23</v>
      </c>
      <c r="F89" s="20">
        <f t="shared" si="27"/>
        <v>4.0133333333333336</v>
      </c>
      <c r="G89" s="20">
        <f t="shared" si="30"/>
        <v>14.046666666666667</v>
      </c>
      <c r="H89" s="81" t="s">
        <v>19</v>
      </c>
      <c r="I89" s="83">
        <v>6.7</v>
      </c>
      <c r="J89" s="82">
        <f>IF(H88="","",IF(H88="Won",I89,IF(H88="Push",J88,IF(E89="Y",J88-K88+2.7,J88-K88))))</f>
        <v>10.033333333333333</v>
      </c>
      <c r="K89" s="20">
        <f t="shared" si="31"/>
        <v>-4.0133333333333336</v>
      </c>
      <c r="L89" s="20">
        <f t="shared" si="32"/>
        <v>155.21571428571426</v>
      </c>
      <c r="M89" s="45">
        <f t="shared" si="33"/>
        <v>33</v>
      </c>
      <c r="N89" s="45">
        <f t="shared" si="34"/>
        <v>51</v>
      </c>
      <c r="O89" s="61">
        <f t="shared" si="35"/>
        <v>0.39285714285714285</v>
      </c>
      <c r="P89" s="45">
        <f t="shared" si="28"/>
        <v>2</v>
      </c>
      <c r="Q89" s="39">
        <f t="shared" si="29"/>
        <v>5</v>
      </c>
      <c r="R89" s="84">
        <f t="shared" si="15"/>
        <v>0.2857142857142857</v>
      </c>
    </row>
    <row r="90" spans="1:18" x14ac:dyDescent="0.3">
      <c r="A90" s="24">
        <v>42471</v>
      </c>
      <c r="B90" s="27" t="s">
        <v>191</v>
      </c>
      <c r="C90" s="48" t="s">
        <v>192</v>
      </c>
      <c r="D90" s="19">
        <v>3.75</v>
      </c>
      <c r="E90" s="19"/>
      <c r="F90" s="20">
        <f t="shared" si="27"/>
        <v>5.1078787878787884</v>
      </c>
      <c r="G90" s="20">
        <f t="shared" si="30"/>
        <v>19.154545454545456</v>
      </c>
      <c r="H90" s="81" t="s">
        <v>28</v>
      </c>
      <c r="I90" s="83">
        <f t="shared" si="36"/>
        <v>6.7</v>
      </c>
      <c r="J90" s="82">
        <f>IF(H89="","",IF(H89="Won",I90,IF(H89="Push",J89,IF(E90="Y",J89-K89+4,J89-K89))))</f>
        <v>14.046666666666667</v>
      </c>
      <c r="K90" s="20">
        <f t="shared" si="31"/>
        <v>14.046666666666667</v>
      </c>
      <c r="L90" s="20">
        <f t="shared" si="32"/>
        <v>169.26238095238091</v>
      </c>
      <c r="M90" s="45">
        <f t="shared" si="33"/>
        <v>34</v>
      </c>
      <c r="N90" s="45">
        <f t="shared" si="34"/>
        <v>51</v>
      </c>
      <c r="O90" s="61">
        <f t="shared" si="35"/>
        <v>0.4</v>
      </c>
      <c r="P90" s="45">
        <f t="shared" si="28"/>
        <v>3</v>
      </c>
      <c r="Q90" s="39">
        <f t="shared" si="29"/>
        <v>5</v>
      </c>
      <c r="R90" s="84">
        <f t="shared" si="15"/>
        <v>0.375</v>
      </c>
    </row>
    <row r="91" spans="1:18" x14ac:dyDescent="0.3">
      <c r="A91" s="24">
        <v>42472</v>
      </c>
      <c r="B91" s="27" t="s">
        <v>193</v>
      </c>
      <c r="C91" s="48" t="s">
        <v>165</v>
      </c>
      <c r="D91" s="19">
        <v>3</v>
      </c>
      <c r="E91" s="19"/>
      <c r="F91" s="20">
        <f t="shared" si="27"/>
        <v>2</v>
      </c>
      <c r="G91" s="20">
        <f t="shared" si="30"/>
        <v>6</v>
      </c>
      <c r="H91" s="81" t="s">
        <v>19</v>
      </c>
      <c r="I91" s="83">
        <f t="shared" si="36"/>
        <v>4</v>
      </c>
      <c r="J91" s="82">
        <f t="shared" ref="J91:J113" si="38">IF(H90="","",IF(H90="Won",I91,IF(H90="Push",J90,IF(E91="Y",J90-K90+4,J90-K90))))</f>
        <v>4</v>
      </c>
      <c r="K91" s="20">
        <f t="shared" si="31"/>
        <v>-2</v>
      </c>
      <c r="L91" s="20">
        <f t="shared" si="32"/>
        <v>167.26238095238091</v>
      </c>
      <c r="M91" s="45">
        <f t="shared" si="33"/>
        <v>34</v>
      </c>
      <c r="N91" s="45">
        <f t="shared" si="34"/>
        <v>52</v>
      </c>
      <c r="O91" s="61">
        <f t="shared" si="35"/>
        <v>0.39534883720930231</v>
      </c>
      <c r="P91" s="45">
        <f t="shared" si="28"/>
        <v>3</v>
      </c>
      <c r="Q91" s="39">
        <f t="shared" si="29"/>
        <v>6</v>
      </c>
      <c r="R91" s="84">
        <f t="shared" si="15"/>
        <v>0.33333333333333331</v>
      </c>
    </row>
    <row r="92" spans="1:18" x14ac:dyDescent="0.3">
      <c r="A92" s="24">
        <v>42473</v>
      </c>
      <c r="B92" s="27" t="s">
        <v>194</v>
      </c>
      <c r="C92" s="48" t="s">
        <v>195</v>
      </c>
      <c r="D92" s="19">
        <v>4</v>
      </c>
      <c r="E92" s="19"/>
      <c r="F92" s="20">
        <f t="shared" si="27"/>
        <v>2</v>
      </c>
      <c r="G92" s="20">
        <f t="shared" si="30"/>
        <v>8</v>
      </c>
      <c r="H92" s="81" t="s">
        <v>19</v>
      </c>
      <c r="I92" s="83">
        <f t="shared" si="36"/>
        <v>4</v>
      </c>
      <c r="J92" s="82">
        <f t="shared" si="38"/>
        <v>6</v>
      </c>
      <c r="K92" s="20">
        <f t="shared" si="31"/>
        <v>-2</v>
      </c>
      <c r="L92" s="20">
        <f t="shared" si="32"/>
        <v>165.26238095238091</v>
      </c>
      <c r="M92" s="45">
        <f t="shared" si="33"/>
        <v>34</v>
      </c>
      <c r="N92" s="45">
        <f t="shared" si="34"/>
        <v>53</v>
      </c>
      <c r="O92" s="61">
        <f t="shared" si="35"/>
        <v>0.39080459770114945</v>
      </c>
      <c r="P92" s="45">
        <f t="shared" si="28"/>
        <v>3</v>
      </c>
      <c r="Q92" s="39">
        <f t="shared" si="29"/>
        <v>7</v>
      </c>
      <c r="R92" s="84">
        <f t="shared" si="15"/>
        <v>0.3</v>
      </c>
    </row>
    <row r="93" spans="1:18" x14ac:dyDescent="0.3">
      <c r="A93" s="24">
        <v>42474</v>
      </c>
      <c r="B93" s="27" t="s">
        <v>196</v>
      </c>
      <c r="C93" s="48" t="s">
        <v>197</v>
      </c>
      <c r="D93" s="19">
        <v>2.62</v>
      </c>
      <c r="E93" s="19" t="s">
        <v>23</v>
      </c>
      <c r="F93" s="20">
        <f t="shared" si="27"/>
        <v>7.4074074074074066</v>
      </c>
      <c r="G93" s="20">
        <f t="shared" si="30"/>
        <v>19.407407407407405</v>
      </c>
      <c r="H93" s="81" t="s">
        <v>19</v>
      </c>
      <c r="I93" s="83">
        <f t="shared" si="36"/>
        <v>8</v>
      </c>
      <c r="J93" s="82">
        <f t="shared" si="38"/>
        <v>12</v>
      </c>
      <c r="K93" s="20">
        <f t="shared" si="31"/>
        <v>-7.4074074074074066</v>
      </c>
      <c r="L93" s="20">
        <f t="shared" si="32"/>
        <v>157.85497354497349</v>
      </c>
      <c r="M93" s="45">
        <f t="shared" si="33"/>
        <v>34</v>
      </c>
      <c r="N93" s="45">
        <f t="shared" si="34"/>
        <v>54</v>
      </c>
      <c r="O93" s="61">
        <f t="shared" si="35"/>
        <v>0.38636363636363635</v>
      </c>
      <c r="P93" s="45">
        <f t="shared" si="28"/>
        <v>3</v>
      </c>
      <c r="Q93" s="39">
        <f t="shared" si="29"/>
        <v>8</v>
      </c>
      <c r="R93" s="84">
        <f t="shared" si="15"/>
        <v>0.27272727272727271</v>
      </c>
    </row>
    <row r="94" spans="1:18" x14ac:dyDescent="0.3">
      <c r="A94" s="24">
        <v>42476</v>
      </c>
      <c r="B94" s="27" t="s">
        <v>198</v>
      </c>
      <c r="C94" s="48" t="s">
        <v>199</v>
      </c>
      <c r="D94" s="19">
        <v>3.75</v>
      </c>
      <c r="E94" s="19" t="s">
        <v>23</v>
      </c>
      <c r="F94" s="20">
        <f t="shared" si="27"/>
        <v>8.5117845117845103</v>
      </c>
      <c r="G94" s="20">
        <f t="shared" si="30"/>
        <v>31.919191919191913</v>
      </c>
      <c r="H94" s="81" t="s">
        <v>28</v>
      </c>
      <c r="I94" s="83">
        <f t="shared" si="36"/>
        <v>12</v>
      </c>
      <c r="J94" s="82">
        <f t="shared" si="38"/>
        <v>23.407407407407405</v>
      </c>
      <c r="K94" s="20">
        <f t="shared" si="31"/>
        <v>23.407407407407405</v>
      </c>
      <c r="L94" s="20">
        <f t="shared" si="32"/>
        <v>181.26238095238091</v>
      </c>
      <c r="M94" s="45">
        <f t="shared" si="33"/>
        <v>35</v>
      </c>
      <c r="N94" s="45">
        <f t="shared" si="34"/>
        <v>54</v>
      </c>
      <c r="O94" s="61">
        <f t="shared" si="35"/>
        <v>0.39325842696629215</v>
      </c>
      <c r="P94" s="45">
        <f t="shared" si="28"/>
        <v>4</v>
      </c>
      <c r="Q94" s="39">
        <f t="shared" si="29"/>
        <v>8</v>
      </c>
      <c r="R94" s="84">
        <f t="shared" si="15"/>
        <v>0.33333333333333331</v>
      </c>
    </row>
    <row r="95" spans="1:18" x14ac:dyDescent="0.3">
      <c r="A95" s="24">
        <v>42478</v>
      </c>
      <c r="B95" s="27" t="s">
        <v>200</v>
      </c>
      <c r="C95" s="48" t="s">
        <v>201</v>
      </c>
      <c r="D95" s="19">
        <v>2.62</v>
      </c>
      <c r="E95" s="19"/>
      <c r="F95" s="20">
        <f t="shared" si="27"/>
        <v>3.0864197530864197</v>
      </c>
      <c r="G95" s="20">
        <f t="shared" si="30"/>
        <v>8.0864197530864192</v>
      </c>
      <c r="H95" s="81" t="s">
        <v>19</v>
      </c>
      <c r="I95" s="83">
        <v>5</v>
      </c>
      <c r="J95" s="82">
        <f t="shared" si="38"/>
        <v>5</v>
      </c>
      <c r="K95" s="20">
        <f t="shared" si="31"/>
        <v>-3.0864197530864197</v>
      </c>
      <c r="L95" s="20">
        <f t="shared" si="32"/>
        <v>178.17596119929448</v>
      </c>
      <c r="M95" s="45">
        <f t="shared" si="33"/>
        <v>35</v>
      </c>
      <c r="N95" s="45">
        <f t="shared" si="34"/>
        <v>55</v>
      </c>
      <c r="O95" s="61">
        <f t="shared" si="35"/>
        <v>0.3888888888888889</v>
      </c>
      <c r="P95" s="45">
        <f t="shared" si="28"/>
        <v>4</v>
      </c>
      <c r="Q95" s="39">
        <f t="shared" si="29"/>
        <v>9</v>
      </c>
      <c r="R95" s="84">
        <f t="shared" si="15"/>
        <v>0.30769230769230771</v>
      </c>
    </row>
    <row r="96" spans="1:18" x14ac:dyDescent="0.3">
      <c r="A96" s="24">
        <v>42479</v>
      </c>
      <c r="B96" s="27" t="s">
        <v>202</v>
      </c>
      <c r="C96" s="48" t="s">
        <v>203</v>
      </c>
      <c r="D96" s="19">
        <v>2.88</v>
      </c>
      <c r="E96" s="19" t="s">
        <v>23</v>
      </c>
      <c r="F96" s="20">
        <f t="shared" si="27"/>
        <v>6.4289466771736272</v>
      </c>
      <c r="G96" s="20">
        <f t="shared" si="30"/>
        <v>18.515366430260045</v>
      </c>
      <c r="H96" s="81" t="s">
        <v>28</v>
      </c>
      <c r="I96" s="83">
        <f t="shared" si="36"/>
        <v>9</v>
      </c>
      <c r="J96" s="82">
        <f t="shared" si="38"/>
        <v>12.086419753086419</v>
      </c>
      <c r="K96" s="20">
        <f t="shared" si="31"/>
        <v>12.086419753086419</v>
      </c>
      <c r="L96" s="20">
        <f t="shared" si="32"/>
        <v>190.26238095238091</v>
      </c>
      <c r="M96" s="45">
        <f t="shared" si="33"/>
        <v>36</v>
      </c>
      <c r="N96" s="45">
        <f t="shared" si="34"/>
        <v>55</v>
      </c>
      <c r="O96" s="61">
        <f t="shared" si="35"/>
        <v>0.39560439560439559</v>
      </c>
      <c r="P96" s="45">
        <f t="shared" si="28"/>
        <v>5</v>
      </c>
      <c r="Q96" s="39">
        <f t="shared" si="29"/>
        <v>9</v>
      </c>
      <c r="R96" s="84">
        <f t="shared" si="15"/>
        <v>0.35714285714285715</v>
      </c>
    </row>
    <row r="97" spans="1:19" x14ac:dyDescent="0.3">
      <c r="A97" s="24">
        <v>42480</v>
      </c>
      <c r="B97" s="27" t="s">
        <v>204</v>
      </c>
      <c r="C97" s="48" t="s">
        <v>205</v>
      </c>
      <c r="D97" s="19">
        <v>2.75</v>
      </c>
      <c r="E97" s="19"/>
      <c r="F97" s="20">
        <f t="shared" si="27"/>
        <v>2.8571428571428572</v>
      </c>
      <c r="G97" s="20">
        <f t="shared" si="30"/>
        <v>7.8571428571428577</v>
      </c>
      <c r="H97" s="81" t="s">
        <v>28</v>
      </c>
      <c r="I97" s="83">
        <v>5</v>
      </c>
      <c r="J97" s="82">
        <f t="shared" si="38"/>
        <v>5</v>
      </c>
      <c r="K97" s="20">
        <f t="shared" si="31"/>
        <v>5</v>
      </c>
      <c r="L97" s="20">
        <f t="shared" si="32"/>
        <v>195.26238095238091</v>
      </c>
      <c r="M97" s="45">
        <f t="shared" si="33"/>
        <v>37</v>
      </c>
      <c r="N97" s="45">
        <f t="shared" si="34"/>
        <v>55</v>
      </c>
      <c r="O97" s="61">
        <f t="shared" si="35"/>
        <v>0.40217391304347827</v>
      </c>
      <c r="P97" s="45">
        <f t="shared" si="28"/>
        <v>6</v>
      </c>
      <c r="Q97" s="39">
        <f t="shared" si="29"/>
        <v>9</v>
      </c>
      <c r="R97" s="84">
        <f t="shared" si="15"/>
        <v>0.4</v>
      </c>
    </row>
    <row r="98" spans="1:19" x14ac:dyDescent="0.3">
      <c r="A98" s="24">
        <v>42481</v>
      </c>
      <c r="B98" s="27" t="s">
        <v>206</v>
      </c>
      <c r="C98" s="48" t="s">
        <v>207</v>
      </c>
      <c r="D98" s="19">
        <v>2.62</v>
      </c>
      <c r="E98" s="19"/>
      <c r="F98" s="20">
        <f t="shared" si="27"/>
        <v>1.8518518518518516</v>
      </c>
      <c r="G98" s="20">
        <f t="shared" si="30"/>
        <v>4.8518518518518512</v>
      </c>
      <c r="H98" s="81" t="s">
        <v>28</v>
      </c>
      <c r="I98" s="83">
        <v>3</v>
      </c>
      <c r="J98" s="82">
        <f t="shared" si="38"/>
        <v>3</v>
      </c>
      <c r="K98" s="20">
        <f t="shared" si="31"/>
        <v>3</v>
      </c>
      <c r="L98" s="20">
        <f t="shared" si="32"/>
        <v>198.26238095238091</v>
      </c>
      <c r="M98" s="45">
        <f t="shared" si="33"/>
        <v>38</v>
      </c>
      <c r="N98" s="45">
        <f t="shared" si="34"/>
        <v>55</v>
      </c>
      <c r="O98" s="61">
        <f t="shared" si="35"/>
        <v>0.40860215053763443</v>
      </c>
      <c r="P98" s="45">
        <f t="shared" si="28"/>
        <v>7</v>
      </c>
      <c r="Q98" s="39">
        <f t="shared" si="29"/>
        <v>9</v>
      </c>
      <c r="R98" s="84">
        <f t="shared" ref="R98:R161" si="39">IF(H98="","",P98/(P98+Q98))</f>
        <v>0.4375</v>
      </c>
    </row>
    <row r="99" spans="1:19" x14ac:dyDescent="0.3">
      <c r="A99" s="24">
        <v>42482</v>
      </c>
      <c r="B99" s="27" t="s">
        <v>208</v>
      </c>
      <c r="C99" s="48" t="s">
        <v>209</v>
      </c>
      <c r="D99" s="19">
        <v>2.5</v>
      </c>
      <c r="E99" s="19"/>
      <c r="F99" s="20">
        <f t="shared" si="27"/>
        <v>2</v>
      </c>
      <c r="G99" s="20">
        <f t="shared" si="30"/>
        <v>5</v>
      </c>
      <c r="H99" s="81" t="s">
        <v>28</v>
      </c>
      <c r="I99" s="83">
        <v>3</v>
      </c>
      <c r="J99" s="82">
        <f t="shared" si="38"/>
        <v>3</v>
      </c>
      <c r="K99" s="20">
        <f t="shared" si="31"/>
        <v>3</v>
      </c>
      <c r="L99" s="20">
        <f t="shared" si="32"/>
        <v>201.26238095238091</v>
      </c>
      <c r="M99" s="45">
        <f t="shared" si="33"/>
        <v>39</v>
      </c>
      <c r="N99" s="45">
        <f t="shared" si="34"/>
        <v>55</v>
      </c>
      <c r="O99" s="61">
        <f t="shared" si="35"/>
        <v>0.41489361702127658</v>
      </c>
      <c r="P99" s="45">
        <f t="shared" si="28"/>
        <v>8</v>
      </c>
      <c r="Q99" s="39">
        <f t="shared" si="29"/>
        <v>9</v>
      </c>
      <c r="R99" s="84">
        <f t="shared" si="39"/>
        <v>0.47058823529411764</v>
      </c>
    </row>
    <row r="100" spans="1:19" x14ac:dyDescent="0.3">
      <c r="A100" s="24">
        <v>42483</v>
      </c>
      <c r="B100" s="27" t="s">
        <v>210</v>
      </c>
      <c r="C100" s="48" t="s">
        <v>211</v>
      </c>
      <c r="D100" s="19">
        <v>2.75</v>
      </c>
      <c r="E100" s="19"/>
      <c r="F100" s="20">
        <f t="shared" si="27"/>
        <v>1.7142857142857142</v>
      </c>
      <c r="G100" s="20">
        <f t="shared" si="30"/>
        <v>4.7142857142857144</v>
      </c>
      <c r="H100" s="81" t="s">
        <v>19</v>
      </c>
      <c r="I100" s="83">
        <v>3</v>
      </c>
      <c r="J100" s="82">
        <f t="shared" si="38"/>
        <v>3</v>
      </c>
      <c r="K100" s="20">
        <f t="shared" si="31"/>
        <v>-1.7142857142857142</v>
      </c>
      <c r="L100" s="20">
        <f t="shared" si="32"/>
        <v>199.54809523809519</v>
      </c>
      <c r="M100" s="45">
        <f t="shared" si="33"/>
        <v>39</v>
      </c>
      <c r="N100" s="45">
        <f t="shared" si="34"/>
        <v>56</v>
      </c>
      <c r="O100" s="61">
        <f t="shared" si="35"/>
        <v>0.41052631578947368</v>
      </c>
      <c r="P100" s="45">
        <f t="shared" si="28"/>
        <v>8</v>
      </c>
      <c r="Q100" s="39">
        <f t="shared" si="29"/>
        <v>10</v>
      </c>
      <c r="R100" s="84">
        <f t="shared" si="39"/>
        <v>0.44444444444444442</v>
      </c>
    </row>
    <row r="101" spans="1:19" x14ac:dyDescent="0.3">
      <c r="A101" s="24">
        <v>42485</v>
      </c>
      <c r="B101" s="27" t="s">
        <v>212</v>
      </c>
      <c r="C101" s="48" t="s">
        <v>213</v>
      </c>
      <c r="D101" s="19">
        <v>4</v>
      </c>
      <c r="E101" s="19" t="s">
        <v>23</v>
      </c>
      <c r="F101" s="20">
        <f t="shared" si="27"/>
        <v>2.9047619047619051</v>
      </c>
      <c r="G101" s="20">
        <f t="shared" si="30"/>
        <v>11.61904761904762</v>
      </c>
      <c r="H101" s="81" t="s">
        <v>19</v>
      </c>
      <c r="I101" s="83">
        <f t="shared" si="36"/>
        <v>7</v>
      </c>
      <c r="J101" s="82">
        <f t="shared" si="38"/>
        <v>8.7142857142857153</v>
      </c>
      <c r="K101" s="20">
        <f t="shared" si="31"/>
        <v>-2.9047619047619051</v>
      </c>
      <c r="L101" s="20">
        <f t="shared" si="32"/>
        <v>196.64333333333329</v>
      </c>
      <c r="M101" s="45">
        <f t="shared" si="33"/>
        <v>39</v>
      </c>
      <c r="N101" s="45">
        <f t="shared" si="34"/>
        <v>57</v>
      </c>
      <c r="O101" s="61">
        <f t="shared" si="35"/>
        <v>0.40625</v>
      </c>
      <c r="P101" s="45">
        <f t="shared" si="28"/>
        <v>8</v>
      </c>
      <c r="Q101" s="39">
        <f t="shared" si="29"/>
        <v>11</v>
      </c>
      <c r="R101" s="84">
        <f t="shared" si="39"/>
        <v>0.42105263157894735</v>
      </c>
    </row>
    <row r="102" spans="1:19" x14ac:dyDescent="0.3">
      <c r="A102" s="24">
        <v>42487</v>
      </c>
      <c r="B102" s="27" t="s">
        <v>214</v>
      </c>
      <c r="C102" s="48" t="s">
        <v>215</v>
      </c>
      <c r="D102" s="19">
        <v>2.62</v>
      </c>
      <c r="E102" s="19" t="s">
        <v>23</v>
      </c>
      <c r="F102" s="20">
        <f t="shared" si="27"/>
        <v>10.258671369782482</v>
      </c>
      <c r="G102" s="20">
        <f t="shared" si="30"/>
        <v>26.877718988830104</v>
      </c>
      <c r="H102" s="81" t="s">
        <v>19</v>
      </c>
      <c r="I102" s="83">
        <f>IF(H101="Lost",IF(I101=12,3,IF(E102="y",I101+5,I101)),4)</f>
        <v>12</v>
      </c>
      <c r="J102" s="82">
        <f>IF(H101="","",IF(H101="Won",I102,IF(H101="Push",J101,IF(E102="Y",J101-K101+5,J101-K101))))</f>
        <v>16.61904761904762</v>
      </c>
      <c r="K102" s="20">
        <f t="shared" si="31"/>
        <v>-10.258671369782482</v>
      </c>
      <c r="L102" s="20">
        <f t="shared" si="32"/>
        <v>186.3846619635508</v>
      </c>
      <c r="M102" s="45">
        <f t="shared" si="33"/>
        <v>39</v>
      </c>
      <c r="N102" s="45">
        <f t="shared" si="34"/>
        <v>58</v>
      </c>
      <c r="O102" s="61">
        <f t="shared" si="35"/>
        <v>0.40206185567010311</v>
      </c>
      <c r="P102" s="45">
        <f t="shared" si="28"/>
        <v>8</v>
      </c>
      <c r="Q102" s="39">
        <f t="shared" si="29"/>
        <v>12</v>
      </c>
      <c r="R102" s="84">
        <f t="shared" si="39"/>
        <v>0.4</v>
      </c>
    </row>
    <row r="103" spans="1:19" x14ac:dyDescent="0.3">
      <c r="A103" s="24">
        <v>42488</v>
      </c>
      <c r="B103" s="27" t="s">
        <v>216</v>
      </c>
      <c r="C103" s="48" t="s">
        <v>217</v>
      </c>
      <c r="D103" s="19">
        <v>3</v>
      </c>
      <c r="E103" s="19" t="s">
        <v>23</v>
      </c>
      <c r="F103" s="20">
        <f t="shared" si="27"/>
        <v>15.438859494415052</v>
      </c>
      <c r="G103" s="20">
        <f t="shared" si="30"/>
        <v>46.316578483245152</v>
      </c>
      <c r="H103" s="81" t="s">
        <v>19</v>
      </c>
      <c r="I103" s="83">
        <v>16</v>
      </c>
      <c r="J103" s="82">
        <f t="shared" si="38"/>
        <v>30.877718988830104</v>
      </c>
      <c r="K103" s="20">
        <f t="shared" si="31"/>
        <v>-15.438859494415052</v>
      </c>
      <c r="L103" s="20">
        <f t="shared" si="32"/>
        <v>170.94580246913574</v>
      </c>
      <c r="M103" s="45">
        <f t="shared" si="33"/>
        <v>39</v>
      </c>
      <c r="N103" s="45">
        <f t="shared" si="34"/>
        <v>59</v>
      </c>
      <c r="O103" s="61">
        <f t="shared" si="35"/>
        <v>0.39795918367346939</v>
      </c>
      <c r="P103" s="45">
        <f t="shared" si="28"/>
        <v>8</v>
      </c>
      <c r="Q103" s="39">
        <f t="shared" si="29"/>
        <v>13</v>
      </c>
      <c r="R103" s="84">
        <f t="shared" si="39"/>
        <v>0.38095238095238093</v>
      </c>
    </row>
    <row r="104" spans="1:19" x14ac:dyDescent="0.3">
      <c r="A104" s="24">
        <v>42489</v>
      </c>
      <c r="B104" s="27" t="s">
        <v>218</v>
      </c>
      <c r="C104" s="48" t="s">
        <v>219</v>
      </c>
      <c r="D104" s="19">
        <v>3</v>
      </c>
      <c r="E104" s="19"/>
      <c r="F104" s="20">
        <f t="shared" si="27"/>
        <v>26.055</v>
      </c>
      <c r="G104" s="20">
        <v>75.27</v>
      </c>
      <c r="H104" s="81" t="s">
        <v>28</v>
      </c>
      <c r="I104" s="83">
        <f t="shared" ref="I104:I105" si="40">IF(H103="Lost",IF(I103=12,3,IF(E104="y",I103+5,I103)),4)</f>
        <v>16</v>
      </c>
      <c r="J104" s="82">
        <v>52.11</v>
      </c>
      <c r="K104" s="20">
        <f t="shared" si="31"/>
        <v>52.11</v>
      </c>
      <c r="L104" s="20">
        <f t="shared" si="32"/>
        <v>223.05580246913576</v>
      </c>
      <c r="M104" s="45">
        <f t="shared" si="33"/>
        <v>40</v>
      </c>
      <c r="N104" s="45">
        <f t="shared" si="34"/>
        <v>59</v>
      </c>
      <c r="O104" s="61">
        <f t="shared" si="35"/>
        <v>0.40404040404040403</v>
      </c>
      <c r="P104" s="45">
        <f t="shared" si="28"/>
        <v>9</v>
      </c>
      <c r="Q104" s="39">
        <f t="shared" si="29"/>
        <v>13</v>
      </c>
      <c r="R104" s="84">
        <f t="shared" si="39"/>
        <v>0.40909090909090912</v>
      </c>
      <c r="S104" t="s">
        <v>220</v>
      </c>
    </row>
    <row r="105" spans="1:19" x14ac:dyDescent="0.3">
      <c r="A105" s="24">
        <v>42490</v>
      </c>
      <c r="B105" s="27" t="s">
        <v>221</v>
      </c>
      <c r="C105" s="48" t="s">
        <v>222</v>
      </c>
      <c r="D105" s="19">
        <v>3</v>
      </c>
      <c r="E105" s="19"/>
      <c r="F105" s="20">
        <f t="shared" si="27"/>
        <v>2</v>
      </c>
      <c r="G105" s="20">
        <f t="shared" si="30"/>
        <v>6</v>
      </c>
      <c r="H105" s="81" t="s">
        <v>19</v>
      </c>
      <c r="I105" s="83">
        <f t="shared" si="40"/>
        <v>4</v>
      </c>
      <c r="J105" s="82">
        <f t="shared" si="38"/>
        <v>4</v>
      </c>
      <c r="K105" s="20">
        <f t="shared" si="31"/>
        <v>-2</v>
      </c>
      <c r="L105" s="20">
        <f t="shared" si="32"/>
        <v>221.05580246913576</v>
      </c>
      <c r="M105" s="45">
        <f t="shared" si="33"/>
        <v>40</v>
      </c>
      <c r="N105" s="45">
        <f t="shared" si="34"/>
        <v>60</v>
      </c>
      <c r="O105" s="61">
        <f t="shared" si="35"/>
        <v>0.4</v>
      </c>
      <c r="P105" s="45">
        <f t="shared" si="28"/>
        <v>9</v>
      </c>
      <c r="Q105" s="39">
        <f t="shared" si="29"/>
        <v>14</v>
      </c>
      <c r="R105" s="84">
        <f t="shared" si="39"/>
        <v>0.39130434782608697</v>
      </c>
    </row>
    <row r="106" spans="1:19" x14ac:dyDescent="0.3">
      <c r="A106" s="16">
        <v>42492</v>
      </c>
      <c r="B106" s="74" t="s">
        <v>223</v>
      </c>
      <c r="C106" s="75" t="s">
        <v>224</v>
      </c>
      <c r="D106" s="76">
        <v>3.5</v>
      </c>
      <c r="E106" s="76" t="s">
        <v>23</v>
      </c>
      <c r="F106" s="20">
        <f t="shared" ref="F106:F121" si="41">IF(D106="","",IF(H105="Won",J106/(D106-1), J106/(D106-1)))</f>
        <v>3.6</v>
      </c>
      <c r="G106" s="77">
        <f t="shared" si="30"/>
        <v>12.6</v>
      </c>
      <c r="H106" s="85" t="s">
        <v>28</v>
      </c>
      <c r="I106" s="86">
        <f>IF(H105="Lost",IF(I105=12,3,IF(E106="y",I105+3,I105)),4)</f>
        <v>7</v>
      </c>
      <c r="J106" s="87">
        <f>IF(H105="","",IF(H105="Won",I106,IF(H105="Push",J105,IF(E106="Y",J105-K105+3,J105-K105))))</f>
        <v>9</v>
      </c>
      <c r="K106" s="77">
        <f t="shared" si="31"/>
        <v>9</v>
      </c>
      <c r="L106" s="77">
        <f t="shared" si="32"/>
        <v>230.05580246913576</v>
      </c>
      <c r="M106" s="44">
        <f t="shared" si="33"/>
        <v>41</v>
      </c>
      <c r="N106" s="44">
        <f t="shared" si="34"/>
        <v>60</v>
      </c>
      <c r="O106" s="68">
        <f t="shared" si="35"/>
        <v>0.40594059405940597</v>
      </c>
      <c r="P106" s="44">
        <v>1</v>
      </c>
      <c r="Q106" s="88">
        <v>0</v>
      </c>
      <c r="R106" s="89">
        <f t="shared" si="39"/>
        <v>1</v>
      </c>
    </row>
    <row r="107" spans="1:19" x14ac:dyDescent="0.3">
      <c r="A107" s="24">
        <v>42493</v>
      </c>
      <c r="B107" s="27" t="s">
        <v>225</v>
      </c>
      <c r="C107" s="48" t="s">
        <v>226</v>
      </c>
      <c r="D107" s="19">
        <v>3.25</v>
      </c>
      <c r="E107" s="19"/>
      <c r="F107" s="20">
        <f t="shared" si="41"/>
        <v>1.7777777777777777</v>
      </c>
      <c r="G107" s="20">
        <f t="shared" si="30"/>
        <v>5.7777777777777777</v>
      </c>
      <c r="H107" s="81" t="s">
        <v>19</v>
      </c>
      <c r="I107" s="83">
        <f t="shared" si="36"/>
        <v>4</v>
      </c>
      <c r="J107" s="82">
        <f t="shared" si="38"/>
        <v>4</v>
      </c>
      <c r="K107" s="20">
        <f t="shared" si="31"/>
        <v>-1.7777777777777777</v>
      </c>
      <c r="L107" s="20">
        <f t="shared" si="32"/>
        <v>228.27802469135798</v>
      </c>
      <c r="M107" s="45">
        <f t="shared" si="33"/>
        <v>41</v>
      </c>
      <c r="N107" s="45">
        <f t="shared" si="34"/>
        <v>61</v>
      </c>
      <c r="O107" s="61">
        <f t="shared" si="35"/>
        <v>0.40196078431372551</v>
      </c>
      <c r="P107" s="45">
        <f t="shared" ref="P107:P121" si="42">IF(H107="","",IF(H107="Won",P106+1,IF(H107="Push",P106,P106)))</f>
        <v>1</v>
      </c>
      <c r="Q107" s="39">
        <f t="shared" ref="Q107:Q121" si="43">IF(H107="","",IF(H107="Lost",Q106+1,IF(H107="Push",Q106,Q106)))</f>
        <v>1</v>
      </c>
      <c r="R107" s="84">
        <f t="shared" si="39"/>
        <v>0.5</v>
      </c>
    </row>
    <row r="108" spans="1:19" x14ac:dyDescent="0.3">
      <c r="A108" s="24">
        <v>42494</v>
      </c>
      <c r="B108" s="27" t="s">
        <v>227</v>
      </c>
      <c r="C108" s="48" t="s">
        <v>228</v>
      </c>
      <c r="D108" s="19">
        <v>2.37</v>
      </c>
      <c r="E108" s="19" t="s">
        <v>23</v>
      </c>
      <c r="F108" s="20">
        <f t="shared" si="41"/>
        <v>7.1370640713706406</v>
      </c>
      <c r="G108" s="20">
        <f t="shared" si="30"/>
        <v>16.91484184914842</v>
      </c>
      <c r="H108" s="81" t="s">
        <v>19</v>
      </c>
      <c r="I108" s="83">
        <f t="shared" si="36"/>
        <v>8</v>
      </c>
      <c r="J108" s="82">
        <f t="shared" si="38"/>
        <v>9.7777777777777786</v>
      </c>
      <c r="K108" s="20">
        <f t="shared" si="31"/>
        <v>-7.1370640713706406</v>
      </c>
      <c r="L108" s="20">
        <f t="shared" si="32"/>
        <v>221.14096061998734</v>
      </c>
      <c r="M108" s="45">
        <f t="shared" si="33"/>
        <v>41</v>
      </c>
      <c r="N108" s="45">
        <f t="shared" si="34"/>
        <v>62</v>
      </c>
      <c r="O108" s="61">
        <f t="shared" si="35"/>
        <v>0.39805825242718446</v>
      </c>
      <c r="P108" s="45">
        <f t="shared" si="42"/>
        <v>1</v>
      </c>
      <c r="Q108" s="39">
        <f t="shared" si="43"/>
        <v>2</v>
      </c>
      <c r="R108" s="84">
        <f t="shared" si="39"/>
        <v>0.33333333333333331</v>
      </c>
    </row>
    <row r="109" spans="1:19" x14ac:dyDescent="0.3">
      <c r="A109" s="24">
        <v>42495</v>
      </c>
      <c r="B109" s="27" t="s">
        <v>229</v>
      </c>
      <c r="C109" s="48" t="s">
        <v>230</v>
      </c>
      <c r="D109" s="19">
        <v>2.62</v>
      </c>
      <c r="E109" s="19"/>
      <c r="F109" s="20">
        <f t="shared" si="41"/>
        <v>10.4412604007089</v>
      </c>
      <c r="G109" s="20">
        <f t="shared" si="30"/>
        <v>27.356102249857319</v>
      </c>
      <c r="H109" s="81" t="s">
        <v>28</v>
      </c>
      <c r="I109" s="83">
        <f t="shared" si="36"/>
        <v>8</v>
      </c>
      <c r="J109" s="82">
        <f t="shared" si="38"/>
        <v>16.91484184914842</v>
      </c>
      <c r="K109" s="20">
        <f t="shared" si="31"/>
        <v>16.91484184914842</v>
      </c>
      <c r="L109" s="20">
        <f t="shared" si="32"/>
        <v>238.05580246913576</v>
      </c>
      <c r="M109" s="45">
        <f t="shared" si="33"/>
        <v>42</v>
      </c>
      <c r="N109" s="45">
        <f t="shared" si="34"/>
        <v>62</v>
      </c>
      <c r="O109" s="61">
        <f t="shared" si="35"/>
        <v>0.40384615384615385</v>
      </c>
      <c r="P109" s="45">
        <f t="shared" si="42"/>
        <v>2</v>
      </c>
      <c r="Q109" s="39">
        <f t="shared" si="43"/>
        <v>2</v>
      </c>
      <c r="R109" s="84">
        <f t="shared" si="39"/>
        <v>0.5</v>
      </c>
    </row>
    <row r="110" spans="1:19" x14ac:dyDescent="0.3">
      <c r="A110" s="24">
        <v>42496</v>
      </c>
      <c r="B110" s="27" t="s">
        <v>231</v>
      </c>
      <c r="C110" s="90" t="s">
        <v>232</v>
      </c>
      <c r="D110" s="19">
        <v>2.25</v>
      </c>
      <c r="E110" s="19"/>
      <c r="F110" s="20">
        <f t="shared" si="41"/>
        <v>3.2</v>
      </c>
      <c r="G110" s="20">
        <f t="shared" si="30"/>
        <v>7.2</v>
      </c>
      <c r="H110" s="81" t="s">
        <v>28</v>
      </c>
      <c r="I110" s="83">
        <f t="shared" si="36"/>
        <v>4</v>
      </c>
      <c r="J110" s="82">
        <f t="shared" si="38"/>
        <v>4</v>
      </c>
      <c r="K110" s="20">
        <f t="shared" si="31"/>
        <v>4</v>
      </c>
      <c r="L110" s="20">
        <f t="shared" si="32"/>
        <v>242.05580246913576</v>
      </c>
      <c r="M110" s="45">
        <f t="shared" si="33"/>
        <v>43</v>
      </c>
      <c r="N110" s="45">
        <f t="shared" si="34"/>
        <v>62</v>
      </c>
      <c r="O110" s="61">
        <f t="shared" si="35"/>
        <v>0.40952380952380951</v>
      </c>
      <c r="P110" s="45">
        <f t="shared" si="42"/>
        <v>3</v>
      </c>
      <c r="Q110" s="39">
        <f t="shared" si="43"/>
        <v>2</v>
      </c>
      <c r="R110" s="84">
        <f t="shared" si="39"/>
        <v>0.6</v>
      </c>
    </row>
    <row r="111" spans="1:19" x14ac:dyDescent="0.3">
      <c r="A111" s="24">
        <v>42497</v>
      </c>
      <c r="B111" s="27" t="s">
        <v>233</v>
      </c>
      <c r="C111" s="48" t="s">
        <v>234</v>
      </c>
      <c r="D111" s="19">
        <v>2.37</v>
      </c>
      <c r="E111" s="19"/>
      <c r="F111" s="20">
        <f t="shared" si="41"/>
        <v>2.9197080291970803</v>
      </c>
      <c r="G111" s="20">
        <f t="shared" si="30"/>
        <v>6.9197080291970803</v>
      </c>
      <c r="H111" s="81" t="s">
        <v>19</v>
      </c>
      <c r="I111" s="83">
        <f t="shared" si="36"/>
        <v>4</v>
      </c>
      <c r="J111" s="82">
        <f t="shared" si="38"/>
        <v>4</v>
      </c>
      <c r="K111" s="20">
        <f t="shared" si="31"/>
        <v>-2.9197080291970803</v>
      </c>
      <c r="L111" s="20">
        <f t="shared" si="32"/>
        <v>239.13609443993869</v>
      </c>
      <c r="M111" s="45">
        <f t="shared" si="33"/>
        <v>43</v>
      </c>
      <c r="N111" s="45">
        <f t="shared" si="34"/>
        <v>63</v>
      </c>
      <c r="O111" s="61">
        <f t="shared" si="35"/>
        <v>0.40566037735849059</v>
      </c>
      <c r="P111" s="45">
        <f t="shared" si="42"/>
        <v>3</v>
      </c>
      <c r="Q111" s="39">
        <f t="shared" si="43"/>
        <v>3</v>
      </c>
      <c r="R111" s="84">
        <f t="shared" si="39"/>
        <v>0.5</v>
      </c>
    </row>
    <row r="112" spans="1:19" x14ac:dyDescent="0.3">
      <c r="A112" s="24">
        <v>42498</v>
      </c>
      <c r="B112" s="27" t="s">
        <v>235</v>
      </c>
      <c r="C112" s="48" t="s">
        <v>236</v>
      </c>
      <c r="D112" s="19">
        <v>2.75</v>
      </c>
      <c r="E112" s="19" t="s">
        <v>23</v>
      </c>
      <c r="F112" s="20">
        <f t="shared" si="41"/>
        <v>6.2398331595411891</v>
      </c>
      <c r="G112" s="20">
        <f t="shared" si="30"/>
        <v>17.15954118873827</v>
      </c>
      <c r="H112" s="81" t="s">
        <v>28</v>
      </c>
      <c r="I112" s="83">
        <f t="shared" si="36"/>
        <v>8</v>
      </c>
      <c r="J112" s="82">
        <f t="shared" si="38"/>
        <v>10.91970802919708</v>
      </c>
      <c r="K112" s="20">
        <f t="shared" si="31"/>
        <v>10.91970802919708</v>
      </c>
      <c r="L112" s="20">
        <f t="shared" si="32"/>
        <v>250.05580246913576</v>
      </c>
      <c r="M112" s="45">
        <f t="shared" si="33"/>
        <v>44</v>
      </c>
      <c r="N112" s="45">
        <f t="shared" si="34"/>
        <v>63</v>
      </c>
      <c r="O112" s="61">
        <f t="shared" si="35"/>
        <v>0.41121495327102803</v>
      </c>
      <c r="P112" s="45">
        <f t="shared" si="42"/>
        <v>4</v>
      </c>
      <c r="Q112" s="39">
        <f t="shared" si="43"/>
        <v>3</v>
      </c>
      <c r="R112" s="84">
        <f t="shared" si="39"/>
        <v>0.5714285714285714</v>
      </c>
    </row>
    <row r="113" spans="1:19" x14ac:dyDescent="0.3">
      <c r="A113" s="24">
        <v>42500</v>
      </c>
      <c r="B113" s="27" t="s">
        <v>237</v>
      </c>
      <c r="C113" s="48" t="s">
        <v>238</v>
      </c>
      <c r="D113" s="19">
        <v>3.25</v>
      </c>
      <c r="E113" s="19"/>
      <c r="F113" s="20">
        <f t="shared" si="41"/>
        <v>2.2222222222222223</v>
      </c>
      <c r="G113" s="20">
        <f t="shared" si="30"/>
        <v>7.2222222222222223</v>
      </c>
      <c r="H113" s="81" t="s">
        <v>28</v>
      </c>
      <c r="I113" s="83">
        <v>5</v>
      </c>
      <c r="J113" s="82">
        <f t="shared" si="38"/>
        <v>5</v>
      </c>
      <c r="K113" s="20">
        <v>6.66</v>
      </c>
      <c r="L113" s="20">
        <f t="shared" si="32"/>
        <v>256.71580246913578</v>
      </c>
      <c r="M113" s="45">
        <f t="shared" si="33"/>
        <v>45</v>
      </c>
      <c r="N113" s="45">
        <f t="shared" si="34"/>
        <v>63</v>
      </c>
      <c r="O113" s="61">
        <f t="shared" si="35"/>
        <v>0.41666666666666669</v>
      </c>
      <c r="P113" s="45">
        <f t="shared" si="42"/>
        <v>5</v>
      </c>
      <c r="Q113" s="39">
        <f t="shared" si="43"/>
        <v>3</v>
      </c>
      <c r="R113" s="84">
        <f t="shared" si="39"/>
        <v>0.625</v>
      </c>
      <c r="S113" t="s">
        <v>239</v>
      </c>
    </row>
    <row r="114" spans="1:19" x14ac:dyDescent="0.3">
      <c r="A114" s="24">
        <v>42502</v>
      </c>
      <c r="B114" s="27" t="s">
        <v>240</v>
      </c>
      <c r="C114" s="48" t="s">
        <v>241</v>
      </c>
      <c r="D114" s="19">
        <v>3</v>
      </c>
      <c r="E114" s="19"/>
      <c r="F114" s="20">
        <f t="shared" si="41"/>
        <v>2.5</v>
      </c>
      <c r="G114" s="20">
        <f t="shared" si="30"/>
        <v>7.5</v>
      </c>
      <c r="H114" s="81" t="s">
        <v>19</v>
      </c>
      <c r="I114" s="83">
        <f>IF(H113="Lost",IF(I113=12,3,IF(E114="y",I113+5,I113)),5)</f>
        <v>5</v>
      </c>
      <c r="J114" s="82">
        <f>IF(H113="","",IF(H113="Won",I114,IF(H113="Push",J113,IF(E114="Y",J113-K113+5,J113-K113))))</f>
        <v>5</v>
      </c>
      <c r="K114" s="20">
        <f t="shared" si="31"/>
        <v>-2.5</v>
      </c>
      <c r="L114" s="20">
        <f t="shared" si="32"/>
        <v>254.21580246913578</v>
      </c>
      <c r="M114" s="45">
        <f t="shared" si="33"/>
        <v>45</v>
      </c>
      <c r="N114" s="45">
        <f t="shared" si="34"/>
        <v>64</v>
      </c>
      <c r="O114" s="61">
        <f t="shared" si="35"/>
        <v>0.41284403669724773</v>
      </c>
      <c r="P114" s="45">
        <f t="shared" si="42"/>
        <v>5</v>
      </c>
      <c r="Q114" s="39">
        <f t="shared" si="43"/>
        <v>4</v>
      </c>
      <c r="R114" s="84">
        <f t="shared" si="39"/>
        <v>0.55555555555555558</v>
      </c>
    </row>
    <row r="115" spans="1:19" x14ac:dyDescent="0.3">
      <c r="A115" s="24">
        <v>42503</v>
      </c>
      <c r="B115" s="27" t="s">
        <v>242</v>
      </c>
      <c r="C115" s="48" t="s">
        <v>243</v>
      </c>
      <c r="D115" s="19">
        <v>3.12</v>
      </c>
      <c r="E115" s="19" t="s">
        <v>23</v>
      </c>
      <c r="F115" s="20">
        <f t="shared" si="41"/>
        <v>5.8962264150943398</v>
      </c>
      <c r="G115" s="20">
        <f t="shared" si="30"/>
        <v>18.39622641509434</v>
      </c>
      <c r="H115" s="81" t="s">
        <v>19</v>
      </c>
      <c r="I115" s="83">
        <f t="shared" ref="I115:I122" si="44">IF(H114="Lost",IF(I114=12,3,IF(E115="y",I114+5,I114)),5)</f>
        <v>10</v>
      </c>
      <c r="J115" s="82">
        <f t="shared" ref="J115:J126" si="45">IF(H114="","",IF(H114="Won",I115,IF(H114="Push",J114,IF(E115="Y",J114-K114+5,J114-K114))))</f>
        <v>12.5</v>
      </c>
      <c r="K115" s="20">
        <f t="shared" si="31"/>
        <v>-5.8962264150943398</v>
      </c>
      <c r="L115" s="20">
        <f t="shared" si="32"/>
        <v>248.31957605404145</v>
      </c>
      <c r="M115" s="45">
        <f t="shared" si="33"/>
        <v>45</v>
      </c>
      <c r="N115" s="45">
        <f t="shared" si="34"/>
        <v>65</v>
      </c>
      <c r="O115" s="61">
        <f t="shared" si="35"/>
        <v>0.40909090909090912</v>
      </c>
      <c r="P115" s="45">
        <f t="shared" si="42"/>
        <v>5</v>
      </c>
      <c r="Q115" s="39">
        <f t="shared" si="43"/>
        <v>5</v>
      </c>
      <c r="R115" s="84">
        <f t="shared" si="39"/>
        <v>0.5</v>
      </c>
    </row>
    <row r="116" spans="1:19" x14ac:dyDescent="0.3">
      <c r="A116" s="24">
        <v>42504</v>
      </c>
      <c r="B116" s="27" t="s">
        <v>244</v>
      </c>
      <c r="C116" s="48" t="s">
        <v>245</v>
      </c>
      <c r="D116" s="19">
        <v>2.5</v>
      </c>
      <c r="E116" s="19"/>
      <c r="F116" s="20">
        <v>12</v>
      </c>
      <c r="G116" s="20">
        <f t="shared" si="30"/>
        <v>30</v>
      </c>
      <c r="H116" s="81" t="s">
        <v>19</v>
      </c>
      <c r="I116" s="83">
        <f t="shared" si="44"/>
        <v>10</v>
      </c>
      <c r="J116" s="82">
        <f t="shared" si="45"/>
        <v>18.39622641509434</v>
      </c>
      <c r="K116" s="20">
        <f t="shared" si="31"/>
        <v>-12</v>
      </c>
      <c r="L116" s="20">
        <f t="shared" si="32"/>
        <v>236.31957605404145</v>
      </c>
      <c r="M116" s="45">
        <f t="shared" si="33"/>
        <v>45</v>
      </c>
      <c r="N116" s="45">
        <f t="shared" si="34"/>
        <v>66</v>
      </c>
      <c r="O116" s="61">
        <f t="shared" si="35"/>
        <v>0.40540540540540543</v>
      </c>
      <c r="P116" s="45">
        <f t="shared" si="42"/>
        <v>5</v>
      </c>
      <c r="Q116" s="39">
        <f t="shared" si="43"/>
        <v>6</v>
      </c>
      <c r="R116" s="84">
        <f t="shared" si="39"/>
        <v>0.45454545454545453</v>
      </c>
    </row>
    <row r="117" spans="1:19" x14ac:dyDescent="0.3">
      <c r="A117" s="24">
        <v>42516</v>
      </c>
      <c r="B117" s="27" t="s">
        <v>246</v>
      </c>
      <c r="C117" s="48" t="s">
        <v>247</v>
      </c>
      <c r="D117" s="19">
        <v>2.56</v>
      </c>
      <c r="E117" s="19"/>
      <c r="F117" s="20">
        <f t="shared" si="41"/>
        <v>6.4102564102564097</v>
      </c>
      <c r="G117" s="20">
        <f t="shared" si="30"/>
        <v>16.410256410256409</v>
      </c>
      <c r="H117" s="81" t="s">
        <v>19</v>
      </c>
      <c r="I117" s="83">
        <v>10</v>
      </c>
      <c r="J117" s="82">
        <f>I117</f>
        <v>10</v>
      </c>
      <c r="K117" s="20">
        <f t="shared" si="31"/>
        <v>-6.4102564102564097</v>
      </c>
      <c r="L117" s="20">
        <f t="shared" si="32"/>
        <v>229.90931964378504</v>
      </c>
      <c r="M117" s="45">
        <f t="shared" si="33"/>
        <v>45</v>
      </c>
      <c r="N117" s="45">
        <f t="shared" si="34"/>
        <v>67</v>
      </c>
      <c r="O117" s="61">
        <f t="shared" si="35"/>
        <v>0.4017857142857143</v>
      </c>
      <c r="P117" s="45">
        <f t="shared" si="42"/>
        <v>5</v>
      </c>
      <c r="Q117" s="39">
        <f t="shared" si="43"/>
        <v>7</v>
      </c>
      <c r="R117" s="84">
        <f t="shared" si="39"/>
        <v>0.41666666666666669</v>
      </c>
    </row>
    <row r="118" spans="1:19" x14ac:dyDescent="0.3">
      <c r="A118" s="24">
        <v>42517</v>
      </c>
      <c r="B118" s="27" t="s">
        <v>248</v>
      </c>
      <c r="C118" s="48" t="s">
        <v>249</v>
      </c>
      <c r="D118" s="19">
        <v>2.25</v>
      </c>
      <c r="E118" s="19"/>
      <c r="F118" s="20">
        <f t="shared" si="41"/>
        <v>13.128205128205128</v>
      </c>
      <c r="G118" s="20">
        <f t="shared" ref="G118:G147" si="46">IF(D118="","",IF(H117="Won",  D118*F118,D118*F118))</f>
        <v>29.538461538461537</v>
      </c>
      <c r="H118" s="81" t="s">
        <v>28</v>
      </c>
      <c r="I118" s="83">
        <f t="shared" si="44"/>
        <v>10</v>
      </c>
      <c r="J118" s="82">
        <f t="shared" si="45"/>
        <v>16.410256410256409</v>
      </c>
      <c r="K118" s="20">
        <f t="shared" ref="K118:K147" si="47">IF(H118="","",IF(H118="Won",J118,IF(H118="Push",0,-F118)))</f>
        <v>16.410256410256409</v>
      </c>
      <c r="L118" s="20">
        <f t="shared" ref="L118:L147" si="48">IF(H118="","",K118+L117)</f>
        <v>246.31957605404145</v>
      </c>
      <c r="M118" s="45">
        <f t="shared" ref="M118:M147" si="49">IF(H118="","",IF(H118="Won",M117+1,IF(H118="Push",M117,M117)))</f>
        <v>46</v>
      </c>
      <c r="N118" s="45">
        <f t="shared" ref="N118:N147" si="50">IF(H118="","",IF(H118="Lost",N117+1,IF(H118="Push",N117,N117)))</f>
        <v>67</v>
      </c>
      <c r="O118" s="61">
        <f t="shared" ref="O118:O147" si="51">IF(H118="","",M118/(M118+N118))</f>
        <v>0.40707964601769914</v>
      </c>
      <c r="P118" s="45">
        <f t="shared" si="42"/>
        <v>6</v>
      </c>
      <c r="Q118" s="39">
        <f t="shared" si="43"/>
        <v>7</v>
      </c>
      <c r="R118" s="84">
        <f t="shared" si="39"/>
        <v>0.46153846153846156</v>
      </c>
    </row>
    <row r="119" spans="1:19" x14ac:dyDescent="0.3">
      <c r="A119" s="24"/>
      <c r="B119" s="27"/>
      <c r="C119" s="48" t="s">
        <v>250</v>
      </c>
      <c r="D119" s="19">
        <v>3</v>
      </c>
      <c r="E119" s="19"/>
      <c r="F119" s="20"/>
      <c r="G119" s="20">
        <f t="shared" si="46"/>
        <v>0</v>
      </c>
      <c r="H119" s="81" t="s">
        <v>28</v>
      </c>
      <c r="I119" s="83">
        <v>9.85</v>
      </c>
      <c r="J119" s="82">
        <f t="shared" si="45"/>
        <v>9.85</v>
      </c>
      <c r="K119" s="20">
        <f t="shared" si="47"/>
        <v>9.85</v>
      </c>
      <c r="L119" s="20">
        <f t="shared" si="48"/>
        <v>256.16957605404144</v>
      </c>
      <c r="M119" s="45">
        <f t="shared" si="49"/>
        <v>47</v>
      </c>
      <c r="N119" s="45">
        <f t="shared" si="50"/>
        <v>67</v>
      </c>
      <c r="O119" s="61">
        <f t="shared" si="51"/>
        <v>0.41228070175438597</v>
      </c>
      <c r="P119" s="45">
        <f t="shared" si="42"/>
        <v>7</v>
      </c>
      <c r="Q119" s="39">
        <f t="shared" si="43"/>
        <v>7</v>
      </c>
      <c r="R119" s="84">
        <f t="shared" si="39"/>
        <v>0.5</v>
      </c>
    </row>
    <row r="120" spans="1:19" x14ac:dyDescent="0.3">
      <c r="A120" s="24">
        <v>42518</v>
      </c>
      <c r="B120" s="27" t="s">
        <v>251</v>
      </c>
      <c r="C120" s="48" t="s">
        <v>252</v>
      </c>
      <c r="D120" s="19">
        <v>2.5</v>
      </c>
      <c r="E120" s="19"/>
      <c r="F120" s="20">
        <f t="shared" si="41"/>
        <v>3.3333333333333335</v>
      </c>
      <c r="G120" s="20">
        <f t="shared" si="46"/>
        <v>8.3333333333333339</v>
      </c>
      <c r="H120" s="81" t="s">
        <v>19</v>
      </c>
      <c r="I120" s="83">
        <f t="shared" si="44"/>
        <v>5</v>
      </c>
      <c r="J120" s="82">
        <f t="shared" si="45"/>
        <v>5</v>
      </c>
      <c r="K120" s="20">
        <f t="shared" si="47"/>
        <v>-3.3333333333333335</v>
      </c>
      <c r="L120" s="20">
        <f t="shared" si="48"/>
        <v>252.8362427207081</v>
      </c>
      <c r="M120" s="45">
        <f t="shared" si="49"/>
        <v>47</v>
      </c>
      <c r="N120" s="45">
        <f t="shared" si="50"/>
        <v>68</v>
      </c>
      <c r="O120" s="61">
        <f t="shared" si="51"/>
        <v>0.40869565217391307</v>
      </c>
      <c r="P120" s="45">
        <f t="shared" si="42"/>
        <v>7</v>
      </c>
      <c r="Q120" s="39">
        <f t="shared" si="43"/>
        <v>8</v>
      </c>
      <c r="R120" s="84">
        <f t="shared" si="39"/>
        <v>0.46666666666666667</v>
      </c>
    </row>
    <row r="121" spans="1:19" x14ac:dyDescent="0.3">
      <c r="A121" s="24">
        <v>42520</v>
      </c>
      <c r="B121" s="27" t="s">
        <v>253</v>
      </c>
      <c r="C121" s="48" t="s">
        <v>254</v>
      </c>
      <c r="D121" s="19">
        <v>2.62</v>
      </c>
      <c r="E121" s="19" t="s">
        <v>23</v>
      </c>
      <c r="F121" s="20">
        <f t="shared" si="41"/>
        <v>8.2304526748971192</v>
      </c>
      <c r="G121" s="20">
        <f t="shared" si="46"/>
        <v>21.563786008230455</v>
      </c>
      <c r="H121" s="81" t="s">
        <v>19</v>
      </c>
      <c r="I121" s="83">
        <f t="shared" si="44"/>
        <v>10</v>
      </c>
      <c r="J121" s="82">
        <f t="shared" si="45"/>
        <v>13.333333333333334</v>
      </c>
      <c r="K121" s="20">
        <f t="shared" si="47"/>
        <v>-8.2304526748971192</v>
      </c>
      <c r="L121" s="20">
        <f t="shared" si="48"/>
        <v>244.60579004581098</v>
      </c>
      <c r="M121" s="45">
        <f t="shared" si="49"/>
        <v>47</v>
      </c>
      <c r="N121" s="45">
        <f t="shared" si="50"/>
        <v>69</v>
      </c>
      <c r="O121" s="61">
        <f t="shared" si="51"/>
        <v>0.40517241379310343</v>
      </c>
      <c r="P121" s="45">
        <f t="shared" si="42"/>
        <v>7</v>
      </c>
      <c r="Q121" s="39">
        <f t="shared" si="43"/>
        <v>9</v>
      </c>
      <c r="R121" s="84">
        <f t="shared" si="39"/>
        <v>0.4375</v>
      </c>
    </row>
    <row r="122" spans="1:19" x14ac:dyDescent="0.3">
      <c r="A122" s="16">
        <v>42522</v>
      </c>
      <c r="B122" s="74" t="s">
        <v>255</v>
      </c>
      <c r="C122" s="75" t="s">
        <v>256</v>
      </c>
      <c r="D122" s="76">
        <v>2.5</v>
      </c>
      <c r="E122" s="76"/>
      <c r="F122" s="20">
        <f t="shared" ref="F122:F145" si="52">IF(D122="","",IF(H121="Won",J122/(D122-1), J122/(D122-1)))</f>
        <v>14.375857338820301</v>
      </c>
      <c r="G122" s="77">
        <f t="shared" si="46"/>
        <v>35.939643347050755</v>
      </c>
      <c r="H122" s="85" t="s">
        <v>28</v>
      </c>
      <c r="I122" s="86">
        <f t="shared" si="44"/>
        <v>10</v>
      </c>
      <c r="J122" s="87">
        <f t="shared" si="45"/>
        <v>21.563786008230451</v>
      </c>
      <c r="K122" s="77">
        <f t="shared" si="47"/>
        <v>21.563786008230451</v>
      </c>
      <c r="L122" s="77">
        <f t="shared" si="48"/>
        <v>266.16957605404144</v>
      </c>
      <c r="M122" s="44">
        <f t="shared" si="49"/>
        <v>48</v>
      </c>
      <c r="N122" s="44">
        <f t="shared" si="50"/>
        <v>69</v>
      </c>
      <c r="O122" s="68">
        <f t="shared" si="51"/>
        <v>0.41025641025641024</v>
      </c>
      <c r="P122" s="44">
        <v>1</v>
      </c>
      <c r="Q122" s="88">
        <v>0</v>
      </c>
      <c r="R122" s="84">
        <f t="shared" si="39"/>
        <v>1</v>
      </c>
    </row>
    <row r="123" spans="1:19" x14ac:dyDescent="0.3">
      <c r="A123" s="24">
        <v>42523</v>
      </c>
      <c r="B123" s="27" t="s">
        <v>57</v>
      </c>
      <c r="C123" s="48" t="s">
        <v>257</v>
      </c>
      <c r="D123" s="19">
        <v>2.25</v>
      </c>
      <c r="E123" s="19"/>
      <c r="F123" s="20">
        <f t="shared" si="52"/>
        <v>3.2</v>
      </c>
      <c r="G123" s="20">
        <f t="shared" si="46"/>
        <v>7.2</v>
      </c>
      <c r="H123" s="81" t="s">
        <v>19</v>
      </c>
      <c r="I123" s="83">
        <v>4</v>
      </c>
      <c r="J123" s="82">
        <f t="shared" si="45"/>
        <v>4</v>
      </c>
      <c r="K123" s="20">
        <f t="shared" si="47"/>
        <v>-3.2</v>
      </c>
      <c r="L123" s="20">
        <f t="shared" si="48"/>
        <v>262.96957605404145</v>
      </c>
      <c r="M123" s="45">
        <f t="shared" si="49"/>
        <v>48</v>
      </c>
      <c r="N123" s="45">
        <f t="shared" si="50"/>
        <v>70</v>
      </c>
      <c r="O123" s="61">
        <f t="shared" si="51"/>
        <v>0.40677966101694918</v>
      </c>
      <c r="P123" s="45">
        <f t="shared" ref="P123:P145" si="53">IF(H123="","",IF(H123="Won",P122+1,IF(H123="Push",P122,P122)))</f>
        <v>1</v>
      </c>
      <c r="Q123" s="39">
        <f t="shared" ref="Q123:Q145" si="54">IF(H123="","",IF(H123="Lost",Q122+1,IF(H123="Push",Q122,Q122)))</f>
        <v>1</v>
      </c>
      <c r="R123" s="84">
        <f t="shared" si="39"/>
        <v>0.5</v>
      </c>
    </row>
    <row r="124" spans="1:19" x14ac:dyDescent="0.3">
      <c r="A124" s="24">
        <v>42524</v>
      </c>
      <c r="B124" s="27" t="s">
        <v>258</v>
      </c>
      <c r="C124" s="48" t="s">
        <v>259</v>
      </c>
      <c r="D124" s="19">
        <v>2.87</v>
      </c>
      <c r="E124" s="19" t="s">
        <v>23</v>
      </c>
      <c r="F124" s="20">
        <f t="shared" si="52"/>
        <v>6.5240641711229941</v>
      </c>
      <c r="G124" s="20">
        <f t="shared" si="46"/>
        <v>18.724064171122993</v>
      </c>
      <c r="H124" s="81" t="s">
        <v>19</v>
      </c>
      <c r="I124" s="83">
        <v>9</v>
      </c>
      <c r="J124" s="82">
        <f t="shared" si="45"/>
        <v>12.2</v>
      </c>
      <c r="K124" s="20">
        <f t="shared" si="47"/>
        <v>-6.5240641711229941</v>
      </c>
      <c r="L124" s="20">
        <f t="shared" si="48"/>
        <v>256.44551188291848</v>
      </c>
      <c r="M124" s="45">
        <f t="shared" si="49"/>
        <v>48</v>
      </c>
      <c r="N124" s="45">
        <f t="shared" si="50"/>
        <v>71</v>
      </c>
      <c r="O124" s="61">
        <f t="shared" si="51"/>
        <v>0.40336134453781514</v>
      </c>
      <c r="P124" s="45">
        <f t="shared" si="53"/>
        <v>1</v>
      </c>
      <c r="Q124" s="39">
        <f t="shared" si="54"/>
        <v>2</v>
      </c>
      <c r="R124" s="84">
        <f t="shared" si="39"/>
        <v>0.33333333333333331</v>
      </c>
    </row>
    <row r="125" spans="1:19" x14ac:dyDescent="0.3">
      <c r="A125" s="24">
        <v>42525</v>
      </c>
      <c r="B125" s="27" t="s">
        <v>260</v>
      </c>
      <c r="C125" s="48" t="s">
        <v>261</v>
      </c>
      <c r="D125" s="19">
        <v>7.5</v>
      </c>
      <c r="E125" s="19" t="s">
        <v>23</v>
      </c>
      <c r="F125" s="20">
        <f t="shared" si="52"/>
        <v>3.6498560263266144</v>
      </c>
      <c r="G125" s="20">
        <f t="shared" si="46"/>
        <v>27.373920197449607</v>
      </c>
      <c r="H125" s="81" t="s">
        <v>28</v>
      </c>
      <c r="I125" s="83">
        <v>14</v>
      </c>
      <c r="J125" s="82">
        <f t="shared" si="45"/>
        <v>23.724064171122993</v>
      </c>
      <c r="K125" s="20">
        <f t="shared" si="47"/>
        <v>23.724064171122993</v>
      </c>
      <c r="L125" s="20">
        <f t="shared" si="48"/>
        <v>280.1695760540415</v>
      </c>
      <c r="M125" s="45">
        <f t="shared" si="49"/>
        <v>49</v>
      </c>
      <c r="N125" s="45">
        <f t="shared" si="50"/>
        <v>71</v>
      </c>
      <c r="O125" s="61">
        <f t="shared" si="51"/>
        <v>0.40833333333333333</v>
      </c>
      <c r="P125" s="45">
        <f t="shared" si="53"/>
        <v>2</v>
      </c>
      <c r="Q125" s="39">
        <f t="shared" si="54"/>
        <v>2</v>
      </c>
      <c r="R125" s="84">
        <f t="shared" si="39"/>
        <v>0.5</v>
      </c>
    </row>
    <row r="126" spans="1:19" x14ac:dyDescent="0.3">
      <c r="A126" s="24">
        <v>42527</v>
      </c>
      <c r="B126" s="27" t="s">
        <v>262</v>
      </c>
      <c r="C126" s="48" t="s">
        <v>263</v>
      </c>
      <c r="D126" s="19">
        <v>3.25</v>
      </c>
      <c r="E126" s="19"/>
      <c r="F126" s="20">
        <f t="shared" si="52"/>
        <v>1.7777777777777777</v>
      </c>
      <c r="G126" s="20">
        <f t="shared" si="46"/>
        <v>5.7777777777777777</v>
      </c>
      <c r="H126" s="81" t="s">
        <v>28</v>
      </c>
      <c r="I126" s="83">
        <v>4</v>
      </c>
      <c r="J126" s="82">
        <f t="shared" si="45"/>
        <v>4</v>
      </c>
      <c r="K126" s="20">
        <f t="shared" si="47"/>
        <v>4</v>
      </c>
      <c r="L126" s="20">
        <f t="shared" si="48"/>
        <v>284.1695760540415</v>
      </c>
      <c r="M126" s="45">
        <f t="shared" si="49"/>
        <v>50</v>
      </c>
      <c r="N126" s="45">
        <f t="shared" si="50"/>
        <v>71</v>
      </c>
      <c r="O126" s="61">
        <f t="shared" si="51"/>
        <v>0.41322314049586778</v>
      </c>
      <c r="P126" s="45">
        <f t="shared" si="53"/>
        <v>3</v>
      </c>
      <c r="Q126" s="39">
        <f t="shared" si="54"/>
        <v>2</v>
      </c>
      <c r="R126" s="84">
        <f t="shared" si="39"/>
        <v>0.6</v>
      </c>
    </row>
    <row r="127" spans="1:19" x14ac:dyDescent="0.3">
      <c r="A127" s="24">
        <v>42528</v>
      </c>
      <c r="B127" s="27" t="s">
        <v>264</v>
      </c>
      <c r="C127" s="48" t="s">
        <v>265</v>
      </c>
      <c r="D127" s="19">
        <v>3</v>
      </c>
      <c r="E127" s="19"/>
      <c r="F127" s="20">
        <f t="shared" si="52"/>
        <v>2</v>
      </c>
      <c r="G127" s="20">
        <f t="shared" si="46"/>
        <v>6</v>
      </c>
      <c r="H127" s="81" t="s">
        <v>28</v>
      </c>
      <c r="I127" s="83">
        <v>4</v>
      </c>
      <c r="J127" s="82">
        <f t="shared" ref="J127:J147" si="55">IF(H126="","",IF(H126="Won",I127,IF(H126="Push",J126,IF(E127="Y",J126-K126+4,J126-K126))))</f>
        <v>4</v>
      </c>
      <c r="K127" s="20">
        <f t="shared" si="47"/>
        <v>4</v>
      </c>
      <c r="L127" s="20">
        <f t="shared" si="48"/>
        <v>288.1695760540415</v>
      </c>
      <c r="M127" s="45">
        <f t="shared" si="49"/>
        <v>51</v>
      </c>
      <c r="N127" s="45">
        <f t="shared" si="50"/>
        <v>71</v>
      </c>
      <c r="O127" s="61">
        <f t="shared" si="51"/>
        <v>0.41803278688524592</v>
      </c>
      <c r="P127" s="45">
        <f t="shared" si="53"/>
        <v>4</v>
      </c>
      <c r="Q127" s="39">
        <f t="shared" si="54"/>
        <v>2</v>
      </c>
      <c r="R127" s="84">
        <f t="shared" si="39"/>
        <v>0.66666666666666663</v>
      </c>
    </row>
    <row r="128" spans="1:19" x14ac:dyDescent="0.3">
      <c r="A128" s="24">
        <v>42528</v>
      </c>
      <c r="B128" s="27" t="s">
        <v>264</v>
      </c>
      <c r="C128" s="48" t="s">
        <v>265</v>
      </c>
      <c r="D128" s="19">
        <v>1.75</v>
      </c>
      <c r="E128" s="19"/>
      <c r="F128" s="20">
        <f t="shared" si="52"/>
        <v>2</v>
      </c>
      <c r="G128" s="20">
        <f t="shared" si="46"/>
        <v>3.5</v>
      </c>
      <c r="H128" s="81" t="s">
        <v>28</v>
      </c>
      <c r="I128" s="83">
        <v>1.5</v>
      </c>
      <c r="J128" s="82">
        <v>1.5</v>
      </c>
      <c r="K128" s="20">
        <v>1.5</v>
      </c>
      <c r="L128" s="20">
        <f t="shared" si="48"/>
        <v>289.6695760540415</v>
      </c>
      <c r="M128" s="45">
        <f t="shared" si="49"/>
        <v>52</v>
      </c>
      <c r="N128" s="45">
        <f t="shared" si="50"/>
        <v>71</v>
      </c>
      <c r="O128" s="61">
        <f t="shared" si="51"/>
        <v>0.42276422764227645</v>
      </c>
      <c r="P128" s="45">
        <f t="shared" si="53"/>
        <v>5</v>
      </c>
      <c r="Q128" s="39">
        <f t="shared" si="54"/>
        <v>2</v>
      </c>
      <c r="R128" s="84">
        <f t="shared" si="39"/>
        <v>0.7142857142857143</v>
      </c>
      <c r="S128" t="s">
        <v>266</v>
      </c>
    </row>
    <row r="129" spans="1:21" x14ac:dyDescent="0.3">
      <c r="A129" s="24">
        <v>42529</v>
      </c>
      <c r="B129" s="27" t="s">
        <v>267</v>
      </c>
      <c r="C129" s="48" t="s">
        <v>268</v>
      </c>
      <c r="D129" s="19">
        <v>3</v>
      </c>
      <c r="E129" s="19"/>
      <c r="F129" s="20">
        <f t="shared" si="52"/>
        <v>2</v>
      </c>
      <c r="G129" s="20">
        <f t="shared" si="46"/>
        <v>6</v>
      </c>
      <c r="H129" s="81" t="s">
        <v>19</v>
      </c>
      <c r="I129" s="83">
        <v>4</v>
      </c>
      <c r="J129" s="82">
        <f t="shared" si="55"/>
        <v>4</v>
      </c>
      <c r="K129" s="20">
        <f t="shared" si="47"/>
        <v>-2</v>
      </c>
      <c r="L129" s="20">
        <f t="shared" si="48"/>
        <v>287.6695760540415</v>
      </c>
      <c r="M129" s="45">
        <f t="shared" si="49"/>
        <v>52</v>
      </c>
      <c r="N129" s="45">
        <f t="shared" si="50"/>
        <v>72</v>
      </c>
      <c r="O129" s="61">
        <f t="shared" si="51"/>
        <v>0.41935483870967744</v>
      </c>
      <c r="P129" s="45">
        <f t="shared" si="53"/>
        <v>5</v>
      </c>
      <c r="Q129" s="39">
        <f t="shared" si="54"/>
        <v>3</v>
      </c>
      <c r="R129" s="84">
        <f t="shared" si="39"/>
        <v>0.625</v>
      </c>
    </row>
    <row r="130" spans="1:21" x14ac:dyDescent="0.3">
      <c r="A130" s="24">
        <v>42531</v>
      </c>
      <c r="B130" s="27" t="s">
        <v>269</v>
      </c>
      <c r="C130" s="48" t="s">
        <v>270</v>
      </c>
      <c r="D130" s="19">
        <v>3.5</v>
      </c>
      <c r="E130" s="19"/>
      <c r="F130" s="20">
        <f t="shared" si="52"/>
        <v>2.4</v>
      </c>
      <c r="G130" s="20">
        <f t="shared" si="46"/>
        <v>8.4</v>
      </c>
      <c r="H130" s="81" t="s">
        <v>19</v>
      </c>
      <c r="I130" s="83">
        <v>4</v>
      </c>
      <c r="J130" s="82">
        <f t="shared" si="55"/>
        <v>6</v>
      </c>
      <c r="K130" s="20">
        <f t="shared" si="47"/>
        <v>-2.4</v>
      </c>
      <c r="L130" s="20">
        <f t="shared" si="48"/>
        <v>285.26957605404152</v>
      </c>
      <c r="M130" s="45">
        <f t="shared" si="49"/>
        <v>52</v>
      </c>
      <c r="N130" s="45">
        <f t="shared" si="50"/>
        <v>73</v>
      </c>
      <c r="O130" s="61">
        <f t="shared" si="51"/>
        <v>0.41599999999999998</v>
      </c>
      <c r="P130" s="45">
        <f t="shared" si="53"/>
        <v>5</v>
      </c>
      <c r="Q130" s="39">
        <f t="shared" si="54"/>
        <v>4</v>
      </c>
      <c r="R130" s="84">
        <f t="shared" si="39"/>
        <v>0.55555555555555558</v>
      </c>
    </row>
    <row r="131" spans="1:21" x14ac:dyDescent="0.3">
      <c r="A131" s="24">
        <v>42532</v>
      </c>
      <c r="B131" s="27" t="s">
        <v>271</v>
      </c>
      <c r="C131" s="106" t="s">
        <v>272</v>
      </c>
      <c r="D131" s="19">
        <v>2.37</v>
      </c>
      <c r="E131" s="19"/>
      <c r="F131" s="20">
        <f t="shared" si="52"/>
        <v>6.1313868613138682</v>
      </c>
      <c r="G131" s="20">
        <f t="shared" si="46"/>
        <v>14.531386861313868</v>
      </c>
      <c r="H131" s="81" t="s">
        <v>28</v>
      </c>
      <c r="I131" s="83">
        <f t="shared" ref="I131:I147" si="56">IF(H130="Lost",IF(I130=12,3,IF(E131="y",I130+4,I130)),4)</f>
        <v>4</v>
      </c>
      <c r="J131" s="82">
        <f t="shared" si="55"/>
        <v>8.4</v>
      </c>
      <c r="K131" s="20">
        <f t="shared" si="47"/>
        <v>8.4</v>
      </c>
      <c r="L131" s="20">
        <f t="shared" si="48"/>
        <v>293.6695760540415</v>
      </c>
      <c r="M131" s="45">
        <f t="shared" si="49"/>
        <v>53</v>
      </c>
      <c r="N131" s="45">
        <f t="shared" si="50"/>
        <v>73</v>
      </c>
      <c r="O131" s="61">
        <f t="shared" si="51"/>
        <v>0.42063492063492064</v>
      </c>
      <c r="P131" s="45">
        <f t="shared" si="53"/>
        <v>6</v>
      </c>
      <c r="Q131" s="39">
        <f t="shared" si="54"/>
        <v>4</v>
      </c>
      <c r="R131" s="84">
        <f t="shared" si="39"/>
        <v>0.6</v>
      </c>
    </row>
    <row r="132" spans="1:21" x14ac:dyDescent="0.3">
      <c r="A132" s="24">
        <v>42532</v>
      </c>
      <c r="B132" s="27" t="s">
        <v>271</v>
      </c>
      <c r="C132" s="106" t="s">
        <v>272</v>
      </c>
      <c r="D132" s="19"/>
      <c r="E132" s="19"/>
      <c r="F132" s="20" t="str">
        <f t="shared" si="52"/>
        <v/>
      </c>
      <c r="G132" s="20">
        <v>1.1299999999999999</v>
      </c>
      <c r="H132" s="81" t="s">
        <v>28</v>
      </c>
      <c r="I132" s="83">
        <f t="shared" si="56"/>
        <v>4</v>
      </c>
      <c r="J132" s="82">
        <v>1.1299999999999999</v>
      </c>
      <c r="K132" s="20">
        <f t="shared" si="47"/>
        <v>1.1299999999999999</v>
      </c>
      <c r="L132" s="20">
        <f t="shared" si="48"/>
        <v>294.79957605404149</v>
      </c>
      <c r="M132" s="45">
        <f t="shared" si="49"/>
        <v>54</v>
      </c>
      <c r="N132" s="45">
        <f t="shared" si="50"/>
        <v>73</v>
      </c>
      <c r="O132" s="61">
        <f t="shared" si="51"/>
        <v>0.42519685039370081</v>
      </c>
      <c r="P132" s="45">
        <f t="shared" si="53"/>
        <v>7</v>
      </c>
      <c r="Q132" s="39">
        <f t="shared" si="54"/>
        <v>4</v>
      </c>
      <c r="R132" s="84">
        <f t="shared" si="39"/>
        <v>0.63636363636363635</v>
      </c>
      <c r="S132" t="s">
        <v>273</v>
      </c>
    </row>
    <row r="133" spans="1:21" x14ac:dyDescent="0.3">
      <c r="A133" s="24">
        <v>42534</v>
      </c>
      <c r="B133" s="27" t="s">
        <v>274</v>
      </c>
      <c r="C133" s="48" t="s">
        <v>275</v>
      </c>
      <c r="D133" s="19">
        <v>3.5</v>
      </c>
      <c r="E133" s="19"/>
      <c r="F133" s="20">
        <f t="shared" si="52"/>
        <v>1.6</v>
      </c>
      <c r="G133" s="20">
        <f t="shared" si="46"/>
        <v>5.6000000000000005</v>
      </c>
      <c r="H133" s="81" t="s">
        <v>19</v>
      </c>
      <c r="I133" s="83">
        <f t="shared" si="56"/>
        <v>4</v>
      </c>
      <c r="J133" s="82">
        <f t="shared" si="55"/>
        <v>4</v>
      </c>
      <c r="K133" s="20">
        <f t="shared" si="47"/>
        <v>-1.6</v>
      </c>
      <c r="L133" s="20">
        <f t="shared" si="48"/>
        <v>293.19957605404147</v>
      </c>
      <c r="M133" s="45">
        <f t="shared" si="49"/>
        <v>54</v>
      </c>
      <c r="N133" s="45">
        <f t="shared" si="50"/>
        <v>74</v>
      </c>
      <c r="O133" s="61">
        <f t="shared" si="51"/>
        <v>0.421875</v>
      </c>
      <c r="P133" s="45">
        <f t="shared" si="53"/>
        <v>7</v>
      </c>
      <c r="Q133" s="39">
        <f t="shared" si="54"/>
        <v>5</v>
      </c>
      <c r="R133" s="84">
        <f t="shared" si="39"/>
        <v>0.58333333333333337</v>
      </c>
    </row>
    <row r="134" spans="1:21" x14ac:dyDescent="0.3">
      <c r="A134" s="24">
        <v>42535</v>
      </c>
      <c r="B134" s="27" t="s">
        <v>276</v>
      </c>
      <c r="C134" s="90" t="s">
        <v>277</v>
      </c>
      <c r="D134" s="19">
        <v>3.25</v>
      </c>
      <c r="E134" s="19" t="s">
        <v>23</v>
      </c>
      <c r="F134" s="20">
        <f t="shared" si="52"/>
        <v>4.2666666666666666</v>
      </c>
      <c r="G134" s="20">
        <f t="shared" si="46"/>
        <v>13.866666666666667</v>
      </c>
      <c r="H134" s="81" t="s">
        <v>19</v>
      </c>
      <c r="I134" s="83">
        <f t="shared" si="56"/>
        <v>8</v>
      </c>
      <c r="J134" s="82">
        <f t="shared" si="55"/>
        <v>9.6</v>
      </c>
      <c r="K134" s="20">
        <f t="shared" si="47"/>
        <v>-4.2666666666666666</v>
      </c>
      <c r="L134" s="20">
        <f t="shared" si="48"/>
        <v>288.93290938737482</v>
      </c>
      <c r="M134" s="45">
        <f t="shared" si="49"/>
        <v>54</v>
      </c>
      <c r="N134" s="45">
        <f t="shared" si="50"/>
        <v>75</v>
      </c>
      <c r="O134" s="61">
        <f t="shared" si="51"/>
        <v>0.41860465116279072</v>
      </c>
      <c r="P134" s="45">
        <f t="shared" si="53"/>
        <v>7</v>
      </c>
      <c r="Q134" s="39">
        <f t="shared" si="54"/>
        <v>6</v>
      </c>
      <c r="R134" s="84">
        <f t="shared" si="39"/>
        <v>0.53846153846153844</v>
      </c>
    </row>
    <row r="135" spans="1:21" x14ac:dyDescent="0.3">
      <c r="A135" s="24">
        <v>42536</v>
      </c>
      <c r="B135" s="27" t="s">
        <v>278</v>
      </c>
      <c r="C135" s="90" t="s">
        <v>279</v>
      </c>
      <c r="D135" s="19">
        <v>2.62</v>
      </c>
      <c r="E135" s="19"/>
      <c r="F135" s="20">
        <f t="shared" si="52"/>
        <v>8.5596707818930042</v>
      </c>
      <c r="G135" s="20">
        <f t="shared" si="46"/>
        <v>22.426337448559671</v>
      </c>
      <c r="H135" s="81" t="s">
        <v>28</v>
      </c>
      <c r="I135" s="83">
        <f t="shared" si="56"/>
        <v>8</v>
      </c>
      <c r="J135" s="82">
        <f t="shared" si="55"/>
        <v>13.866666666666667</v>
      </c>
      <c r="K135" s="20">
        <v>17.12</v>
      </c>
      <c r="L135" s="20">
        <f t="shared" si="48"/>
        <v>306.05290938737483</v>
      </c>
      <c r="M135" s="45">
        <f t="shared" si="49"/>
        <v>55</v>
      </c>
      <c r="N135" s="45">
        <f t="shared" si="50"/>
        <v>75</v>
      </c>
      <c r="O135" s="61">
        <f t="shared" si="51"/>
        <v>0.42307692307692307</v>
      </c>
      <c r="P135" s="45">
        <f t="shared" si="53"/>
        <v>8</v>
      </c>
      <c r="Q135" s="39">
        <f t="shared" si="54"/>
        <v>6</v>
      </c>
      <c r="R135" s="84">
        <f t="shared" si="39"/>
        <v>0.5714285714285714</v>
      </c>
      <c r="S135" t="s">
        <v>266</v>
      </c>
      <c r="U135" t="s">
        <v>280</v>
      </c>
    </row>
    <row r="136" spans="1:21" x14ac:dyDescent="0.3">
      <c r="A136" s="24">
        <v>42537</v>
      </c>
      <c r="B136" s="27" t="s">
        <v>281</v>
      </c>
      <c r="C136" s="90" t="s">
        <v>282</v>
      </c>
      <c r="D136" s="19">
        <v>3.75</v>
      </c>
      <c r="E136" s="19"/>
      <c r="F136" s="20">
        <f t="shared" si="52"/>
        <v>1.8181818181818181</v>
      </c>
      <c r="G136" s="20">
        <f t="shared" si="46"/>
        <v>6.8181818181818183</v>
      </c>
      <c r="H136" s="81" t="s">
        <v>19</v>
      </c>
      <c r="I136" s="83">
        <v>5</v>
      </c>
      <c r="J136" s="82">
        <f t="shared" si="55"/>
        <v>5</v>
      </c>
      <c r="K136" s="20">
        <f t="shared" si="47"/>
        <v>-1.8181818181818181</v>
      </c>
      <c r="L136" s="20">
        <f t="shared" si="48"/>
        <v>304.23472756919301</v>
      </c>
      <c r="M136" s="45">
        <f t="shared" si="49"/>
        <v>55</v>
      </c>
      <c r="N136" s="45">
        <f t="shared" si="50"/>
        <v>76</v>
      </c>
      <c r="O136" s="61">
        <f t="shared" si="51"/>
        <v>0.41984732824427479</v>
      </c>
      <c r="P136" s="45">
        <f t="shared" si="53"/>
        <v>8</v>
      </c>
      <c r="Q136" s="39">
        <f t="shared" si="54"/>
        <v>7</v>
      </c>
      <c r="R136" s="84">
        <f t="shared" si="39"/>
        <v>0.53333333333333333</v>
      </c>
    </row>
    <row r="137" spans="1:21" x14ac:dyDescent="0.3">
      <c r="A137" s="24">
        <v>42538</v>
      </c>
      <c r="B137" s="27" t="s">
        <v>283</v>
      </c>
      <c r="C137" s="48" t="s">
        <v>284</v>
      </c>
      <c r="D137" s="19">
        <v>2.87</v>
      </c>
      <c r="E137" s="19" t="s">
        <v>23</v>
      </c>
      <c r="F137" s="20">
        <f t="shared" si="52"/>
        <v>5.7851239669421481</v>
      </c>
      <c r="G137" s="20">
        <f t="shared" si="46"/>
        <v>16.603305785123965</v>
      </c>
      <c r="H137" s="81" t="s">
        <v>28</v>
      </c>
      <c r="I137" s="83">
        <f t="shared" si="56"/>
        <v>9</v>
      </c>
      <c r="J137" s="82">
        <f t="shared" si="55"/>
        <v>10.818181818181818</v>
      </c>
      <c r="K137" s="20">
        <f t="shared" si="47"/>
        <v>10.818181818181818</v>
      </c>
      <c r="L137" s="20">
        <f t="shared" si="48"/>
        <v>315.05290938737483</v>
      </c>
      <c r="M137" s="45">
        <f t="shared" si="49"/>
        <v>56</v>
      </c>
      <c r="N137" s="45">
        <f t="shared" si="50"/>
        <v>76</v>
      </c>
      <c r="O137" s="61">
        <f t="shared" si="51"/>
        <v>0.42424242424242425</v>
      </c>
      <c r="P137" s="45">
        <f t="shared" si="53"/>
        <v>9</v>
      </c>
      <c r="Q137" s="39">
        <f t="shared" si="54"/>
        <v>7</v>
      </c>
      <c r="R137" s="84">
        <f t="shared" si="39"/>
        <v>0.5625</v>
      </c>
    </row>
    <row r="138" spans="1:21" x14ac:dyDescent="0.3">
      <c r="A138" s="24">
        <v>42539</v>
      </c>
      <c r="B138" s="27" t="s">
        <v>285</v>
      </c>
      <c r="C138" s="48" t="s">
        <v>286</v>
      </c>
      <c r="D138" s="19">
        <v>2.5</v>
      </c>
      <c r="E138" s="19"/>
      <c r="F138" s="20">
        <f t="shared" si="52"/>
        <v>3.3333333333333335</v>
      </c>
      <c r="G138" s="20">
        <f t="shared" si="46"/>
        <v>8.3333333333333339</v>
      </c>
      <c r="H138" s="81" t="s">
        <v>19</v>
      </c>
      <c r="I138" s="83">
        <v>5</v>
      </c>
      <c r="J138" s="82">
        <f t="shared" si="55"/>
        <v>5</v>
      </c>
      <c r="K138" s="20">
        <f t="shared" si="47"/>
        <v>-3.3333333333333335</v>
      </c>
      <c r="L138" s="20">
        <f t="shared" si="48"/>
        <v>311.71957605404151</v>
      </c>
      <c r="M138" s="45">
        <f t="shared" si="49"/>
        <v>56</v>
      </c>
      <c r="N138" s="45">
        <f t="shared" si="50"/>
        <v>77</v>
      </c>
      <c r="O138" s="61">
        <f t="shared" si="51"/>
        <v>0.42105263157894735</v>
      </c>
      <c r="P138" s="45">
        <f t="shared" si="53"/>
        <v>9</v>
      </c>
      <c r="Q138" s="39">
        <f t="shared" si="54"/>
        <v>8</v>
      </c>
      <c r="R138" s="84">
        <f t="shared" si="39"/>
        <v>0.52941176470588236</v>
      </c>
    </row>
    <row r="139" spans="1:21" x14ac:dyDescent="0.3">
      <c r="A139" s="24">
        <v>42541</v>
      </c>
      <c r="B139" s="27" t="s">
        <v>287</v>
      </c>
      <c r="C139" s="48" t="s">
        <v>288</v>
      </c>
      <c r="D139" s="19">
        <v>5</v>
      </c>
      <c r="E139" s="19" t="s">
        <v>23</v>
      </c>
      <c r="F139" s="20">
        <f t="shared" si="52"/>
        <v>3.0833333333333335</v>
      </c>
      <c r="G139" s="20">
        <f t="shared" si="46"/>
        <v>15.416666666666668</v>
      </c>
      <c r="H139" s="81" t="s">
        <v>19</v>
      </c>
      <c r="I139" s="83">
        <f t="shared" si="56"/>
        <v>9</v>
      </c>
      <c r="J139" s="82">
        <f t="shared" si="55"/>
        <v>12.333333333333334</v>
      </c>
      <c r="K139" s="20">
        <f t="shared" si="47"/>
        <v>-3.0833333333333335</v>
      </c>
      <c r="L139" s="20">
        <f t="shared" si="48"/>
        <v>308.6362427207082</v>
      </c>
      <c r="M139" s="45">
        <f t="shared" si="49"/>
        <v>56</v>
      </c>
      <c r="N139" s="45">
        <f t="shared" si="50"/>
        <v>78</v>
      </c>
      <c r="O139" s="61">
        <f t="shared" si="51"/>
        <v>0.41791044776119401</v>
      </c>
      <c r="P139" s="45">
        <f t="shared" si="53"/>
        <v>9</v>
      </c>
      <c r="Q139" s="39">
        <f t="shared" si="54"/>
        <v>9</v>
      </c>
      <c r="R139" s="84">
        <f t="shared" si="39"/>
        <v>0.5</v>
      </c>
    </row>
    <row r="140" spans="1:21" x14ac:dyDescent="0.3">
      <c r="A140" s="24">
        <v>42543</v>
      </c>
      <c r="B140" s="27" t="s">
        <v>289</v>
      </c>
      <c r="C140" s="48" t="s">
        <v>290</v>
      </c>
      <c r="D140" s="19">
        <v>2.75</v>
      </c>
      <c r="E140" s="19"/>
      <c r="F140" s="20">
        <f t="shared" si="52"/>
        <v>8.8095238095238102</v>
      </c>
      <c r="G140" s="20">
        <f t="shared" si="46"/>
        <v>24.226190476190478</v>
      </c>
      <c r="H140" s="81" t="s">
        <v>19</v>
      </c>
      <c r="I140" s="83">
        <f t="shared" si="56"/>
        <v>9</v>
      </c>
      <c r="J140" s="82">
        <f t="shared" si="55"/>
        <v>15.416666666666668</v>
      </c>
      <c r="K140" s="20">
        <f t="shared" si="47"/>
        <v>-8.8095238095238102</v>
      </c>
      <c r="L140" s="20">
        <f t="shared" si="48"/>
        <v>299.8267189111844</v>
      </c>
      <c r="M140" s="45">
        <f t="shared" si="49"/>
        <v>56</v>
      </c>
      <c r="N140" s="45">
        <f t="shared" si="50"/>
        <v>79</v>
      </c>
      <c r="O140" s="61">
        <f t="shared" si="51"/>
        <v>0.4148148148148148</v>
      </c>
      <c r="P140" s="45">
        <f t="shared" si="53"/>
        <v>9</v>
      </c>
      <c r="Q140" s="39">
        <f t="shared" si="54"/>
        <v>10</v>
      </c>
      <c r="R140" s="84">
        <f t="shared" si="39"/>
        <v>0.47368421052631576</v>
      </c>
    </row>
    <row r="141" spans="1:21" x14ac:dyDescent="0.3">
      <c r="A141" s="24">
        <v>42544</v>
      </c>
      <c r="B141" s="27" t="s">
        <v>291</v>
      </c>
      <c r="C141" s="90" t="s">
        <v>292</v>
      </c>
      <c r="D141" s="19">
        <v>3</v>
      </c>
      <c r="E141" s="19" t="s">
        <v>23</v>
      </c>
      <c r="F141" s="20">
        <f t="shared" si="52"/>
        <v>12.75</v>
      </c>
      <c r="G141" s="20">
        <v>39.51</v>
      </c>
      <c r="H141" s="81" t="s">
        <v>28</v>
      </c>
      <c r="I141" s="83">
        <f>IF(H140="Lost",IF(I140=12,3,IF(E141="y",I140+1.5,I140)),4)</f>
        <v>10.5</v>
      </c>
      <c r="J141" s="82">
        <v>25.5</v>
      </c>
      <c r="K141" s="20">
        <f t="shared" si="47"/>
        <v>25.5</v>
      </c>
      <c r="L141" s="20">
        <f t="shared" si="48"/>
        <v>325.3267189111844</v>
      </c>
      <c r="M141" s="45">
        <f t="shared" si="49"/>
        <v>57</v>
      </c>
      <c r="N141" s="45">
        <f t="shared" si="50"/>
        <v>79</v>
      </c>
      <c r="O141" s="61">
        <f t="shared" si="51"/>
        <v>0.41911764705882354</v>
      </c>
      <c r="P141" s="45">
        <f t="shared" si="53"/>
        <v>10</v>
      </c>
      <c r="Q141" s="39">
        <f t="shared" si="54"/>
        <v>10</v>
      </c>
      <c r="R141" s="84">
        <f t="shared" si="39"/>
        <v>0.5</v>
      </c>
    </row>
    <row r="142" spans="1:21" x14ac:dyDescent="0.3">
      <c r="A142" s="24">
        <v>42545</v>
      </c>
      <c r="B142" s="27" t="s">
        <v>293</v>
      </c>
      <c r="C142" s="48" t="s">
        <v>294</v>
      </c>
      <c r="D142" s="19">
        <v>2.5</v>
      </c>
      <c r="E142" s="19"/>
      <c r="F142" s="20">
        <f t="shared" si="52"/>
        <v>2.6666666666666665</v>
      </c>
      <c r="G142" s="20">
        <f t="shared" si="46"/>
        <v>6.6666666666666661</v>
      </c>
      <c r="H142" s="81" t="s">
        <v>19</v>
      </c>
      <c r="I142" s="83">
        <f t="shared" si="56"/>
        <v>4</v>
      </c>
      <c r="J142" s="82">
        <f t="shared" si="55"/>
        <v>4</v>
      </c>
      <c r="K142" s="20">
        <f t="shared" si="47"/>
        <v>-2.6666666666666665</v>
      </c>
      <c r="L142" s="20">
        <f t="shared" si="48"/>
        <v>322.66005224451771</v>
      </c>
      <c r="M142" s="45">
        <f t="shared" si="49"/>
        <v>57</v>
      </c>
      <c r="N142" s="45">
        <f t="shared" si="50"/>
        <v>80</v>
      </c>
      <c r="O142" s="61">
        <f t="shared" si="51"/>
        <v>0.41605839416058393</v>
      </c>
      <c r="P142" s="45">
        <f t="shared" si="53"/>
        <v>10</v>
      </c>
      <c r="Q142" s="39">
        <f t="shared" si="54"/>
        <v>11</v>
      </c>
      <c r="R142" s="84">
        <f t="shared" si="39"/>
        <v>0.47619047619047616</v>
      </c>
    </row>
    <row r="143" spans="1:21" x14ac:dyDescent="0.3">
      <c r="A143" s="24">
        <v>42548</v>
      </c>
      <c r="B143" s="27" t="s">
        <v>295</v>
      </c>
      <c r="C143" s="48" t="s">
        <v>296</v>
      </c>
      <c r="D143" s="19">
        <v>2.88</v>
      </c>
      <c r="E143" s="19" t="s">
        <v>23</v>
      </c>
      <c r="F143" s="20">
        <f t="shared" si="52"/>
        <v>5.6737588652482271</v>
      </c>
      <c r="G143" s="20">
        <f t="shared" si="46"/>
        <v>16.340425531914892</v>
      </c>
      <c r="H143" s="81" t="s">
        <v>19</v>
      </c>
      <c r="I143" s="83">
        <f t="shared" si="56"/>
        <v>8</v>
      </c>
      <c r="J143" s="82">
        <f t="shared" si="55"/>
        <v>10.666666666666666</v>
      </c>
      <c r="K143" s="20">
        <f t="shared" si="47"/>
        <v>-5.6737588652482271</v>
      </c>
      <c r="L143" s="20">
        <f t="shared" si="48"/>
        <v>316.98629337926951</v>
      </c>
      <c r="M143" s="45">
        <f t="shared" si="49"/>
        <v>57</v>
      </c>
      <c r="N143" s="45">
        <f t="shared" si="50"/>
        <v>81</v>
      </c>
      <c r="O143" s="61">
        <f t="shared" si="51"/>
        <v>0.41304347826086957</v>
      </c>
      <c r="P143" s="45">
        <f t="shared" si="53"/>
        <v>10</v>
      </c>
      <c r="Q143" s="39">
        <f t="shared" si="54"/>
        <v>12</v>
      </c>
      <c r="R143" s="84">
        <f t="shared" si="39"/>
        <v>0.45454545454545453</v>
      </c>
    </row>
    <row r="144" spans="1:21" x14ac:dyDescent="0.3">
      <c r="A144" s="24">
        <v>42549</v>
      </c>
      <c r="B144" s="27" t="s">
        <v>297</v>
      </c>
      <c r="C144" s="48" t="s">
        <v>298</v>
      </c>
      <c r="D144" s="19">
        <v>2.62</v>
      </c>
      <c r="E144" s="19"/>
      <c r="F144" s="20">
        <f t="shared" si="52"/>
        <v>10.086682427107958</v>
      </c>
      <c r="G144" s="20">
        <f t="shared" si="46"/>
        <v>26.427107959022852</v>
      </c>
      <c r="H144" s="81" t="s">
        <v>19</v>
      </c>
      <c r="I144" s="83">
        <f t="shared" si="56"/>
        <v>8</v>
      </c>
      <c r="J144" s="82">
        <f t="shared" si="55"/>
        <v>16.340425531914892</v>
      </c>
      <c r="K144" s="20">
        <f t="shared" si="47"/>
        <v>-10.086682427107958</v>
      </c>
      <c r="L144" s="20">
        <f t="shared" si="48"/>
        <v>306.89961095216154</v>
      </c>
      <c r="M144" s="45">
        <f t="shared" si="49"/>
        <v>57</v>
      </c>
      <c r="N144" s="45">
        <f t="shared" si="50"/>
        <v>82</v>
      </c>
      <c r="O144" s="61">
        <f t="shared" si="51"/>
        <v>0.41007194244604317</v>
      </c>
      <c r="P144" s="45">
        <f t="shared" si="53"/>
        <v>10</v>
      </c>
      <c r="Q144" s="39">
        <f t="shared" si="54"/>
        <v>13</v>
      </c>
      <c r="R144" s="84">
        <f t="shared" si="39"/>
        <v>0.43478260869565216</v>
      </c>
    </row>
    <row r="145" spans="1:19" x14ac:dyDescent="0.3">
      <c r="A145" s="32">
        <v>42551</v>
      </c>
      <c r="B145" s="33"/>
      <c r="C145" s="108"/>
      <c r="D145" s="35">
        <v>3</v>
      </c>
      <c r="E145" s="35"/>
      <c r="F145" s="20">
        <f t="shared" si="52"/>
        <v>13.213553979511424</v>
      </c>
      <c r="G145" s="36">
        <f t="shared" si="46"/>
        <v>39.640661938534272</v>
      </c>
      <c r="H145" s="109" t="s">
        <v>28</v>
      </c>
      <c r="I145" s="110">
        <f t="shared" si="56"/>
        <v>8</v>
      </c>
      <c r="J145" s="111">
        <f t="shared" si="55"/>
        <v>26.427107959022848</v>
      </c>
      <c r="K145" s="36">
        <f t="shared" si="47"/>
        <v>26.427107959022848</v>
      </c>
      <c r="L145" s="36">
        <f t="shared" si="48"/>
        <v>333.3267189111844</v>
      </c>
      <c r="M145" s="112">
        <f t="shared" si="49"/>
        <v>58</v>
      </c>
      <c r="N145" s="112">
        <f t="shared" si="50"/>
        <v>82</v>
      </c>
      <c r="O145" s="113">
        <f t="shared" si="51"/>
        <v>0.41428571428571431</v>
      </c>
      <c r="P145" s="112">
        <f t="shared" si="53"/>
        <v>11</v>
      </c>
      <c r="Q145" s="40">
        <f t="shared" si="54"/>
        <v>13</v>
      </c>
      <c r="R145" s="115">
        <f t="shared" si="39"/>
        <v>0.45833333333333331</v>
      </c>
    </row>
    <row r="146" spans="1:19" ht="24.6" customHeight="1" x14ac:dyDescent="0.3">
      <c r="A146" s="24">
        <v>42552</v>
      </c>
      <c r="B146" s="116" t="s">
        <v>299</v>
      </c>
      <c r="C146" s="48" t="s">
        <v>300</v>
      </c>
      <c r="D146" s="117">
        <v>2.75</v>
      </c>
      <c r="E146" s="19"/>
      <c r="F146" s="20">
        <f t="shared" ref="F146:F158" si="57">IF(D146="","",IF(H145="Won",J146/(D146-1), J146/(D146-1)))</f>
        <v>2.2857142857142856</v>
      </c>
      <c r="G146" s="20">
        <f t="shared" si="46"/>
        <v>6.2857142857142856</v>
      </c>
      <c r="H146" s="81" t="s">
        <v>28</v>
      </c>
      <c r="I146" s="83">
        <f t="shared" si="56"/>
        <v>4</v>
      </c>
      <c r="J146" s="82">
        <f t="shared" si="55"/>
        <v>4</v>
      </c>
      <c r="K146" s="20">
        <f t="shared" si="47"/>
        <v>4</v>
      </c>
      <c r="L146" s="20">
        <f t="shared" si="48"/>
        <v>337.3267189111844</v>
      </c>
      <c r="M146" s="45">
        <f t="shared" si="49"/>
        <v>59</v>
      </c>
      <c r="N146" s="45">
        <f t="shared" si="50"/>
        <v>82</v>
      </c>
      <c r="O146" s="61">
        <f t="shared" si="51"/>
        <v>0.41843971631205673</v>
      </c>
      <c r="P146" s="45">
        <v>1</v>
      </c>
      <c r="Q146" s="39">
        <v>0</v>
      </c>
      <c r="R146" s="84">
        <f t="shared" si="39"/>
        <v>1</v>
      </c>
    </row>
    <row r="147" spans="1:19" x14ac:dyDescent="0.3">
      <c r="A147" s="24">
        <v>42555</v>
      </c>
      <c r="B147" s="27" t="s">
        <v>301</v>
      </c>
      <c r="C147" s="48" t="s">
        <v>302</v>
      </c>
      <c r="D147" s="19">
        <v>3.25</v>
      </c>
      <c r="E147" s="19"/>
      <c r="F147" s="20">
        <f t="shared" si="57"/>
        <v>1.7777777777777777</v>
      </c>
      <c r="G147" s="20">
        <f t="shared" si="46"/>
        <v>5.7777777777777777</v>
      </c>
      <c r="H147" s="81" t="s">
        <v>28</v>
      </c>
      <c r="I147" s="83">
        <f t="shared" si="56"/>
        <v>4</v>
      </c>
      <c r="J147" s="82">
        <f t="shared" si="55"/>
        <v>4</v>
      </c>
      <c r="K147" s="20">
        <f t="shared" si="47"/>
        <v>4</v>
      </c>
      <c r="L147" s="20">
        <f t="shared" si="48"/>
        <v>341.3267189111844</v>
      </c>
      <c r="M147" s="45">
        <f t="shared" si="49"/>
        <v>60</v>
      </c>
      <c r="N147" s="45">
        <f t="shared" si="50"/>
        <v>82</v>
      </c>
      <c r="O147" s="61">
        <f t="shared" si="51"/>
        <v>0.42253521126760563</v>
      </c>
      <c r="P147" s="45">
        <f t="shared" ref="P147:P161" si="58">IF(H147="","",IF(H147="Won",P146+1,IF(H147="Push",P146,P146)))</f>
        <v>2</v>
      </c>
      <c r="Q147" s="39">
        <f t="shared" ref="Q147:Q161" si="59">IF(H147="","",IF(H147="Lost",Q146+1,IF(H147="Push",Q146,Q146)))</f>
        <v>0</v>
      </c>
      <c r="R147" s="84">
        <f t="shared" si="39"/>
        <v>1</v>
      </c>
    </row>
    <row r="148" spans="1:19" x14ac:dyDescent="0.3">
      <c r="A148" s="24">
        <v>42556</v>
      </c>
      <c r="B148" s="27" t="s">
        <v>303</v>
      </c>
      <c r="C148" s="48" t="s">
        <v>304</v>
      </c>
      <c r="D148" s="19">
        <v>3.5</v>
      </c>
      <c r="E148" s="19"/>
      <c r="F148" s="20">
        <f t="shared" si="57"/>
        <v>1.6</v>
      </c>
      <c r="G148" s="20">
        <f t="shared" ref="G148:G211" si="60">IF(D148="","",IF(H147="Won",  D148*F148,D148*F148))</f>
        <v>5.6000000000000005</v>
      </c>
      <c r="H148" s="81" t="s">
        <v>28</v>
      </c>
      <c r="I148" s="83">
        <f t="shared" ref="I148:I181" si="61">IF(H147="Lost",IF(I147=12,3,IF(E148="y",I147+4,I147)),4)</f>
        <v>4</v>
      </c>
      <c r="J148" s="82">
        <f t="shared" ref="J148:J208" si="62">IF(H147="","",IF(H147="Won",I148,IF(H147="Push",J147,IF(E148="Y",J147-K147+4,J147-K147))))</f>
        <v>4</v>
      </c>
      <c r="K148" s="20">
        <f t="shared" ref="K148:K183" si="63">IF(H148="","",IF(H148="Won",J148,IF(H148="Push",0,-F148)))</f>
        <v>4</v>
      </c>
      <c r="L148" s="20">
        <f t="shared" ref="L148:L183" si="64">IF(H148="","",K148+L147)</f>
        <v>345.3267189111844</v>
      </c>
      <c r="M148" s="45">
        <f t="shared" ref="M148:M183" si="65">IF(H148="","",IF(H148="Won",M147+1,IF(H148="Push",M147,M147)))</f>
        <v>61</v>
      </c>
      <c r="N148" s="45">
        <f t="shared" ref="N148:N183" si="66">IF(H148="","",IF(H148="Lost",N147+1,IF(H148="Push",N147,N147)))</f>
        <v>82</v>
      </c>
      <c r="O148" s="61">
        <f t="shared" ref="O148:O183" si="67">IF(H148="","",M148/(M148+N148))</f>
        <v>0.42657342657342656</v>
      </c>
      <c r="P148" s="45">
        <f t="shared" si="58"/>
        <v>3</v>
      </c>
      <c r="Q148" s="39">
        <f t="shared" si="59"/>
        <v>0</v>
      </c>
      <c r="R148" s="84">
        <f t="shared" si="39"/>
        <v>1</v>
      </c>
    </row>
    <row r="149" spans="1:19" x14ac:dyDescent="0.3">
      <c r="A149" s="24">
        <v>42557</v>
      </c>
      <c r="B149" s="27" t="s">
        <v>305</v>
      </c>
      <c r="C149" s="48" t="s">
        <v>306</v>
      </c>
      <c r="D149" s="19">
        <v>3.25</v>
      </c>
      <c r="E149" s="19"/>
      <c r="F149" s="20">
        <f t="shared" si="57"/>
        <v>1.7777777777777777</v>
      </c>
      <c r="G149" s="20">
        <f t="shared" si="60"/>
        <v>5.7777777777777777</v>
      </c>
      <c r="H149" s="81" t="s">
        <v>28</v>
      </c>
      <c r="I149" s="83">
        <f t="shared" si="61"/>
        <v>4</v>
      </c>
      <c r="J149" s="82">
        <f t="shared" si="62"/>
        <v>4</v>
      </c>
      <c r="K149" s="20">
        <f t="shared" si="63"/>
        <v>4</v>
      </c>
      <c r="L149" s="20">
        <f t="shared" si="64"/>
        <v>349.3267189111844</v>
      </c>
      <c r="M149" s="45">
        <f t="shared" si="65"/>
        <v>62</v>
      </c>
      <c r="N149" s="45">
        <f t="shared" si="66"/>
        <v>82</v>
      </c>
      <c r="O149" s="61">
        <f t="shared" si="67"/>
        <v>0.43055555555555558</v>
      </c>
      <c r="P149" s="45">
        <f t="shared" si="58"/>
        <v>4</v>
      </c>
      <c r="Q149" s="39">
        <f t="shared" si="59"/>
        <v>0</v>
      </c>
      <c r="R149" s="84">
        <f t="shared" si="39"/>
        <v>1</v>
      </c>
    </row>
    <row r="150" spans="1:19" x14ac:dyDescent="0.3">
      <c r="A150" s="24">
        <v>42558</v>
      </c>
      <c r="B150" s="27" t="s">
        <v>307</v>
      </c>
      <c r="C150" s="48" t="s">
        <v>308</v>
      </c>
      <c r="D150" s="19">
        <v>3.75</v>
      </c>
      <c r="E150" s="19"/>
      <c r="F150" s="20">
        <f t="shared" si="57"/>
        <v>1.4545454545454546</v>
      </c>
      <c r="G150" s="20">
        <f t="shared" si="60"/>
        <v>5.454545454545455</v>
      </c>
      <c r="H150" s="81" t="s">
        <v>28</v>
      </c>
      <c r="I150" s="83">
        <f t="shared" si="61"/>
        <v>4</v>
      </c>
      <c r="J150" s="82">
        <f t="shared" si="62"/>
        <v>4</v>
      </c>
      <c r="K150" s="20">
        <f t="shared" si="63"/>
        <v>4</v>
      </c>
      <c r="L150" s="20">
        <f t="shared" si="64"/>
        <v>353.3267189111844</v>
      </c>
      <c r="M150" s="45">
        <f t="shared" si="65"/>
        <v>63</v>
      </c>
      <c r="N150" s="45">
        <f t="shared" si="66"/>
        <v>82</v>
      </c>
      <c r="O150" s="61">
        <f t="shared" si="67"/>
        <v>0.43448275862068964</v>
      </c>
      <c r="P150" s="45">
        <f t="shared" si="58"/>
        <v>5</v>
      </c>
      <c r="Q150" s="39">
        <f t="shared" si="59"/>
        <v>0</v>
      </c>
      <c r="R150" s="84">
        <f t="shared" si="39"/>
        <v>1</v>
      </c>
    </row>
    <row r="151" spans="1:19" x14ac:dyDescent="0.3">
      <c r="A151" s="24">
        <v>42562</v>
      </c>
      <c r="B151" s="27" t="s">
        <v>309</v>
      </c>
      <c r="C151" s="48" t="s">
        <v>310</v>
      </c>
      <c r="D151" s="19">
        <v>3.5</v>
      </c>
      <c r="E151" s="19"/>
      <c r="F151" s="20">
        <f t="shared" si="57"/>
        <v>1.6</v>
      </c>
      <c r="G151" s="20">
        <f t="shared" si="60"/>
        <v>5.6000000000000005</v>
      </c>
      <c r="H151" s="81" t="s">
        <v>19</v>
      </c>
      <c r="I151" s="83">
        <f t="shared" si="61"/>
        <v>4</v>
      </c>
      <c r="J151" s="82">
        <f t="shared" si="62"/>
        <v>4</v>
      </c>
      <c r="K151" s="20">
        <f t="shared" si="63"/>
        <v>-1.6</v>
      </c>
      <c r="L151" s="20">
        <f t="shared" si="64"/>
        <v>351.72671891118438</v>
      </c>
      <c r="M151" s="45">
        <f t="shared" si="65"/>
        <v>63</v>
      </c>
      <c r="N151" s="45">
        <f t="shared" si="66"/>
        <v>83</v>
      </c>
      <c r="O151" s="61">
        <f t="shared" si="67"/>
        <v>0.4315068493150685</v>
      </c>
      <c r="P151" s="45">
        <f t="shared" si="58"/>
        <v>5</v>
      </c>
      <c r="Q151" s="39">
        <f t="shared" si="59"/>
        <v>1</v>
      </c>
      <c r="R151" s="84">
        <f t="shared" si="39"/>
        <v>0.83333333333333337</v>
      </c>
    </row>
    <row r="152" spans="1:19" x14ac:dyDescent="0.3">
      <c r="A152" s="24">
        <v>42563</v>
      </c>
      <c r="B152" s="27"/>
      <c r="C152" s="48"/>
      <c r="D152" s="19">
        <v>3.5</v>
      </c>
      <c r="E152" s="19" t="s">
        <v>23</v>
      </c>
      <c r="F152" s="20">
        <f t="shared" si="57"/>
        <v>3.84</v>
      </c>
      <c r="G152" s="20">
        <f t="shared" si="60"/>
        <v>13.44</v>
      </c>
      <c r="H152" s="81" t="s">
        <v>19</v>
      </c>
      <c r="I152" s="83">
        <f t="shared" si="61"/>
        <v>8</v>
      </c>
      <c r="J152" s="82">
        <f t="shared" si="62"/>
        <v>9.6</v>
      </c>
      <c r="K152" s="20">
        <f t="shared" si="63"/>
        <v>-3.84</v>
      </c>
      <c r="L152" s="20">
        <f t="shared" si="64"/>
        <v>347.8867189111844</v>
      </c>
      <c r="M152" s="45">
        <f t="shared" si="65"/>
        <v>63</v>
      </c>
      <c r="N152" s="45">
        <f t="shared" si="66"/>
        <v>84</v>
      </c>
      <c r="O152" s="61">
        <f t="shared" si="67"/>
        <v>0.42857142857142855</v>
      </c>
      <c r="P152" s="45">
        <f t="shared" si="58"/>
        <v>5</v>
      </c>
      <c r="Q152" s="39">
        <f t="shared" si="59"/>
        <v>2</v>
      </c>
      <c r="R152" s="84">
        <f t="shared" si="39"/>
        <v>0.7142857142857143</v>
      </c>
    </row>
    <row r="153" spans="1:19" x14ac:dyDescent="0.3">
      <c r="A153" s="24">
        <v>42565</v>
      </c>
      <c r="B153" s="27" t="s">
        <v>311</v>
      </c>
      <c r="C153" s="48" t="s">
        <v>312</v>
      </c>
      <c r="D153" s="19">
        <v>3.25</v>
      </c>
      <c r="E153" s="19" t="s">
        <v>23</v>
      </c>
      <c r="F153" s="20">
        <f t="shared" si="57"/>
        <v>7.7511111111111104</v>
      </c>
      <c r="G153" s="20">
        <f t="shared" si="60"/>
        <v>25.191111111111109</v>
      </c>
      <c r="H153" s="81" t="s">
        <v>19</v>
      </c>
      <c r="I153" s="83">
        <f t="shared" si="61"/>
        <v>12</v>
      </c>
      <c r="J153" s="82">
        <f t="shared" si="62"/>
        <v>17.439999999999998</v>
      </c>
      <c r="K153" s="20">
        <f t="shared" si="63"/>
        <v>-7.7511111111111104</v>
      </c>
      <c r="L153" s="20">
        <f t="shared" si="64"/>
        <v>340.13560780007327</v>
      </c>
      <c r="M153" s="45">
        <f t="shared" si="65"/>
        <v>63</v>
      </c>
      <c r="N153" s="45">
        <f t="shared" si="66"/>
        <v>85</v>
      </c>
      <c r="O153" s="61">
        <f t="shared" si="67"/>
        <v>0.42567567567567566</v>
      </c>
      <c r="P153" s="45">
        <f t="shared" si="58"/>
        <v>5</v>
      </c>
      <c r="Q153" s="39">
        <f t="shared" si="59"/>
        <v>3</v>
      </c>
      <c r="R153" s="84">
        <f t="shared" si="39"/>
        <v>0.625</v>
      </c>
    </row>
    <row r="154" spans="1:19" x14ac:dyDescent="0.3">
      <c r="A154" s="24">
        <v>42567</v>
      </c>
      <c r="B154" s="27" t="s">
        <v>313</v>
      </c>
      <c r="C154" s="48" t="s">
        <v>314</v>
      </c>
      <c r="D154" s="19">
        <v>2.75</v>
      </c>
      <c r="E154" s="19"/>
      <c r="F154" s="20">
        <f t="shared" si="57"/>
        <v>13.714285714285714</v>
      </c>
      <c r="G154" s="20">
        <f t="shared" si="60"/>
        <v>37.714285714285715</v>
      </c>
      <c r="H154" s="81" t="s">
        <v>28</v>
      </c>
      <c r="I154" s="83">
        <v>10.81</v>
      </c>
      <c r="J154" s="82">
        <v>24</v>
      </c>
      <c r="K154" s="20">
        <f t="shared" si="63"/>
        <v>24</v>
      </c>
      <c r="L154" s="20">
        <f t="shared" si="64"/>
        <v>364.13560780007327</v>
      </c>
      <c r="M154" s="45">
        <f t="shared" si="65"/>
        <v>64</v>
      </c>
      <c r="N154" s="45">
        <f t="shared" si="66"/>
        <v>85</v>
      </c>
      <c r="O154" s="61">
        <f t="shared" si="67"/>
        <v>0.42953020134228187</v>
      </c>
      <c r="P154" s="45">
        <f t="shared" si="58"/>
        <v>6</v>
      </c>
      <c r="Q154" s="39">
        <f t="shared" si="59"/>
        <v>3</v>
      </c>
      <c r="R154" s="84">
        <f t="shared" si="39"/>
        <v>0.66666666666666663</v>
      </c>
    </row>
    <row r="155" spans="1:19" x14ac:dyDescent="0.3">
      <c r="A155" s="24">
        <v>42569</v>
      </c>
      <c r="B155" s="27" t="s">
        <v>315</v>
      </c>
      <c r="C155" s="90" t="s">
        <v>316</v>
      </c>
      <c r="D155" s="19">
        <v>3</v>
      </c>
      <c r="E155" s="19"/>
      <c r="F155" s="20">
        <f t="shared" si="57"/>
        <v>2</v>
      </c>
      <c r="G155" s="20">
        <f t="shared" si="60"/>
        <v>6</v>
      </c>
      <c r="H155" s="81" t="s">
        <v>19</v>
      </c>
      <c r="I155" s="83">
        <f t="shared" si="61"/>
        <v>4</v>
      </c>
      <c r="J155" s="82">
        <f t="shared" si="62"/>
        <v>4</v>
      </c>
      <c r="K155" s="20">
        <f t="shared" si="63"/>
        <v>-2</v>
      </c>
      <c r="L155" s="20">
        <f t="shared" si="64"/>
        <v>362.13560780007327</v>
      </c>
      <c r="M155" s="45">
        <f t="shared" si="65"/>
        <v>64</v>
      </c>
      <c r="N155" s="45">
        <f t="shared" si="66"/>
        <v>86</v>
      </c>
      <c r="O155" s="61">
        <f t="shared" si="67"/>
        <v>0.42666666666666669</v>
      </c>
      <c r="P155" s="45">
        <f t="shared" si="58"/>
        <v>6</v>
      </c>
      <c r="Q155" s="39">
        <f t="shared" si="59"/>
        <v>4</v>
      </c>
      <c r="R155" s="84">
        <f t="shared" si="39"/>
        <v>0.6</v>
      </c>
    </row>
    <row r="156" spans="1:19" x14ac:dyDescent="0.3">
      <c r="A156" s="24">
        <v>42570</v>
      </c>
      <c r="B156" s="27" t="s">
        <v>317</v>
      </c>
      <c r="C156" s="48" t="s">
        <v>318</v>
      </c>
      <c r="D156" s="19">
        <v>4</v>
      </c>
      <c r="E156" s="19" t="s">
        <v>23</v>
      </c>
      <c r="F156" s="20">
        <f t="shared" si="57"/>
        <v>3.3333333333333335</v>
      </c>
      <c r="G156" s="20">
        <f t="shared" si="60"/>
        <v>13.333333333333334</v>
      </c>
      <c r="H156" s="81" t="s">
        <v>28</v>
      </c>
      <c r="I156" s="83">
        <f t="shared" si="61"/>
        <v>8</v>
      </c>
      <c r="J156" s="82">
        <f t="shared" si="62"/>
        <v>10</v>
      </c>
      <c r="K156" s="20">
        <v>13.33</v>
      </c>
      <c r="L156" s="20">
        <f t="shared" si="64"/>
        <v>375.46560780007326</v>
      </c>
      <c r="M156" s="45">
        <f t="shared" si="65"/>
        <v>65</v>
      </c>
      <c r="N156" s="45">
        <f t="shared" si="66"/>
        <v>86</v>
      </c>
      <c r="O156" s="61">
        <f t="shared" si="67"/>
        <v>0.43046357615894038</v>
      </c>
      <c r="P156" s="45">
        <f t="shared" si="58"/>
        <v>7</v>
      </c>
      <c r="Q156" s="39">
        <f t="shared" si="59"/>
        <v>4</v>
      </c>
      <c r="R156" s="84">
        <f t="shared" si="39"/>
        <v>0.63636363636363635</v>
      </c>
      <c r="S156" t="s">
        <v>319</v>
      </c>
    </row>
    <row r="157" spans="1:19" x14ac:dyDescent="0.3">
      <c r="A157" s="24">
        <v>42571</v>
      </c>
      <c r="B157" s="27" t="s">
        <v>320</v>
      </c>
      <c r="C157" s="48" t="s">
        <v>321</v>
      </c>
      <c r="D157" s="19">
        <v>4.5</v>
      </c>
      <c r="E157" s="19"/>
      <c r="F157" s="20">
        <f t="shared" si="57"/>
        <v>1.1428571428571428</v>
      </c>
      <c r="G157" s="20">
        <f t="shared" si="60"/>
        <v>5.1428571428571423</v>
      </c>
      <c r="H157" s="81" t="s">
        <v>19</v>
      </c>
      <c r="I157" s="83">
        <f t="shared" si="61"/>
        <v>4</v>
      </c>
      <c r="J157" s="82">
        <f t="shared" si="62"/>
        <v>4</v>
      </c>
      <c r="K157" s="20">
        <f t="shared" si="63"/>
        <v>-1.1428571428571428</v>
      </c>
      <c r="L157" s="20">
        <f t="shared" si="64"/>
        <v>374.32275065721609</v>
      </c>
      <c r="M157" s="45">
        <f t="shared" si="65"/>
        <v>65</v>
      </c>
      <c r="N157" s="45">
        <f t="shared" si="66"/>
        <v>87</v>
      </c>
      <c r="O157" s="61">
        <f t="shared" si="67"/>
        <v>0.42763157894736842</v>
      </c>
      <c r="P157" s="45">
        <f t="shared" si="58"/>
        <v>7</v>
      </c>
      <c r="Q157" s="39">
        <f t="shared" si="59"/>
        <v>5</v>
      </c>
      <c r="R157" s="84">
        <f t="shared" si="39"/>
        <v>0.58333333333333337</v>
      </c>
    </row>
    <row r="158" spans="1:19" x14ac:dyDescent="0.3">
      <c r="A158" s="24">
        <v>42573</v>
      </c>
      <c r="B158" s="27" t="s">
        <v>322</v>
      </c>
      <c r="C158" s="48" t="s">
        <v>323</v>
      </c>
      <c r="D158" s="19">
        <v>2.88</v>
      </c>
      <c r="E158" s="19"/>
      <c r="F158" s="20">
        <f t="shared" si="57"/>
        <v>2.735562310030395</v>
      </c>
      <c r="G158" s="20">
        <f t="shared" si="60"/>
        <v>7.8784194528875373</v>
      </c>
      <c r="H158" s="81" t="s">
        <v>19</v>
      </c>
      <c r="I158" s="83">
        <f t="shared" si="61"/>
        <v>4</v>
      </c>
      <c r="J158" s="82">
        <f t="shared" si="62"/>
        <v>5.1428571428571423</v>
      </c>
      <c r="K158" s="20">
        <f t="shared" si="63"/>
        <v>-2.735562310030395</v>
      </c>
      <c r="L158" s="20">
        <f t="shared" si="64"/>
        <v>371.5871883471857</v>
      </c>
      <c r="M158" s="45">
        <f t="shared" si="65"/>
        <v>65</v>
      </c>
      <c r="N158" s="45">
        <f t="shared" si="66"/>
        <v>88</v>
      </c>
      <c r="O158" s="61">
        <f t="shared" si="67"/>
        <v>0.42483660130718953</v>
      </c>
      <c r="P158" s="45">
        <f t="shared" si="58"/>
        <v>7</v>
      </c>
      <c r="Q158" s="39">
        <f t="shared" si="59"/>
        <v>6</v>
      </c>
      <c r="R158" s="84">
        <f t="shared" si="39"/>
        <v>0.53846153846153844</v>
      </c>
    </row>
    <row r="159" spans="1:19" x14ac:dyDescent="0.3">
      <c r="A159" s="24">
        <v>42576</v>
      </c>
      <c r="B159" s="27" t="s">
        <v>324</v>
      </c>
      <c r="C159" s="48" t="s">
        <v>325</v>
      </c>
      <c r="D159" s="19">
        <v>2.75</v>
      </c>
      <c r="E159" s="19" t="s">
        <v>23</v>
      </c>
      <c r="F159" s="20">
        <f t="shared" ref="F159:F161" si="68">IF(D159="","",IF(H158="Won",J159/(D159-1), J159/(D159-1)))</f>
        <v>6.7876682587928787</v>
      </c>
      <c r="G159" s="20">
        <f t="shared" si="60"/>
        <v>18.666087711680415</v>
      </c>
      <c r="H159" s="81" t="s">
        <v>28</v>
      </c>
      <c r="I159" s="83">
        <f t="shared" si="61"/>
        <v>8</v>
      </c>
      <c r="J159" s="82">
        <f t="shared" si="62"/>
        <v>11.878419452887538</v>
      </c>
      <c r="K159" s="20">
        <f t="shared" si="63"/>
        <v>11.878419452887538</v>
      </c>
      <c r="L159" s="20">
        <f t="shared" si="64"/>
        <v>383.46560780007326</v>
      </c>
      <c r="M159" s="45">
        <f t="shared" si="65"/>
        <v>66</v>
      </c>
      <c r="N159" s="45">
        <f t="shared" si="66"/>
        <v>88</v>
      </c>
      <c r="O159" s="61">
        <f t="shared" si="67"/>
        <v>0.42857142857142855</v>
      </c>
      <c r="P159" s="45">
        <f t="shared" si="58"/>
        <v>8</v>
      </c>
      <c r="Q159" s="39">
        <f t="shared" si="59"/>
        <v>6</v>
      </c>
      <c r="R159" s="84">
        <f t="shared" si="39"/>
        <v>0.5714285714285714</v>
      </c>
    </row>
    <row r="160" spans="1:19" x14ac:dyDescent="0.3">
      <c r="A160" s="24">
        <v>42577</v>
      </c>
      <c r="B160" s="27" t="s">
        <v>326</v>
      </c>
      <c r="C160" s="48" t="s">
        <v>327</v>
      </c>
      <c r="D160" s="19">
        <v>3.5</v>
      </c>
      <c r="E160" s="19"/>
      <c r="F160" s="20">
        <f t="shared" si="68"/>
        <v>1.6</v>
      </c>
      <c r="G160" s="20">
        <f t="shared" si="60"/>
        <v>5.6000000000000005</v>
      </c>
      <c r="H160" s="81" t="s">
        <v>19</v>
      </c>
      <c r="I160" s="83">
        <f t="shared" si="61"/>
        <v>4</v>
      </c>
      <c r="J160" s="82">
        <f t="shared" si="62"/>
        <v>4</v>
      </c>
      <c r="K160" s="20">
        <f t="shared" si="63"/>
        <v>-1.6</v>
      </c>
      <c r="L160" s="20">
        <f t="shared" si="64"/>
        <v>381.86560780007324</v>
      </c>
      <c r="M160" s="45">
        <f t="shared" si="65"/>
        <v>66</v>
      </c>
      <c r="N160" s="45">
        <f t="shared" si="66"/>
        <v>89</v>
      </c>
      <c r="O160" s="61">
        <f t="shared" si="67"/>
        <v>0.4258064516129032</v>
      </c>
      <c r="P160" s="45">
        <f t="shared" si="58"/>
        <v>8</v>
      </c>
      <c r="Q160" s="39">
        <f t="shared" si="59"/>
        <v>7</v>
      </c>
      <c r="R160" s="84">
        <f t="shared" si="39"/>
        <v>0.53333333333333333</v>
      </c>
    </row>
    <row r="161" spans="1:19" x14ac:dyDescent="0.3">
      <c r="A161" s="24">
        <v>42580</v>
      </c>
      <c r="B161" s="27" t="s">
        <v>328</v>
      </c>
      <c r="C161" s="48" t="s">
        <v>329</v>
      </c>
      <c r="D161" s="19">
        <v>2.75</v>
      </c>
      <c r="E161" s="19" t="s">
        <v>23</v>
      </c>
      <c r="F161" s="20">
        <f t="shared" si="68"/>
        <v>5.4857142857142858</v>
      </c>
      <c r="G161" s="20">
        <f t="shared" si="60"/>
        <v>15.085714285714285</v>
      </c>
      <c r="H161" s="81" t="s">
        <v>28</v>
      </c>
      <c r="I161" s="83">
        <f t="shared" si="61"/>
        <v>8</v>
      </c>
      <c r="J161" s="82">
        <f t="shared" si="62"/>
        <v>9.6</v>
      </c>
      <c r="K161" s="20">
        <v>13.73</v>
      </c>
      <c r="L161" s="20">
        <f t="shared" si="64"/>
        <v>395.59560780007325</v>
      </c>
      <c r="M161" s="45">
        <f t="shared" si="65"/>
        <v>67</v>
      </c>
      <c r="N161" s="45">
        <f t="shared" si="66"/>
        <v>89</v>
      </c>
      <c r="O161" s="61">
        <f t="shared" si="67"/>
        <v>0.42948717948717946</v>
      </c>
      <c r="P161" s="45">
        <f t="shared" si="58"/>
        <v>9</v>
      </c>
      <c r="Q161" s="39">
        <f t="shared" si="59"/>
        <v>7</v>
      </c>
      <c r="R161" s="84">
        <f t="shared" si="39"/>
        <v>0.5625</v>
      </c>
      <c r="S161" t="s">
        <v>330</v>
      </c>
    </row>
    <row r="162" spans="1:19" ht="32.4" customHeight="1" x14ac:dyDescent="0.3">
      <c r="A162" s="51">
        <v>42583</v>
      </c>
      <c r="B162" s="72" t="s">
        <v>331</v>
      </c>
      <c r="C162" s="75" t="s">
        <v>332</v>
      </c>
      <c r="D162" s="52">
        <v>3.12</v>
      </c>
      <c r="E162" s="52"/>
      <c r="F162" s="20">
        <f t="shared" ref="F162:F167" si="69">IF(D162="","",IF(H161="Won",J162/(D162-1), J162/(D162-1)))</f>
        <v>2.3584905660377355</v>
      </c>
      <c r="G162" s="53">
        <f t="shared" si="60"/>
        <v>7.3584905660377355</v>
      </c>
      <c r="H162" s="118" t="s">
        <v>28</v>
      </c>
      <c r="I162" s="86">
        <v>5</v>
      </c>
      <c r="J162" s="119">
        <f t="shared" si="62"/>
        <v>5</v>
      </c>
      <c r="K162" s="53">
        <f t="shared" si="63"/>
        <v>5</v>
      </c>
      <c r="L162" s="53">
        <f t="shared" si="64"/>
        <v>400.59560780007325</v>
      </c>
      <c r="M162" s="44">
        <f t="shared" si="65"/>
        <v>68</v>
      </c>
      <c r="N162" s="44">
        <f t="shared" si="66"/>
        <v>89</v>
      </c>
      <c r="O162" s="120">
        <f t="shared" si="67"/>
        <v>0.43312101910828027</v>
      </c>
      <c r="P162" s="56">
        <v>1</v>
      </c>
      <c r="Q162" s="122">
        <v>0</v>
      </c>
      <c r="R162" s="89">
        <f t="shared" ref="R162:R225" si="70">IF(H162="","",P162/(P162+Q162))</f>
        <v>1</v>
      </c>
    </row>
    <row r="163" spans="1:19" x14ac:dyDescent="0.3">
      <c r="A163" s="24">
        <v>42584</v>
      </c>
      <c r="B163" s="27" t="s">
        <v>333</v>
      </c>
      <c r="C163" s="48" t="s">
        <v>334</v>
      </c>
      <c r="D163" s="19">
        <v>3.75</v>
      </c>
      <c r="E163" s="19"/>
      <c r="F163" s="20">
        <f t="shared" si="69"/>
        <v>1.8181818181818181</v>
      </c>
      <c r="G163" s="20">
        <f t="shared" si="60"/>
        <v>6.8181818181818183</v>
      </c>
      <c r="H163" s="81" t="s">
        <v>28</v>
      </c>
      <c r="I163" s="83">
        <f>IF(H162="Lost",IF(I162=20,5,IF(E163="y",I162+5,I162)),5)</f>
        <v>5</v>
      </c>
      <c r="J163" s="82">
        <f t="shared" si="62"/>
        <v>5</v>
      </c>
      <c r="K163" s="20">
        <v>6.06</v>
      </c>
      <c r="L163" s="20">
        <f t="shared" si="64"/>
        <v>406.65560780007326</v>
      </c>
      <c r="M163" s="45">
        <f t="shared" si="65"/>
        <v>69</v>
      </c>
      <c r="N163" s="45">
        <f t="shared" si="66"/>
        <v>89</v>
      </c>
      <c r="O163" s="61">
        <f t="shared" si="67"/>
        <v>0.43670886075949367</v>
      </c>
      <c r="P163" s="45">
        <f t="shared" ref="P163:P180" si="71">IF(H163="","",IF(H163="Won",P162+1,IF(H163="Push",P162,P162)))</f>
        <v>2</v>
      </c>
      <c r="Q163" s="39">
        <f t="shared" ref="Q163:Q180" si="72">IF(H163="","",IF(H163="Lost",Q162+1,IF(H163="Push",Q162,Q162)))</f>
        <v>0</v>
      </c>
      <c r="R163" s="84">
        <f t="shared" si="70"/>
        <v>1</v>
      </c>
      <c r="S163" t="s">
        <v>335</v>
      </c>
    </row>
    <row r="164" spans="1:19" x14ac:dyDescent="0.3">
      <c r="A164" s="24">
        <v>42585</v>
      </c>
      <c r="B164" s="27" t="s">
        <v>336</v>
      </c>
      <c r="C164" s="48" t="s">
        <v>337</v>
      </c>
      <c r="D164" s="19">
        <v>4</v>
      </c>
      <c r="E164" s="19"/>
      <c r="F164" s="20">
        <f t="shared" si="69"/>
        <v>1.6666666666666667</v>
      </c>
      <c r="G164" s="20">
        <f t="shared" si="60"/>
        <v>6.666666666666667</v>
      </c>
      <c r="H164" s="81" t="s">
        <v>19</v>
      </c>
      <c r="I164" s="83">
        <f t="shared" ref="I164:I174" si="73">IF(H163="Lost",IF(I163=20,5,IF(E164="y",I163+5,I163)),5)</f>
        <v>5</v>
      </c>
      <c r="J164" s="82">
        <f t="shared" si="62"/>
        <v>5</v>
      </c>
      <c r="K164" s="20">
        <f t="shared" si="63"/>
        <v>-1.6666666666666667</v>
      </c>
      <c r="L164" s="20">
        <f t="shared" si="64"/>
        <v>404.98894113340657</v>
      </c>
      <c r="M164" s="45">
        <f t="shared" si="65"/>
        <v>69</v>
      </c>
      <c r="N164" s="45">
        <f t="shared" si="66"/>
        <v>90</v>
      </c>
      <c r="O164" s="61">
        <f t="shared" si="67"/>
        <v>0.43396226415094341</v>
      </c>
      <c r="P164" s="45">
        <f t="shared" si="71"/>
        <v>2</v>
      </c>
      <c r="Q164" s="39">
        <f t="shared" si="72"/>
        <v>1</v>
      </c>
      <c r="R164" s="84">
        <f t="shared" si="70"/>
        <v>0.66666666666666663</v>
      </c>
    </row>
    <row r="165" spans="1:19" x14ac:dyDescent="0.3">
      <c r="A165" s="24">
        <v>42586</v>
      </c>
      <c r="B165" s="27" t="s">
        <v>338</v>
      </c>
      <c r="C165" s="48" t="s">
        <v>339</v>
      </c>
      <c r="D165" s="19">
        <v>2.25</v>
      </c>
      <c r="E165" s="19"/>
      <c r="F165" s="20">
        <f t="shared" si="69"/>
        <v>5.3333333333333339</v>
      </c>
      <c r="G165" s="20">
        <f t="shared" si="60"/>
        <v>12.000000000000002</v>
      </c>
      <c r="H165" s="81" t="s">
        <v>28</v>
      </c>
      <c r="I165" s="83">
        <f t="shared" si="73"/>
        <v>5</v>
      </c>
      <c r="J165" s="82">
        <f t="shared" si="62"/>
        <v>6.666666666666667</v>
      </c>
      <c r="K165" s="20">
        <v>8</v>
      </c>
      <c r="L165" s="20">
        <f t="shared" si="64"/>
        <v>412.98894113340657</v>
      </c>
      <c r="M165" s="45">
        <f t="shared" si="65"/>
        <v>70</v>
      </c>
      <c r="N165" s="45">
        <f t="shared" si="66"/>
        <v>90</v>
      </c>
      <c r="O165" s="61">
        <f t="shared" si="67"/>
        <v>0.4375</v>
      </c>
      <c r="P165" s="45">
        <f t="shared" si="71"/>
        <v>3</v>
      </c>
      <c r="Q165" s="39">
        <f t="shared" si="72"/>
        <v>1</v>
      </c>
      <c r="R165" s="84">
        <f t="shared" si="70"/>
        <v>0.75</v>
      </c>
      <c r="S165" t="s">
        <v>340</v>
      </c>
    </row>
    <row r="166" spans="1:19" x14ac:dyDescent="0.3">
      <c r="A166" s="24">
        <v>42587</v>
      </c>
      <c r="B166" s="27" t="s">
        <v>341</v>
      </c>
      <c r="C166" s="48" t="s">
        <v>342</v>
      </c>
      <c r="D166" s="19">
        <v>3.25</v>
      </c>
      <c r="E166" s="19"/>
      <c r="F166" s="20">
        <f t="shared" si="69"/>
        <v>2.2222222222222223</v>
      </c>
      <c r="G166" s="20">
        <f t="shared" si="60"/>
        <v>7.2222222222222223</v>
      </c>
      <c r="H166" s="81" t="s">
        <v>19</v>
      </c>
      <c r="I166" s="83">
        <f t="shared" si="73"/>
        <v>5</v>
      </c>
      <c r="J166" s="82">
        <f t="shared" si="62"/>
        <v>5</v>
      </c>
      <c r="K166" s="20">
        <f t="shared" si="63"/>
        <v>-2.2222222222222223</v>
      </c>
      <c r="L166" s="20">
        <f t="shared" si="64"/>
        <v>410.76671891118434</v>
      </c>
      <c r="M166" s="45">
        <f t="shared" si="65"/>
        <v>70</v>
      </c>
      <c r="N166" s="45">
        <f t="shared" si="66"/>
        <v>91</v>
      </c>
      <c r="O166" s="61">
        <f t="shared" si="67"/>
        <v>0.43478260869565216</v>
      </c>
      <c r="P166" s="45">
        <f t="shared" si="71"/>
        <v>3</v>
      </c>
      <c r="Q166" s="39">
        <f t="shared" si="72"/>
        <v>2</v>
      </c>
      <c r="R166" s="84">
        <f t="shared" si="70"/>
        <v>0.6</v>
      </c>
    </row>
    <row r="167" spans="1:19" x14ac:dyDescent="0.3">
      <c r="A167" s="24">
        <v>42590</v>
      </c>
      <c r="B167" s="27" t="s">
        <v>343</v>
      </c>
      <c r="C167" s="48" t="s">
        <v>344</v>
      </c>
      <c r="D167" s="19">
        <v>2.5</v>
      </c>
      <c r="E167" s="19" t="s">
        <v>23</v>
      </c>
      <c r="F167" s="20">
        <f t="shared" si="69"/>
        <v>8.148148148148147</v>
      </c>
      <c r="G167" s="20">
        <f t="shared" si="60"/>
        <v>20.370370370370367</v>
      </c>
      <c r="H167" s="81" t="s">
        <v>19</v>
      </c>
      <c r="I167" s="83">
        <f t="shared" si="73"/>
        <v>10</v>
      </c>
      <c r="J167" s="82">
        <f>IF(H166="","",IF(H166="Won",I167,IF(H166="Push",J166,IF(E167="Y",J166-K166+5,J166-K166))))</f>
        <v>12.222222222222221</v>
      </c>
      <c r="K167" s="20">
        <f t="shared" si="63"/>
        <v>-8.148148148148147</v>
      </c>
      <c r="L167" s="20">
        <f t="shared" si="64"/>
        <v>402.61857076303619</v>
      </c>
      <c r="M167" s="45">
        <f t="shared" si="65"/>
        <v>70</v>
      </c>
      <c r="N167" s="45">
        <f t="shared" si="66"/>
        <v>92</v>
      </c>
      <c r="O167" s="61">
        <f t="shared" si="67"/>
        <v>0.43209876543209874</v>
      </c>
      <c r="P167" s="45">
        <f t="shared" si="71"/>
        <v>3</v>
      </c>
      <c r="Q167" s="39">
        <f t="shared" si="72"/>
        <v>3</v>
      </c>
      <c r="R167" s="84">
        <f t="shared" si="70"/>
        <v>0.5</v>
      </c>
    </row>
    <row r="168" spans="1:19" x14ac:dyDescent="0.3">
      <c r="A168" s="24">
        <v>42591</v>
      </c>
      <c r="B168" s="27" t="s">
        <v>345</v>
      </c>
      <c r="C168" s="48" t="s">
        <v>346</v>
      </c>
      <c r="D168" s="19">
        <v>2.5</v>
      </c>
      <c r="E168" s="19" t="s">
        <v>23</v>
      </c>
      <c r="F168" s="20">
        <v>16.91</v>
      </c>
      <c r="G168" s="20">
        <f t="shared" si="60"/>
        <v>42.274999999999999</v>
      </c>
      <c r="H168" s="81" t="s">
        <v>19</v>
      </c>
      <c r="I168" s="83">
        <f t="shared" si="73"/>
        <v>15</v>
      </c>
      <c r="J168" s="82">
        <f t="shared" si="62"/>
        <v>24.370370370370367</v>
      </c>
      <c r="K168" s="20">
        <f t="shared" si="63"/>
        <v>-16.91</v>
      </c>
      <c r="L168" s="20">
        <f t="shared" si="64"/>
        <v>385.70857076303616</v>
      </c>
      <c r="M168" s="45">
        <f t="shared" si="65"/>
        <v>70</v>
      </c>
      <c r="N168" s="45">
        <f t="shared" si="66"/>
        <v>93</v>
      </c>
      <c r="O168" s="61">
        <f t="shared" si="67"/>
        <v>0.42944785276073622</v>
      </c>
      <c r="P168" s="45">
        <f t="shared" si="71"/>
        <v>3</v>
      </c>
      <c r="Q168" s="39">
        <f t="shared" si="72"/>
        <v>4</v>
      </c>
      <c r="R168" s="84">
        <f t="shared" si="70"/>
        <v>0.42857142857142855</v>
      </c>
    </row>
    <row r="169" spans="1:19" x14ac:dyDescent="0.3">
      <c r="A169" s="24">
        <v>42592</v>
      </c>
      <c r="B169" s="27" t="s">
        <v>347</v>
      </c>
      <c r="C169" s="90" t="s">
        <v>348</v>
      </c>
      <c r="D169" s="19">
        <v>2.37</v>
      </c>
      <c r="E169" s="19"/>
      <c r="F169" s="20">
        <v>30.85</v>
      </c>
      <c r="G169" s="20">
        <f t="shared" si="60"/>
        <v>73.114500000000007</v>
      </c>
      <c r="H169" s="81" t="s">
        <v>19</v>
      </c>
      <c r="I169" s="83">
        <f t="shared" si="73"/>
        <v>15</v>
      </c>
      <c r="J169" s="82">
        <f t="shared" si="62"/>
        <v>41.280370370370363</v>
      </c>
      <c r="K169" s="20">
        <f t="shared" si="63"/>
        <v>-30.85</v>
      </c>
      <c r="L169" s="20">
        <f t="shared" si="64"/>
        <v>354.85857076303614</v>
      </c>
      <c r="M169" s="45">
        <f t="shared" si="65"/>
        <v>70</v>
      </c>
      <c r="N169" s="45">
        <f t="shared" si="66"/>
        <v>94</v>
      </c>
      <c r="O169" s="61">
        <f t="shared" si="67"/>
        <v>0.42682926829268292</v>
      </c>
      <c r="P169" s="45">
        <f t="shared" si="71"/>
        <v>3</v>
      </c>
      <c r="Q169" s="39">
        <f t="shared" si="72"/>
        <v>5</v>
      </c>
      <c r="R169" s="84">
        <f t="shared" si="70"/>
        <v>0.375</v>
      </c>
    </row>
    <row r="170" spans="1:19" x14ac:dyDescent="0.3">
      <c r="A170" s="24">
        <v>42593</v>
      </c>
      <c r="B170" s="27" t="s">
        <v>349</v>
      </c>
      <c r="C170" s="48" t="s">
        <v>350</v>
      </c>
      <c r="D170" s="19">
        <v>3</v>
      </c>
      <c r="E170" s="19"/>
      <c r="F170" s="20">
        <f t="shared" ref="F170:F172" si="74">IF(D170="","",IF(H169="Won",J170/(D170-1), J170/(D170-1)))</f>
        <v>31.065185185185186</v>
      </c>
      <c r="G170" s="20">
        <f t="shared" si="60"/>
        <v>93.195555555555558</v>
      </c>
      <c r="H170" s="81" t="s">
        <v>19</v>
      </c>
      <c r="I170" s="83">
        <v>5</v>
      </c>
      <c r="J170" s="82">
        <f>IF(H169="","",IF(H169="Won",I170,IF(H169="Push",J169,IF(E170="Y",J169-K169+4,J169-K169-10))))</f>
        <v>62.130370370370372</v>
      </c>
      <c r="K170" s="20">
        <f t="shared" si="63"/>
        <v>-31.065185185185186</v>
      </c>
      <c r="L170" s="20">
        <f t="shared" si="64"/>
        <v>323.79338557785093</v>
      </c>
      <c r="M170" s="45">
        <f t="shared" si="65"/>
        <v>70</v>
      </c>
      <c r="N170" s="45">
        <f t="shared" si="66"/>
        <v>95</v>
      </c>
      <c r="O170" s="61">
        <f t="shared" si="67"/>
        <v>0.42424242424242425</v>
      </c>
      <c r="P170" s="45">
        <f t="shared" si="71"/>
        <v>3</v>
      </c>
      <c r="Q170" s="39">
        <f t="shared" si="72"/>
        <v>6</v>
      </c>
      <c r="R170" s="84">
        <f t="shared" si="70"/>
        <v>0.33333333333333331</v>
      </c>
    </row>
    <row r="171" spans="1:19" x14ac:dyDescent="0.3">
      <c r="A171" s="24">
        <v>42599</v>
      </c>
      <c r="B171" s="27" t="s">
        <v>351</v>
      </c>
      <c r="C171" s="48" t="s">
        <v>352</v>
      </c>
      <c r="D171" s="19">
        <v>2.75</v>
      </c>
      <c r="E171" s="19"/>
      <c r="F171" s="20">
        <f t="shared" si="74"/>
        <v>2.8571428571428572</v>
      </c>
      <c r="G171" s="20">
        <f t="shared" si="60"/>
        <v>7.8571428571428577</v>
      </c>
      <c r="H171" s="81" t="s">
        <v>19</v>
      </c>
      <c r="I171" s="83">
        <f t="shared" si="73"/>
        <v>5</v>
      </c>
      <c r="J171" s="82">
        <v>5</v>
      </c>
      <c r="K171" s="20">
        <f t="shared" si="63"/>
        <v>-2.8571428571428572</v>
      </c>
      <c r="L171" s="20">
        <f t="shared" si="64"/>
        <v>320.93624272070809</v>
      </c>
      <c r="M171" s="45">
        <f t="shared" si="65"/>
        <v>70</v>
      </c>
      <c r="N171" s="45">
        <f t="shared" si="66"/>
        <v>96</v>
      </c>
      <c r="O171" s="61">
        <f t="shared" si="67"/>
        <v>0.42168674698795183</v>
      </c>
      <c r="P171" s="45">
        <f t="shared" si="71"/>
        <v>3</v>
      </c>
      <c r="Q171" s="39">
        <f t="shared" si="72"/>
        <v>7</v>
      </c>
      <c r="R171" s="84">
        <f t="shared" si="70"/>
        <v>0.3</v>
      </c>
    </row>
    <row r="172" spans="1:19" x14ac:dyDescent="0.3">
      <c r="A172" s="24">
        <v>42600</v>
      </c>
      <c r="B172" s="27" t="s">
        <v>353</v>
      </c>
      <c r="C172" s="48" t="s">
        <v>354</v>
      </c>
      <c r="D172" s="19">
        <v>2.37</v>
      </c>
      <c r="E172" s="19"/>
      <c r="F172" s="20">
        <f t="shared" si="74"/>
        <v>5.7351407716371217</v>
      </c>
      <c r="G172" s="20">
        <f t="shared" si="60"/>
        <v>13.592283628779979</v>
      </c>
      <c r="H172" s="81" t="s">
        <v>28</v>
      </c>
      <c r="I172" s="83">
        <f t="shared" si="73"/>
        <v>5</v>
      </c>
      <c r="J172" s="82">
        <f t="shared" si="62"/>
        <v>7.8571428571428577</v>
      </c>
      <c r="K172" s="20">
        <f t="shared" si="63"/>
        <v>7.8571428571428577</v>
      </c>
      <c r="L172" s="20">
        <f t="shared" si="64"/>
        <v>328.79338557785093</v>
      </c>
      <c r="M172" s="45">
        <f t="shared" si="65"/>
        <v>71</v>
      </c>
      <c r="N172" s="45">
        <f t="shared" si="66"/>
        <v>96</v>
      </c>
      <c r="O172" s="61">
        <f t="shared" si="67"/>
        <v>0.42514970059880242</v>
      </c>
      <c r="P172" s="45">
        <f t="shared" si="71"/>
        <v>4</v>
      </c>
      <c r="Q172" s="39">
        <f t="shared" si="72"/>
        <v>7</v>
      </c>
      <c r="R172" s="84">
        <f t="shared" si="70"/>
        <v>0.36363636363636365</v>
      </c>
    </row>
    <row r="173" spans="1:19" x14ac:dyDescent="0.3">
      <c r="A173" s="24">
        <v>42601</v>
      </c>
      <c r="B173" s="27" t="s">
        <v>355</v>
      </c>
      <c r="C173" s="48" t="s">
        <v>356</v>
      </c>
      <c r="D173" s="19">
        <v>3.25</v>
      </c>
      <c r="E173" s="19"/>
      <c r="F173" s="20">
        <f t="shared" ref="F173:F183" si="75">IF(D173="","",IF(H172="Won",J173/(D173-1), J173/(D173-1)))</f>
        <v>2.2222222222222223</v>
      </c>
      <c r="G173" s="20">
        <f t="shared" si="60"/>
        <v>7.2222222222222223</v>
      </c>
      <c r="H173" s="81" t="s">
        <v>28</v>
      </c>
      <c r="I173" s="83">
        <f t="shared" si="73"/>
        <v>5</v>
      </c>
      <c r="J173" s="82">
        <f t="shared" si="62"/>
        <v>5</v>
      </c>
      <c r="K173" s="20">
        <f t="shared" si="63"/>
        <v>5</v>
      </c>
      <c r="L173" s="20">
        <f t="shared" si="64"/>
        <v>333.79338557785093</v>
      </c>
      <c r="M173" s="45">
        <f t="shared" si="65"/>
        <v>72</v>
      </c>
      <c r="N173" s="45">
        <f t="shared" si="66"/>
        <v>96</v>
      </c>
      <c r="O173" s="61">
        <f t="shared" si="67"/>
        <v>0.42857142857142855</v>
      </c>
      <c r="P173" s="45">
        <f t="shared" si="71"/>
        <v>5</v>
      </c>
      <c r="Q173" s="39">
        <f t="shared" si="72"/>
        <v>7</v>
      </c>
      <c r="R173" s="84">
        <f t="shared" si="70"/>
        <v>0.41666666666666669</v>
      </c>
    </row>
    <row r="174" spans="1:19" x14ac:dyDescent="0.3">
      <c r="A174" s="24">
        <v>42604</v>
      </c>
      <c r="B174" s="27" t="s">
        <v>357</v>
      </c>
      <c r="C174" s="48" t="s">
        <v>358</v>
      </c>
      <c r="D174" s="19">
        <v>2.75</v>
      </c>
      <c r="E174" s="19"/>
      <c r="F174" s="20">
        <f t="shared" si="75"/>
        <v>2.8571428571428572</v>
      </c>
      <c r="G174" s="20">
        <f t="shared" si="60"/>
        <v>7.8571428571428577</v>
      </c>
      <c r="H174" s="81" t="s">
        <v>28</v>
      </c>
      <c r="I174" s="83">
        <f t="shared" si="73"/>
        <v>5</v>
      </c>
      <c r="J174" s="82">
        <f t="shared" si="62"/>
        <v>5</v>
      </c>
      <c r="K174" s="20">
        <f t="shared" si="63"/>
        <v>5</v>
      </c>
      <c r="L174" s="20">
        <f t="shared" si="64"/>
        <v>338.79338557785093</v>
      </c>
      <c r="M174" s="45">
        <f t="shared" si="65"/>
        <v>73</v>
      </c>
      <c r="N174" s="45">
        <f t="shared" si="66"/>
        <v>96</v>
      </c>
      <c r="O174" s="61">
        <f t="shared" si="67"/>
        <v>0.43195266272189348</v>
      </c>
      <c r="P174" s="45">
        <f t="shared" si="71"/>
        <v>6</v>
      </c>
      <c r="Q174" s="39">
        <f t="shared" si="72"/>
        <v>7</v>
      </c>
      <c r="R174" s="84">
        <f t="shared" si="70"/>
        <v>0.46153846153846156</v>
      </c>
    </row>
    <row r="175" spans="1:19" x14ac:dyDescent="0.3">
      <c r="A175" s="24">
        <v>42605</v>
      </c>
      <c r="B175" s="27" t="s">
        <v>359</v>
      </c>
      <c r="C175" s="48" t="s">
        <v>360</v>
      </c>
      <c r="D175" s="19">
        <v>2.25</v>
      </c>
      <c r="E175" s="19"/>
      <c r="F175" s="20">
        <f t="shared" si="75"/>
        <v>3.2</v>
      </c>
      <c r="G175" s="20">
        <f t="shared" si="60"/>
        <v>7.2</v>
      </c>
      <c r="H175" s="81" t="s">
        <v>28</v>
      </c>
      <c r="I175" s="83">
        <v>4</v>
      </c>
      <c r="J175" s="82">
        <f t="shared" si="62"/>
        <v>4</v>
      </c>
      <c r="K175" s="20">
        <v>5.2</v>
      </c>
      <c r="L175" s="20">
        <f t="shared" si="64"/>
        <v>343.99338557785092</v>
      </c>
      <c r="M175" s="45">
        <f t="shared" si="65"/>
        <v>74</v>
      </c>
      <c r="N175" s="45">
        <f t="shared" si="66"/>
        <v>96</v>
      </c>
      <c r="O175" s="61">
        <f t="shared" si="67"/>
        <v>0.43529411764705883</v>
      </c>
      <c r="P175" s="45">
        <f t="shared" si="71"/>
        <v>7</v>
      </c>
      <c r="Q175" s="39">
        <f t="shared" si="72"/>
        <v>7</v>
      </c>
      <c r="R175" s="84">
        <f t="shared" si="70"/>
        <v>0.5</v>
      </c>
      <c r="S175" t="s">
        <v>361</v>
      </c>
    </row>
    <row r="176" spans="1:19" x14ac:dyDescent="0.3">
      <c r="A176" s="24">
        <v>42607</v>
      </c>
      <c r="B176" s="27" t="s">
        <v>451</v>
      </c>
      <c r="C176" s="48" t="s">
        <v>452</v>
      </c>
      <c r="D176" s="19">
        <v>2.5</v>
      </c>
      <c r="E176" s="19"/>
      <c r="F176" s="20">
        <f t="shared" si="75"/>
        <v>2.6666666666666665</v>
      </c>
      <c r="G176" s="20">
        <f t="shared" si="60"/>
        <v>6.6666666666666661</v>
      </c>
      <c r="H176" s="81" t="s">
        <v>28</v>
      </c>
      <c r="I176" s="83">
        <v>4</v>
      </c>
      <c r="J176" s="82">
        <f t="shared" si="62"/>
        <v>4</v>
      </c>
      <c r="K176" s="20">
        <v>3.6</v>
      </c>
      <c r="L176" s="20">
        <f t="shared" si="64"/>
        <v>347.59338557785094</v>
      </c>
      <c r="M176" s="45">
        <f t="shared" si="65"/>
        <v>75</v>
      </c>
      <c r="N176" s="45">
        <f t="shared" si="66"/>
        <v>96</v>
      </c>
      <c r="O176" s="61">
        <f t="shared" si="67"/>
        <v>0.43859649122807015</v>
      </c>
      <c r="P176" s="45">
        <f t="shared" si="71"/>
        <v>8</v>
      </c>
      <c r="Q176" s="39">
        <f t="shared" si="72"/>
        <v>7</v>
      </c>
      <c r="R176" s="84">
        <f t="shared" si="70"/>
        <v>0.53333333333333333</v>
      </c>
      <c r="S176" t="s">
        <v>455</v>
      </c>
    </row>
    <row r="177" spans="1:19" x14ac:dyDescent="0.3">
      <c r="A177" s="24">
        <v>42608</v>
      </c>
      <c r="B177" s="27" t="s">
        <v>454</v>
      </c>
      <c r="C177" s="48" t="s">
        <v>453</v>
      </c>
      <c r="D177" s="19">
        <v>3.5</v>
      </c>
      <c r="E177" s="19"/>
      <c r="F177" s="20">
        <f t="shared" si="75"/>
        <v>1.28</v>
      </c>
      <c r="G177" s="20">
        <f t="shared" si="60"/>
        <v>4.4800000000000004</v>
      </c>
      <c r="H177" s="81" t="s">
        <v>28</v>
      </c>
      <c r="I177" s="83">
        <v>4</v>
      </c>
      <c r="J177" s="82">
        <v>3.2</v>
      </c>
      <c r="K177" s="20">
        <f t="shared" si="63"/>
        <v>3.2</v>
      </c>
      <c r="L177" s="20">
        <f t="shared" si="64"/>
        <v>350.79338557785093</v>
      </c>
      <c r="M177" s="45">
        <f t="shared" si="65"/>
        <v>76</v>
      </c>
      <c r="N177" s="45">
        <f t="shared" si="66"/>
        <v>96</v>
      </c>
      <c r="O177" s="61">
        <f t="shared" si="67"/>
        <v>0.44186046511627908</v>
      </c>
      <c r="P177" s="45">
        <f t="shared" si="71"/>
        <v>9</v>
      </c>
      <c r="Q177" s="39">
        <f t="shared" si="72"/>
        <v>7</v>
      </c>
      <c r="R177" s="84">
        <f t="shared" si="70"/>
        <v>0.5625</v>
      </c>
      <c r="S177" t="s">
        <v>455</v>
      </c>
    </row>
    <row r="178" spans="1:19" x14ac:dyDescent="0.3">
      <c r="A178" s="24">
        <v>42609</v>
      </c>
      <c r="B178" s="27" t="s">
        <v>456</v>
      </c>
      <c r="C178" s="48" t="s">
        <v>457</v>
      </c>
      <c r="D178" s="19">
        <v>3.5</v>
      </c>
      <c r="E178" s="19"/>
      <c r="F178" s="20">
        <f t="shared" si="75"/>
        <v>1.6</v>
      </c>
      <c r="G178" s="20">
        <f t="shared" si="60"/>
        <v>5.6000000000000005</v>
      </c>
      <c r="H178" s="81" t="s">
        <v>28</v>
      </c>
      <c r="I178" s="83">
        <f t="shared" si="61"/>
        <v>4</v>
      </c>
      <c r="J178" s="82">
        <f t="shared" si="62"/>
        <v>4</v>
      </c>
      <c r="K178" s="20">
        <f t="shared" si="63"/>
        <v>4</v>
      </c>
      <c r="L178" s="20">
        <f t="shared" si="64"/>
        <v>354.79338557785093</v>
      </c>
      <c r="M178" s="45">
        <f t="shared" si="65"/>
        <v>77</v>
      </c>
      <c r="N178" s="45">
        <f t="shared" si="66"/>
        <v>96</v>
      </c>
      <c r="O178" s="61">
        <f t="shared" si="67"/>
        <v>0.44508670520231214</v>
      </c>
      <c r="P178" s="45">
        <f t="shared" si="71"/>
        <v>10</v>
      </c>
      <c r="Q178" s="39">
        <f t="shared" si="72"/>
        <v>7</v>
      </c>
      <c r="R178" s="84">
        <f t="shared" si="70"/>
        <v>0.58823529411764708</v>
      </c>
    </row>
    <row r="179" spans="1:19" x14ac:dyDescent="0.3">
      <c r="A179" s="24">
        <v>42612</v>
      </c>
      <c r="B179" s="27" t="s">
        <v>459</v>
      </c>
      <c r="C179" s="48" t="s">
        <v>458</v>
      </c>
      <c r="D179" s="19">
        <v>3.5</v>
      </c>
      <c r="E179" s="19"/>
      <c r="F179" s="20">
        <f t="shared" si="75"/>
        <v>1.6</v>
      </c>
      <c r="G179" s="20">
        <f t="shared" si="60"/>
        <v>5.6000000000000005</v>
      </c>
      <c r="H179" s="81" t="s">
        <v>19</v>
      </c>
      <c r="I179" s="83">
        <f t="shared" si="61"/>
        <v>4</v>
      </c>
      <c r="J179" s="82">
        <f t="shared" si="62"/>
        <v>4</v>
      </c>
      <c r="K179" s="20">
        <f t="shared" si="63"/>
        <v>-1.6</v>
      </c>
      <c r="L179" s="20">
        <f t="shared" si="64"/>
        <v>353.1933855778509</v>
      </c>
      <c r="M179" s="45">
        <f t="shared" si="65"/>
        <v>77</v>
      </c>
      <c r="N179" s="45">
        <f t="shared" si="66"/>
        <v>97</v>
      </c>
      <c r="O179" s="61">
        <f t="shared" si="67"/>
        <v>0.44252873563218392</v>
      </c>
      <c r="P179" s="45">
        <f t="shared" si="71"/>
        <v>10</v>
      </c>
      <c r="Q179" s="39">
        <f t="shared" si="72"/>
        <v>8</v>
      </c>
      <c r="R179" s="84">
        <f t="shared" si="70"/>
        <v>0.55555555555555558</v>
      </c>
    </row>
    <row r="180" spans="1:19" x14ac:dyDescent="0.3">
      <c r="A180" s="24">
        <v>42613</v>
      </c>
      <c r="B180" s="27" t="s">
        <v>102</v>
      </c>
      <c r="C180" s="48" t="s">
        <v>460</v>
      </c>
      <c r="D180" s="19">
        <v>2.5</v>
      </c>
      <c r="E180" s="19" t="s">
        <v>23</v>
      </c>
      <c r="F180" s="20">
        <f t="shared" si="75"/>
        <v>6.3999999999999995</v>
      </c>
      <c r="G180" s="20">
        <f t="shared" si="60"/>
        <v>15.999999999999998</v>
      </c>
      <c r="H180" s="81" t="s">
        <v>19</v>
      </c>
      <c r="I180" s="83">
        <f t="shared" si="61"/>
        <v>8</v>
      </c>
      <c r="J180" s="82">
        <f t="shared" si="62"/>
        <v>9.6</v>
      </c>
      <c r="K180" s="20">
        <f t="shared" si="63"/>
        <v>-6.3999999999999995</v>
      </c>
      <c r="L180" s="20">
        <f t="shared" si="64"/>
        <v>346.79338557785093</v>
      </c>
      <c r="M180" s="45">
        <f t="shared" si="65"/>
        <v>77</v>
      </c>
      <c r="N180" s="45">
        <f t="shared" si="66"/>
        <v>98</v>
      </c>
      <c r="O180" s="61">
        <f t="shared" si="67"/>
        <v>0.44</v>
      </c>
      <c r="P180" s="45">
        <f t="shared" si="71"/>
        <v>10</v>
      </c>
      <c r="Q180" s="39">
        <f t="shared" si="72"/>
        <v>9</v>
      </c>
      <c r="R180" s="84">
        <f t="shared" si="70"/>
        <v>0.52631578947368418</v>
      </c>
    </row>
    <row r="181" spans="1:19" s="50" customFormat="1" ht="36" customHeight="1" x14ac:dyDescent="0.3">
      <c r="A181" s="51">
        <v>42614</v>
      </c>
      <c r="B181" s="72" t="s">
        <v>462</v>
      </c>
      <c r="C181" s="75" t="s">
        <v>461</v>
      </c>
      <c r="D181" s="52">
        <v>3</v>
      </c>
      <c r="E181" s="52" t="s">
        <v>23</v>
      </c>
      <c r="F181" s="20">
        <f t="shared" si="75"/>
        <v>10</v>
      </c>
      <c r="G181" s="20">
        <f t="shared" si="60"/>
        <v>30</v>
      </c>
      <c r="H181" s="118" t="s">
        <v>19</v>
      </c>
      <c r="I181" s="86">
        <f t="shared" si="61"/>
        <v>12</v>
      </c>
      <c r="J181" s="82">
        <f t="shared" si="62"/>
        <v>20</v>
      </c>
      <c r="K181" s="53">
        <f t="shared" si="63"/>
        <v>-10</v>
      </c>
      <c r="L181" s="53">
        <f t="shared" si="64"/>
        <v>336.79338557785093</v>
      </c>
      <c r="M181" s="56">
        <f t="shared" si="65"/>
        <v>77</v>
      </c>
      <c r="N181" s="56">
        <f t="shared" si="66"/>
        <v>99</v>
      </c>
      <c r="O181" s="120">
        <f t="shared" si="67"/>
        <v>0.4375</v>
      </c>
      <c r="P181" s="56">
        <v>0</v>
      </c>
      <c r="Q181" s="122">
        <v>1</v>
      </c>
      <c r="R181" s="84">
        <f t="shared" si="70"/>
        <v>0</v>
      </c>
    </row>
    <row r="182" spans="1:19" x14ac:dyDescent="0.3">
      <c r="A182" s="24">
        <v>42615</v>
      </c>
      <c r="B182" s="27"/>
      <c r="C182" s="48"/>
      <c r="D182" s="19">
        <v>2.5</v>
      </c>
      <c r="E182" s="19" t="s">
        <v>23</v>
      </c>
      <c r="F182" s="20">
        <f t="shared" si="75"/>
        <v>22.666666666666668</v>
      </c>
      <c r="G182" s="20">
        <f t="shared" si="60"/>
        <v>56.666666666666671</v>
      </c>
      <c r="H182" s="81" t="s">
        <v>19</v>
      </c>
      <c r="I182" s="83">
        <f>IF(H181="Lost",IF(I181=20,3,IF(E182="y",I181+4,I181)),4)</f>
        <v>16</v>
      </c>
      <c r="J182" s="82">
        <f t="shared" si="62"/>
        <v>34</v>
      </c>
      <c r="K182" s="20">
        <f t="shared" si="63"/>
        <v>-22.666666666666668</v>
      </c>
      <c r="L182" s="20">
        <f t="shared" si="64"/>
        <v>314.12671891118424</v>
      </c>
      <c r="M182" s="45">
        <f t="shared" si="65"/>
        <v>77</v>
      </c>
      <c r="N182" s="45">
        <f t="shared" si="66"/>
        <v>100</v>
      </c>
      <c r="O182" s="61">
        <f t="shared" si="67"/>
        <v>0.43502824858757061</v>
      </c>
      <c r="P182" s="45">
        <f t="shared" ref="P182:P200" si="76">IF(H182="","",IF(H182="Won",P181+1,IF(H182="Push",P181,P181)))</f>
        <v>0</v>
      </c>
      <c r="Q182" s="39">
        <f t="shared" ref="Q182:Q200" si="77">IF(H182="","",IF(H182="Lost",Q181+1,IF(H182="Push",Q181,Q181)))</f>
        <v>2</v>
      </c>
      <c r="R182" s="84">
        <f t="shared" si="70"/>
        <v>0</v>
      </c>
    </row>
    <row r="183" spans="1:19" x14ac:dyDescent="0.3">
      <c r="A183" s="24">
        <v>42616</v>
      </c>
      <c r="B183" s="27" t="s">
        <v>464</v>
      </c>
      <c r="C183" s="48" t="s">
        <v>463</v>
      </c>
      <c r="D183" s="19">
        <v>3.25</v>
      </c>
      <c r="E183" s="19"/>
      <c r="F183" s="20">
        <f t="shared" si="75"/>
        <v>25.185185185185187</v>
      </c>
      <c r="G183" s="20">
        <f t="shared" si="60"/>
        <v>81.851851851851862</v>
      </c>
      <c r="H183" s="81" t="s">
        <v>19</v>
      </c>
      <c r="I183" s="83">
        <f t="shared" ref="I183:I191" si="78">IF(H182="Lost",IF(I182=20,3,IF(E183="y",I182+4,I182)),4)</f>
        <v>16</v>
      </c>
      <c r="J183" s="82">
        <f t="shared" si="62"/>
        <v>56.666666666666671</v>
      </c>
      <c r="K183" s="20">
        <f t="shared" si="63"/>
        <v>-25.185185185185187</v>
      </c>
      <c r="L183" s="20">
        <f t="shared" si="64"/>
        <v>288.94153372599908</v>
      </c>
      <c r="M183" s="45">
        <f t="shared" si="65"/>
        <v>77</v>
      </c>
      <c r="N183" s="45">
        <f t="shared" si="66"/>
        <v>101</v>
      </c>
      <c r="O183" s="61">
        <f t="shared" si="67"/>
        <v>0.43258426966292135</v>
      </c>
      <c r="P183" s="45">
        <f t="shared" si="76"/>
        <v>0</v>
      </c>
      <c r="Q183" s="39">
        <f t="shared" si="77"/>
        <v>3</v>
      </c>
      <c r="R183" s="84">
        <f t="shared" si="70"/>
        <v>0</v>
      </c>
      <c r="S183" t="s">
        <v>465</v>
      </c>
    </row>
    <row r="184" spans="1:19" x14ac:dyDescent="0.3">
      <c r="A184" s="24">
        <v>42618</v>
      </c>
      <c r="B184" s="27" t="s">
        <v>467</v>
      </c>
      <c r="C184" s="48" t="s">
        <v>466</v>
      </c>
      <c r="D184" s="19">
        <v>2.75</v>
      </c>
      <c r="E184" s="19"/>
      <c r="F184" s="20">
        <f t="shared" ref="F184:F187" si="79">IF(D184="","",IF(H183="Won",J184/(D184-1), J184/(D184-1)))</f>
        <v>4.5714285714285712</v>
      </c>
      <c r="G184" s="20">
        <f t="shared" si="60"/>
        <v>12.571428571428571</v>
      </c>
      <c r="H184" s="81" t="s">
        <v>19</v>
      </c>
      <c r="I184" s="83">
        <f t="shared" si="78"/>
        <v>16</v>
      </c>
      <c r="J184" s="82">
        <v>8</v>
      </c>
      <c r="K184" s="20">
        <f t="shared" ref="K184:K233" si="80">IF(H184="","",IF(H184="Won",J184,IF(H184="Push",0,-F184)))</f>
        <v>-4.5714285714285712</v>
      </c>
      <c r="L184" s="20">
        <f t="shared" ref="L184:L233" si="81">IF(H184="","",K184+L183)</f>
        <v>284.37010515457052</v>
      </c>
      <c r="M184" s="45">
        <f t="shared" ref="M184:M233" si="82">IF(H184="","",IF(H184="Won",M183+1,IF(H184="Push",M183,M183)))</f>
        <v>77</v>
      </c>
      <c r="N184" s="45">
        <f t="shared" ref="N184:N233" si="83">IF(H184="","",IF(H184="Lost",N183+1,IF(H184="Push",N183,N183)))</f>
        <v>102</v>
      </c>
      <c r="O184" s="61">
        <f t="shared" ref="O184:O233" si="84">IF(H184="","",M184/(M184+N184))</f>
        <v>0.43016759776536312</v>
      </c>
      <c r="P184" s="45">
        <f t="shared" si="76"/>
        <v>0</v>
      </c>
      <c r="Q184" s="39">
        <f t="shared" si="77"/>
        <v>4</v>
      </c>
      <c r="R184" s="84">
        <f t="shared" si="70"/>
        <v>0</v>
      </c>
    </row>
    <row r="185" spans="1:19" x14ac:dyDescent="0.3">
      <c r="A185" s="24">
        <v>42619</v>
      </c>
      <c r="B185" s="48" t="s">
        <v>468</v>
      </c>
      <c r="C185" s="27" t="s">
        <v>469</v>
      </c>
      <c r="D185" s="19">
        <v>2.1</v>
      </c>
      <c r="E185" s="19" t="s">
        <v>27</v>
      </c>
      <c r="F185" s="20">
        <f t="shared" si="79"/>
        <v>11.299999999999999</v>
      </c>
      <c r="G185" s="20">
        <v>27.49</v>
      </c>
      <c r="H185" s="81" t="s">
        <v>28</v>
      </c>
      <c r="I185" s="83">
        <v>8</v>
      </c>
      <c r="J185" s="82">
        <v>12.43</v>
      </c>
      <c r="K185" s="20">
        <f t="shared" si="80"/>
        <v>12.43</v>
      </c>
      <c r="L185" s="20">
        <f t="shared" si="81"/>
        <v>296.80010515457053</v>
      </c>
      <c r="M185" s="45">
        <f t="shared" si="82"/>
        <v>78</v>
      </c>
      <c r="N185" s="45">
        <f t="shared" si="83"/>
        <v>102</v>
      </c>
      <c r="O185" s="61">
        <f t="shared" si="84"/>
        <v>0.43333333333333335</v>
      </c>
      <c r="P185" s="45">
        <f t="shared" si="76"/>
        <v>1</v>
      </c>
      <c r="Q185" s="39">
        <f t="shared" si="77"/>
        <v>4</v>
      </c>
      <c r="R185" s="84">
        <f t="shared" si="70"/>
        <v>0.2</v>
      </c>
    </row>
    <row r="186" spans="1:19" x14ac:dyDescent="0.3">
      <c r="A186" s="24">
        <v>42620</v>
      </c>
      <c r="B186" s="27" t="s">
        <v>471</v>
      </c>
      <c r="C186" s="27" t="s">
        <v>470</v>
      </c>
      <c r="D186" s="19">
        <v>2.5</v>
      </c>
      <c r="E186" s="19"/>
      <c r="F186" s="20">
        <f t="shared" si="79"/>
        <v>2.6666666666666665</v>
      </c>
      <c r="G186" s="20">
        <f t="shared" si="60"/>
        <v>6.6666666666666661</v>
      </c>
      <c r="H186" s="81" t="s">
        <v>19</v>
      </c>
      <c r="I186" s="83">
        <f t="shared" si="78"/>
        <v>4</v>
      </c>
      <c r="J186" s="82">
        <f t="shared" si="62"/>
        <v>4</v>
      </c>
      <c r="K186" s="20">
        <f t="shared" si="80"/>
        <v>-2.6666666666666665</v>
      </c>
      <c r="L186" s="20">
        <f t="shared" si="81"/>
        <v>294.13343848790385</v>
      </c>
      <c r="M186" s="45">
        <f t="shared" si="82"/>
        <v>78</v>
      </c>
      <c r="N186" s="45">
        <f t="shared" si="83"/>
        <v>103</v>
      </c>
      <c r="O186" s="61">
        <f t="shared" si="84"/>
        <v>0.43093922651933703</v>
      </c>
      <c r="P186" s="45">
        <f t="shared" si="76"/>
        <v>1</v>
      </c>
      <c r="Q186" s="39">
        <f t="shared" si="77"/>
        <v>5</v>
      </c>
      <c r="R186" s="84">
        <f t="shared" si="70"/>
        <v>0.16666666666666666</v>
      </c>
    </row>
    <row r="187" spans="1:19" x14ac:dyDescent="0.3">
      <c r="A187" s="24">
        <v>42621</v>
      </c>
      <c r="B187" s="27" t="s">
        <v>473</v>
      </c>
      <c r="C187" s="48" t="s">
        <v>472</v>
      </c>
      <c r="D187" s="19">
        <v>3.5</v>
      </c>
      <c r="E187" s="19" t="s">
        <v>23</v>
      </c>
      <c r="F187" s="20">
        <f t="shared" si="79"/>
        <v>4.2666666666666666</v>
      </c>
      <c r="G187" s="20">
        <f t="shared" si="60"/>
        <v>14.933333333333334</v>
      </c>
      <c r="H187" s="81" t="s">
        <v>19</v>
      </c>
      <c r="I187" s="83">
        <f t="shared" si="78"/>
        <v>8</v>
      </c>
      <c r="J187" s="82">
        <f t="shared" si="62"/>
        <v>10.666666666666666</v>
      </c>
      <c r="K187" s="20">
        <f t="shared" si="80"/>
        <v>-4.2666666666666666</v>
      </c>
      <c r="L187" s="20">
        <f t="shared" si="81"/>
        <v>289.86677182123719</v>
      </c>
      <c r="M187" s="45">
        <f t="shared" si="82"/>
        <v>78</v>
      </c>
      <c r="N187" s="45">
        <f t="shared" si="83"/>
        <v>104</v>
      </c>
      <c r="O187" s="61">
        <f t="shared" si="84"/>
        <v>0.42857142857142855</v>
      </c>
      <c r="P187" s="45">
        <f t="shared" si="76"/>
        <v>1</v>
      </c>
      <c r="Q187" s="39">
        <f t="shared" si="77"/>
        <v>6</v>
      </c>
      <c r="R187" s="84">
        <f t="shared" si="70"/>
        <v>0.14285714285714285</v>
      </c>
    </row>
    <row r="188" spans="1:19" x14ac:dyDescent="0.3">
      <c r="A188" s="24">
        <v>42622</v>
      </c>
      <c r="B188" s="27" t="s">
        <v>475</v>
      </c>
      <c r="C188" s="48" t="s">
        <v>474</v>
      </c>
      <c r="D188" s="19">
        <v>3</v>
      </c>
      <c r="E188" s="19" t="s">
        <v>23</v>
      </c>
      <c r="F188" s="20">
        <f t="shared" ref="F188:F191" si="85">IF(D188="","",IF(H187="Won",J188/(D188-1), J188/(D188-1)))</f>
        <v>9.4666666666666668</v>
      </c>
      <c r="G188" s="20">
        <f t="shared" si="60"/>
        <v>28.4</v>
      </c>
      <c r="H188" s="81" t="s">
        <v>19</v>
      </c>
      <c r="I188" s="83">
        <f t="shared" si="78"/>
        <v>12</v>
      </c>
      <c r="J188" s="82">
        <f t="shared" si="62"/>
        <v>18.933333333333334</v>
      </c>
      <c r="K188" s="20">
        <f t="shared" si="80"/>
        <v>-9.4666666666666668</v>
      </c>
      <c r="L188" s="20">
        <f t="shared" si="81"/>
        <v>280.40010515457055</v>
      </c>
      <c r="M188" s="45">
        <f t="shared" si="82"/>
        <v>78</v>
      </c>
      <c r="N188" s="45">
        <f t="shared" si="83"/>
        <v>105</v>
      </c>
      <c r="O188" s="61">
        <f t="shared" si="84"/>
        <v>0.42622950819672129</v>
      </c>
      <c r="P188" s="45">
        <f t="shared" si="76"/>
        <v>1</v>
      </c>
      <c r="Q188" s="39">
        <f t="shared" si="77"/>
        <v>7</v>
      </c>
      <c r="R188" s="84">
        <f t="shared" si="70"/>
        <v>0.125</v>
      </c>
    </row>
    <row r="189" spans="1:19" x14ac:dyDescent="0.3">
      <c r="A189" s="24">
        <v>42625</v>
      </c>
      <c r="B189" s="27" t="s">
        <v>477</v>
      </c>
      <c r="C189" s="48" t="s">
        <v>476</v>
      </c>
      <c r="D189" s="19">
        <v>2.87</v>
      </c>
      <c r="E189" s="19"/>
      <c r="F189" s="20">
        <f t="shared" si="85"/>
        <v>15.187165775401068</v>
      </c>
      <c r="G189" s="20">
        <f t="shared" si="60"/>
        <v>43.587165775401068</v>
      </c>
      <c r="H189" s="81" t="s">
        <v>28</v>
      </c>
      <c r="I189" s="83">
        <f t="shared" si="78"/>
        <v>12</v>
      </c>
      <c r="J189" s="82">
        <f t="shared" si="62"/>
        <v>28.4</v>
      </c>
      <c r="K189" s="20">
        <v>30.38</v>
      </c>
      <c r="L189" s="20">
        <f t="shared" si="81"/>
        <v>310.78010515457055</v>
      </c>
      <c r="M189" s="45">
        <f t="shared" si="82"/>
        <v>79</v>
      </c>
      <c r="N189" s="45">
        <f t="shared" si="83"/>
        <v>105</v>
      </c>
      <c r="O189" s="61">
        <f t="shared" si="84"/>
        <v>0.42934782608695654</v>
      </c>
      <c r="P189" s="45">
        <f t="shared" si="76"/>
        <v>2</v>
      </c>
      <c r="Q189" s="39">
        <f t="shared" si="77"/>
        <v>7</v>
      </c>
      <c r="R189" s="84">
        <f t="shared" si="70"/>
        <v>0.22222222222222221</v>
      </c>
      <c r="S189" t="s">
        <v>478</v>
      </c>
    </row>
    <row r="190" spans="1:19" x14ac:dyDescent="0.3">
      <c r="A190" s="24">
        <v>42626</v>
      </c>
      <c r="B190" s="27" t="s">
        <v>480</v>
      </c>
      <c r="C190" s="48" t="s">
        <v>479</v>
      </c>
      <c r="D190" s="19">
        <v>2.37</v>
      </c>
      <c r="E190" s="19"/>
      <c r="F190" s="20">
        <f t="shared" si="85"/>
        <v>2.9197080291970803</v>
      </c>
      <c r="G190" s="20">
        <f t="shared" si="60"/>
        <v>6.9197080291970803</v>
      </c>
      <c r="H190" s="81" t="s">
        <v>19</v>
      </c>
      <c r="I190" s="83">
        <f t="shared" si="78"/>
        <v>4</v>
      </c>
      <c r="J190" s="82">
        <f t="shared" si="62"/>
        <v>4</v>
      </c>
      <c r="K190" s="20">
        <f t="shared" si="80"/>
        <v>-2.9197080291970803</v>
      </c>
      <c r="L190" s="20">
        <f t="shared" si="81"/>
        <v>307.86039712537348</v>
      </c>
      <c r="M190" s="45">
        <f t="shared" si="82"/>
        <v>79</v>
      </c>
      <c r="N190" s="45">
        <f t="shared" si="83"/>
        <v>106</v>
      </c>
      <c r="O190" s="61">
        <f t="shared" si="84"/>
        <v>0.42702702702702705</v>
      </c>
      <c r="P190" s="45">
        <f t="shared" si="76"/>
        <v>2</v>
      </c>
      <c r="Q190" s="39">
        <f t="shared" si="77"/>
        <v>8</v>
      </c>
      <c r="R190" s="84">
        <f t="shared" si="70"/>
        <v>0.2</v>
      </c>
    </row>
    <row r="191" spans="1:19" x14ac:dyDescent="0.3">
      <c r="A191" s="24">
        <v>42627</v>
      </c>
      <c r="B191" s="27" t="s">
        <v>482</v>
      </c>
      <c r="C191" s="48" t="s">
        <v>481</v>
      </c>
      <c r="D191" s="19">
        <v>2.75</v>
      </c>
      <c r="E191" s="19" t="s">
        <v>23</v>
      </c>
      <c r="F191" s="20">
        <f t="shared" si="85"/>
        <v>6.2398331595411891</v>
      </c>
      <c r="G191" s="20">
        <f t="shared" si="60"/>
        <v>17.15954118873827</v>
      </c>
      <c r="H191" s="81" t="s">
        <v>19</v>
      </c>
      <c r="I191" s="83">
        <f t="shared" si="78"/>
        <v>8</v>
      </c>
      <c r="J191" s="82">
        <f t="shared" si="62"/>
        <v>10.91970802919708</v>
      </c>
      <c r="K191" s="20">
        <f t="shared" si="80"/>
        <v>-6.2398331595411891</v>
      </c>
      <c r="L191" s="20">
        <f t="shared" si="81"/>
        <v>301.62056396583228</v>
      </c>
      <c r="M191" s="45">
        <f t="shared" si="82"/>
        <v>79</v>
      </c>
      <c r="N191" s="45">
        <f t="shared" si="83"/>
        <v>107</v>
      </c>
      <c r="O191" s="61">
        <f t="shared" si="84"/>
        <v>0.42473118279569894</v>
      </c>
      <c r="P191" s="45">
        <f t="shared" si="76"/>
        <v>2</v>
      </c>
      <c r="Q191" s="39">
        <f t="shared" si="77"/>
        <v>9</v>
      </c>
      <c r="R191" s="84">
        <f t="shared" si="70"/>
        <v>0.18181818181818182</v>
      </c>
    </row>
    <row r="192" spans="1:19" x14ac:dyDescent="0.3">
      <c r="A192" s="24">
        <v>42628</v>
      </c>
      <c r="B192" s="27" t="s">
        <v>484</v>
      </c>
      <c r="C192" s="48" t="s">
        <v>483</v>
      </c>
      <c r="D192" s="19">
        <v>2.5</v>
      </c>
      <c r="E192" s="19" t="s">
        <v>27</v>
      </c>
      <c r="F192" s="20">
        <f t="shared" ref="F192:F193" si="86">IF(D192="","",IF(H191="Won",J192/(D192-1), J192/(D192-1)))</f>
        <v>8.7730274591588469</v>
      </c>
      <c r="G192" s="20">
        <f t="shared" si="60"/>
        <v>21.932568647897117</v>
      </c>
      <c r="H192" s="81" t="s">
        <v>19</v>
      </c>
      <c r="I192" s="83">
        <v>4</v>
      </c>
      <c r="J192" s="82">
        <f>IF(H191="","",IF(H191="Won",I192,IF(H191="Push",J191,IF(E192="Y",J191-K191+4,J191-K191-4))))</f>
        <v>13.15954118873827</v>
      </c>
      <c r="K192" s="20">
        <f t="shared" si="80"/>
        <v>-8.7730274591588469</v>
      </c>
      <c r="L192" s="20">
        <f t="shared" si="81"/>
        <v>292.84753650667341</v>
      </c>
      <c r="M192" s="45">
        <f t="shared" si="82"/>
        <v>79</v>
      </c>
      <c r="N192" s="45">
        <f t="shared" si="83"/>
        <v>108</v>
      </c>
      <c r="O192" s="61">
        <f t="shared" si="84"/>
        <v>0.42245989304812837</v>
      </c>
      <c r="P192" s="45">
        <f t="shared" si="76"/>
        <v>2</v>
      </c>
      <c r="Q192" s="39">
        <f t="shared" si="77"/>
        <v>10</v>
      </c>
      <c r="R192" s="84">
        <f t="shared" si="70"/>
        <v>0.16666666666666666</v>
      </c>
    </row>
    <row r="193" spans="1:18" x14ac:dyDescent="0.3">
      <c r="A193" s="24">
        <v>42629</v>
      </c>
      <c r="B193" s="27" t="s">
        <v>486</v>
      </c>
      <c r="C193" s="48" t="s">
        <v>485</v>
      </c>
      <c r="D193" s="19">
        <v>3.25</v>
      </c>
      <c r="E193" s="19"/>
      <c r="F193" s="20">
        <f t="shared" si="86"/>
        <v>9.7478082879542747</v>
      </c>
      <c r="G193" s="20">
        <f t="shared" si="60"/>
        <v>31.680376935851392</v>
      </c>
      <c r="H193" s="81" t="s">
        <v>19</v>
      </c>
      <c r="I193" s="83">
        <v>4</v>
      </c>
      <c r="J193" s="82">
        <f>IF(H192="","",IF(H192="Won",I193,IF(H192="Push",J192,IF(E193="Y",J192-K192+4,J192-K192))))</f>
        <v>21.932568647897117</v>
      </c>
      <c r="K193" s="20">
        <f t="shared" si="80"/>
        <v>-9.7478082879542747</v>
      </c>
      <c r="L193" s="20">
        <f t="shared" si="81"/>
        <v>283.09972821871912</v>
      </c>
      <c r="M193" s="45">
        <f t="shared" si="82"/>
        <v>79</v>
      </c>
      <c r="N193" s="45">
        <f t="shared" si="83"/>
        <v>109</v>
      </c>
      <c r="O193" s="61">
        <f t="shared" si="84"/>
        <v>0.42021276595744683</v>
      </c>
      <c r="P193" s="45">
        <f t="shared" si="76"/>
        <v>2</v>
      </c>
      <c r="Q193" s="39">
        <f t="shared" si="77"/>
        <v>11</v>
      </c>
      <c r="R193" s="84">
        <f t="shared" si="70"/>
        <v>0.15384615384615385</v>
      </c>
    </row>
    <row r="194" spans="1:18" x14ac:dyDescent="0.3">
      <c r="A194" s="24">
        <v>42630</v>
      </c>
      <c r="B194" s="27" t="s">
        <v>488</v>
      </c>
      <c r="C194" s="48" t="s">
        <v>487</v>
      </c>
      <c r="D194" s="19">
        <v>2.75</v>
      </c>
      <c r="E194" s="19"/>
      <c r="F194" s="20">
        <f>IF(D194="","",IF(H193="Won",J194/(D194-1), J194/(D194-1)))</f>
        <v>18.285714285714285</v>
      </c>
      <c r="G194" s="20">
        <f t="shared" si="60"/>
        <v>50.285714285714285</v>
      </c>
      <c r="H194" s="81" t="s">
        <v>28</v>
      </c>
      <c r="I194" s="83">
        <f t="shared" ref="I194:I224" si="87">IF(H193="Lost",IF(I193=12,3,IF(E194="y",I193+4,I193)),4)</f>
        <v>4</v>
      </c>
      <c r="J194" s="82">
        <v>32</v>
      </c>
      <c r="K194" s="20">
        <f t="shared" si="80"/>
        <v>32</v>
      </c>
      <c r="L194" s="20">
        <f t="shared" si="81"/>
        <v>315.09972821871912</v>
      </c>
      <c r="M194" s="45">
        <f t="shared" si="82"/>
        <v>80</v>
      </c>
      <c r="N194" s="45">
        <f t="shared" si="83"/>
        <v>109</v>
      </c>
      <c r="O194" s="61">
        <f t="shared" si="84"/>
        <v>0.42328042328042326</v>
      </c>
      <c r="P194" s="45">
        <f t="shared" si="76"/>
        <v>3</v>
      </c>
      <c r="Q194" s="39">
        <f t="shared" si="77"/>
        <v>11</v>
      </c>
      <c r="R194" s="84">
        <f t="shared" si="70"/>
        <v>0.21428571428571427</v>
      </c>
    </row>
    <row r="195" spans="1:18" x14ac:dyDescent="0.3">
      <c r="A195" s="24">
        <v>42632</v>
      </c>
      <c r="B195" s="27" t="s">
        <v>490</v>
      </c>
      <c r="C195" s="48" t="s">
        <v>489</v>
      </c>
      <c r="D195" s="19">
        <v>2.25</v>
      </c>
      <c r="E195" s="19"/>
      <c r="F195" s="20">
        <f t="shared" ref="F195:F206" si="88">IF(D195="","",IF(H194="Won",J195/(D195-1), J195/(D195-1)))</f>
        <v>3.2</v>
      </c>
      <c r="G195" s="20">
        <f t="shared" si="60"/>
        <v>7.2</v>
      </c>
      <c r="H195" s="81" t="s">
        <v>19</v>
      </c>
      <c r="I195" s="83">
        <f t="shared" si="87"/>
        <v>4</v>
      </c>
      <c r="J195" s="82">
        <f t="shared" si="62"/>
        <v>4</v>
      </c>
      <c r="K195" s="20">
        <f t="shared" si="80"/>
        <v>-3.2</v>
      </c>
      <c r="L195" s="20">
        <f t="shared" si="81"/>
        <v>311.89972821871913</v>
      </c>
      <c r="M195" s="45">
        <f t="shared" si="82"/>
        <v>80</v>
      </c>
      <c r="N195" s="45">
        <f t="shared" si="83"/>
        <v>110</v>
      </c>
      <c r="O195" s="61">
        <f t="shared" si="84"/>
        <v>0.42105263157894735</v>
      </c>
      <c r="P195" s="45">
        <f t="shared" si="76"/>
        <v>3</v>
      </c>
      <c r="Q195" s="39">
        <f t="shared" si="77"/>
        <v>12</v>
      </c>
      <c r="R195" s="84">
        <f t="shared" si="70"/>
        <v>0.2</v>
      </c>
    </row>
    <row r="196" spans="1:18" x14ac:dyDescent="0.3">
      <c r="A196" s="24">
        <v>42633</v>
      </c>
      <c r="B196" s="27" t="s">
        <v>492</v>
      </c>
      <c r="C196" s="48" t="s">
        <v>491</v>
      </c>
      <c r="D196" s="19">
        <v>2.62</v>
      </c>
      <c r="E196" s="19"/>
      <c r="F196" s="20">
        <f t="shared" si="88"/>
        <v>4.4444444444444446</v>
      </c>
      <c r="G196" s="20">
        <f t="shared" si="60"/>
        <v>11.644444444444446</v>
      </c>
      <c r="H196" s="81" t="s">
        <v>19</v>
      </c>
      <c r="I196" s="83">
        <f t="shared" si="87"/>
        <v>4</v>
      </c>
      <c r="J196" s="82">
        <f t="shared" si="62"/>
        <v>7.2</v>
      </c>
      <c r="K196" s="20">
        <f t="shared" si="80"/>
        <v>-4.4444444444444446</v>
      </c>
      <c r="L196" s="20">
        <f t="shared" si="81"/>
        <v>307.45528377427468</v>
      </c>
      <c r="M196" s="45">
        <f t="shared" si="82"/>
        <v>80</v>
      </c>
      <c r="N196" s="45">
        <f t="shared" si="83"/>
        <v>111</v>
      </c>
      <c r="O196" s="61">
        <f t="shared" si="84"/>
        <v>0.41884816753926701</v>
      </c>
      <c r="P196" s="45">
        <f t="shared" si="76"/>
        <v>3</v>
      </c>
      <c r="Q196" s="39">
        <f t="shared" si="77"/>
        <v>13</v>
      </c>
      <c r="R196" s="84">
        <f t="shared" si="70"/>
        <v>0.1875</v>
      </c>
    </row>
    <row r="197" spans="1:18" x14ac:dyDescent="0.3">
      <c r="A197" s="24">
        <v>42634</v>
      </c>
      <c r="B197" s="27" t="s">
        <v>494</v>
      </c>
      <c r="C197" s="48" t="s">
        <v>493</v>
      </c>
      <c r="D197" s="19">
        <v>2.75</v>
      </c>
      <c r="E197" s="19"/>
      <c r="F197" s="20">
        <f t="shared" si="88"/>
        <v>6.6539682539682543</v>
      </c>
      <c r="G197" s="20">
        <f t="shared" si="60"/>
        <v>18.298412698412701</v>
      </c>
      <c r="H197" s="81" t="s">
        <v>28</v>
      </c>
      <c r="I197" s="83">
        <f t="shared" si="87"/>
        <v>4</v>
      </c>
      <c r="J197" s="82">
        <f t="shared" si="62"/>
        <v>11.644444444444446</v>
      </c>
      <c r="K197" s="20">
        <f t="shared" si="80"/>
        <v>11.644444444444446</v>
      </c>
      <c r="L197" s="20">
        <f t="shared" si="81"/>
        <v>319.09972821871912</v>
      </c>
      <c r="M197" s="45">
        <f t="shared" si="82"/>
        <v>81</v>
      </c>
      <c r="N197" s="45">
        <f t="shared" si="83"/>
        <v>111</v>
      </c>
      <c r="O197" s="61">
        <f t="shared" si="84"/>
        <v>0.421875</v>
      </c>
      <c r="P197" s="45">
        <f t="shared" si="76"/>
        <v>4</v>
      </c>
      <c r="Q197" s="39">
        <f t="shared" si="77"/>
        <v>13</v>
      </c>
      <c r="R197" s="84">
        <f t="shared" si="70"/>
        <v>0.23529411764705882</v>
      </c>
    </row>
    <row r="198" spans="1:18" x14ac:dyDescent="0.3">
      <c r="A198" s="24">
        <v>42635</v>
      </c>
      <c r="B198" s="27" t="s">
        <v>496</v>
      </c>
      <c r="C198" s="48" t="s">
        <v>495</v>
      </c>
      <c r="D198" s="19">
        <v>2.75</v>
      </c>
      <c r="E198" s="19"/>
      <c r="F198" s="20">
        <f t="shared" si="88"/>
        <v>2.2857142857142856</v>
      </c>
      <c r="G198" s="20">
        <f t="shared" si="60"/>
        <v>6.2857142857142856</v>
      </c>
      <c r="H198" s="81" t="s">
        <v>19</v>
      </c>
      <c r="I198" s="83">
        <f t="shared" si="87"/>
        <v>4</v>
      </c>
      <c r="J198" s="82">
        <f t="shared" si="62"/>
        <v>4</v>
      </c>
      <c r="K198" s="20">
        <f t="shared" si="80"/>
        <v>-2.2857142857142856</v>
      </c>
      <c r="L198" s="20">
        <f t="shared" si="81"/>
        <v>316.81401393300484</v>
      </c>
      <c r="M198" s="45">
        <f t="shared" si="82"/>
        <v>81</v>
      </c>
      <c r="N198" s="45">
        <f t="shared" si="83"/>
        <v>112</v>
      </c>
      <c r="O198" s="61">
        <f t="shared" si="84"/>
        <v>0.41968911917098445</v>
      </c>
      <c r="P198" s="45">
        <f t="shared" si="76"/>
        <v>4</v>
      </c>
      <c r="Q198" s="39">
        <f t="shared" si="77"/>
        <v>14</v>
      </c>
      <c r="R198" s="84">
        <f t="shared" si="70"/>
        <v>0.22222222222222221</v>
      </c>
    </row>
    <row r="199" spans="1:18" x14ac:dyDescent="0.3">
      <c r="A199" s="24">
        <v>42636</v>
      </c>
      <c r="B199" s="27" t="s">
        <v>498</v>
      </c>
      <c r="C199" s="48" t="s">
        <v>497</v>
      </c>
      <c r="D199" s="19">
        <v>2.75</v>
      </c>
      <c r="E199" s="19"/>
      <c r="F199" s="20">
        <f t="shared" si="88"/>
        <v>3.5918367346938775</v>
      </c>
      <c r="G199" s="20">
        <f t="shared" si="60"/>
        <v>9.8775510204081627</v>
      </c>
      <c r="H199" s="81" t="s">
        <v>19</v>
      </c>
      <c r="I199" s="83">
        <f t="shared" si="87"/>
        <v>4</v>
      </c>
      <c r="J199" s="82">
        <f t="shared" si="62"/>
        <v>6.2857142857142856</v>
      </c>
      <c r="K199" s="20">
        <f t="shared" si="80"/>
        <v>-3.5918367346938775</v>
      </c>
      <c r="L199" s="20">
        <f t="shared" si="81"/>
        <v>313.22217719831099</v>
      </c>
      <c r="M199" s="45">
        <f t="shared" si="82"/>
        <v>81</v>
      </c>
      <c r="N199" s="45">
        <f t="shared" si="83"/>
        <v>113</v>
      </c>
      <c r="O199" s="61">
        <f t="shared" si="84"/>
        <v>0.4175257731958763</v>
      </c>
      <c r="P199" s="45">
        <f t="shared" si="76"/>
        <v>4</v>
      </c>
      <c r="Q199" s="39">
        <f t="shared" si="77"/>
        <v>15</v>
      </c>
      <c r="R199" s="84">
        <f t="shared" si="70"/>
        <v>0.21052631578947367</v>
      </c>
    </row>
    <row r="200" spans="1:18" x14ac:dyDescent="0.3">
      <c r="A200" s="24">
        <v>42639</v>
      </c>
      <c r="B200" s="27" t="s">
        <v>500</v>
      </c>
      <c r="C200" s="48" t="s">
        <v>499</v>
      </c>
      <c r="D200" s="19">
        <v>2.1</v>
      </c>
      <c r="E200" s="19"/>
      <c r="F200" s="20">
        <f t="shared" si="88"/>
        <v>8.9795918367346932</v>
      </c>
      <c r="G200" s="20">
        <f t="shared" si="60"/>
        <v>18.857142857142858</v>
      </c>
      <c r="H200" s="81" t="s">
        <v>19</v>
      </c>
      <c r="I200" s="83">
        <f t="shared" si="87"/>
        <v>4</v>
      </c>
      <c r="J200" s="82">
        <f t="shared" si="62"/>
        <v>9.8775510204081627</v>
      </c>
      <c r="K200" s="20">
        <f t="shared" si="80"/>
        <v>-8.9795918367346932</v>
      </c>
      <c r="L200" s="20">
        <f t="shared" si="81"/>
        <v>304.24258536157629</v>
      </c>
      <c r="M200" s="45">
        <f t="shared" si="82"/>
        <v>81</v>
      </c>
      <c r="N200" s="45">
        <f t="shared" si="83"/>
        <v>114</v>
      </c>
      <c r="O200" s="61">
        <f t="shared" si="84"/>
        <v>0.41538461538461541</v>
      </c>
      <c r="P200" s="45">
        <f t="shared" si="76"/>
        <v>4</v>
      </c>
      <c r="Q200" s="39">
        <f t="shared" si="77"/>
        <v>16</v>
      </c>
      <c r="R200" s="84">
        <f t="shared" si="70"/>
        <v>0.2</v>
      </c>
    </row>
    <row r="201" spans="1:18" x14ac:dyDescent="0.3">
      <c r="A201" s="24">
        <v>42641</v>
      </c>
      <c r="B201" s="27" t="s">
        <v>501</v>
      </c>
      <c r="C201" s="48" t="s">
        <v>294</v>
      </c>
      <c r="D201" s="19">
        <v>2.87</v>
      </c>
      <c r="E201" s="19"/>
      <c r="F201" s="20">
        <f t="shared" si="88"/>
        <v>10.084033613445376</v>
      </c>
      <c r="G201" s="20">
        <f t="shared" si="60"/>
        <v>28.941176470588232</v>
      </c>
      <c r="H201" s="81" t="s">
        <v>28</v>
      </c>
      <c r="I201" s="83">
        <f t="shared" si="87"/>
        <v>4</v>
      </c>
      <c r="J201" s="82">
        <f t="shared" si="62"/>
        <v>18.857142857142854</v>
      </c>
      <c r="K201" s="20">
        <f t="shared" si="80"/>
        <v>18.857142857142854</v>
      </c>
      <c r="L201" s="20">
        <f t="shared" ref="L201:L203" si="89">IF(H201="","",K201+L200)</f>
        <v>323.09972821871912</v>
      </c>
      <c r="M201" s="45">
        <f t="shared" ref="M201:M203" si="90">IF(H201="","",IF(H201="Won",M200+1,IF(H201="Push",M200,M200)))</f>
        <v>82</v>
      </c>
      <c r="N201" s="45">
        <f t="shared" ref="N201:N203" si="91">IF(H201="","",IF(H201="Lost",N200+1,IF(H201="Push",N200,N200)))</f>
        <v>114</v>
      </c>
      <c r="O201" s="61">
        <f t="shared" ref="O201:O203" si="92">IF(H201="","",M201/(M201+N201))</f>
        <v>0.41836734693877553</v>
      </c>
      <c r="P201" s="45">
        <f t="shared" ref="P201:P203" si="93">IF(H201="","",IF(H201="Won",P200+1,IF(H201="Push",P200,P200)))</f>
        <v>5</v>
      </c>
      <c r="Q201" s="39">
        <f t="shared" ref="Q201:Q203" si="94">IF(H201="","",IF(H201="Lost",Q200+1,IF(H201="Push",Q200,Q200)))</f>
        <v>16</v>
      </c>
      <c r="R201" s="84">
        <f t="shared" si="70"/>
        <v>0.23809523809523808</v>
      </c>
    </row>
    <row r="202" spans="1:18" x14ac:dyDescent="0.3">
      <c r="A202" s="24">
        <v>42642</v>
      </c>
      <c r="B202" s="27" t="s">
        <v>503</v>
      </c>
      <c r="C202" s="48" t="s">
        <v>502</v>
      </c>
      <c r="D202" s="19">
        <v>3</v>
      </c>
      <c r="E202" s="19"/>
      <c r="F202" s="20">
        <f t="shared" si="88"/>
        <v>2</v>
      </c>
      <c r="G202" s="20">
        <f t="shared" si="60"/>
        <v>6</v>
      </c>
      <c r="H202" s="81" t="s">
        <v>19</v>
      </c>
      <c r="I202" s="83">
        <f t="shared" si="87"/>
        <v>4</v>
      </c>
      <c r="J202" s="82">
        <f t="shared" si="62"/>
        <v>4</v>
      </c>
      <c r="K202" s="20">
        <f t="shared" si="80"/>
        <v>-2</v>
      </c>
      <c r="L202" s="20">
        <f t="shared" si="89"/>
        <v>321.09972821871912</v>
      </c>
      <c r="M202" s="45">
        <f t="shared" si="90"/>
        <v>82</v>
      </c>
      <c r="N202" s="45">
        <f t="shared" si="91"/>
        <v>115</v>
      </c>
      <c r="O202" s="61">
        <f t="shared" si="92"/>
        <v>0.41624365482233505</v>
      </c>
      <c r="P202" s="45">
        <f t="shared" si="93"/>
        <v>5</v>
      </c>
      <c r="Q202" s="39">
        <f t="shared" si="94"/>
        <v>17</v>
      </c>
      <c r="R202" s="84">
        <f t="shared" si="70"/>
        <v>0.22727272727272727</v>
      </c>
    </row>
    <row r="203" spans="1:18" x14ac:dyDescent="0.3">
      <c r="A203" s="24">
        <v>42643</v>
      </c>
      <c r="B203" s="27" t="s">
        <v>505</v>
      </c>
      <c r="C203" s="48" t="s">
        <v>504</v>
      </c>
      <c r="D203" s="19">
        <v>2.62</v>
      </c>
      <c r="E203" s="19"/>
      <c r="F203" s="20">
        <f t="shared" si="88"/>
        <v>3.7037037037037033</v>
      </c>
      <c r="G203" s="20">
        <f t="shared" si="60"/>
        <v>9.7037037037037024</v>
      </c>
      <c r="H203" s="81" t="s">
        <v>19</v>
      </c>
      <c r="I203" s="83">
        <f t="shared" si="87"/>
        <v>4</v>
      </c>
      <c r="J203" s="82">
        <f t="shared" si="62"/>
        <v>6</v>
      </c>
      <c r="K203" s="20">
        <f t="shared" si="80"/>
        <v>-3.7037037037037033</v>
      </c>
      <c r="L203" s="20">
        <f t="shared" si="89"/>
        <v>317.39602451501543</v>
      </c>
      <c r="M203" s="45">
        <f t="shared" si="90"/>
        <v>82</v>
      </c>
      <c r="N203" s="45">
        <f t="shared" si="91"/>
        <v>116</v>
      </c>
      <c r="O203" s="61">
        <f t="shared" si="92"/>
        <v>0.41414141414141414</v>
      </c>
      <c r="P203" s="45">
        <f t="shared" si="93"/>
        <v>5</v>
      </c>
      <c r="Q203" s="39">
        <f t="shared" si="94"/>
        <v>18</v>
      </c>
      <c r="R203" s="84">
        <f t="shared" si="70"/>
        <v>0.21739130434782608</v>
      </c>
    </row>
    <row r="204" spans="1:18" s="50" customFormat="1" ht="41.4" customHeight="1" x14ac:dyDescent="0.3">
      <c r="A204" s="51">
        <v>42646</v>
      </c>
      <c r="B204" s="72" t="s">
        <v>507</v>
      </c>
      <c r="C204" s="75" t="s">
        <v>506</v>
      </c>
      <c r="D204" s="52">
        <v>2.1</v>
      </c>
      <c r="E204" s="52"/>
      <c r="F204" s="53">
        <f t="shared" si="88"/>
        <v>8.82154882154882</v>
      </c>
      <c r="G204" s="53">
        <f t="shared" si="60"/>
        <v>18.525252525252522</v>
      </c>
      <c r="H204" s="118" t="s">
        <v>19</v>
      </c>
      <c r="I204" s="86">
        <f t="shared" si="87"/>
        <v>4</v>
      </c>
      <c r="J204" s="119">
        <f t="shared" si="62"/>
        <v>9.7037037037037024</v>
      </c>
      <c r="K204" s="53">
        <f t="shared" si="80"/>
        <v>-8.82154882154882</v>
      </c>
      <c r="L204" s="53">
        <f t="shared" ref="L204:L215" si="95">IF(H204="","",K204+L203)</f>
        <v>308.57447569346658</v>
      </c>
      <c r="M204" s="56">
        <f t="shared" ref="M204:M215" si="96">IF(H204="","",IF(H204="Won",M203+1,IF(H204="Push",M203,M203)))</f>
        <v>82</v>
      </c>
      <c r="N204" s="56">
        <f t="shared" ref="N204:N215" si="97">IF(H204="","",IF(H204="Lost",N203+1,IF(H204="Push",N203,N203)))</f>
        <v>117</v>
      </c>
      <c r="O204" s="120">
        <f t="shared" ref="O204:O215" si="98">IF(H204="","",M204/(M204+N204))</f>
        <v>0.4120603015075377</v>
      </c>
      <c r="P204" s="56">
        <v>0</v>
      </c>
      <c r="Q204" s="122">
        <v>1</v>
      </c>
      <c r="R204" s="89">
        <f t="shared" si="70"/>
        <v>0</v>
      </c>
    </row>
    <row r="205" spans="1:18" x14ac:dyDescent="0.3">
      <c r="A205" s="24">
        <v>42647</v>
      </c>
      <c r="B205" s="27" t="s">
        <v>511</v>
      </c>
      <c r="C205" s="48" t="s">
        <v>510</v>
      </c>
      <c r="D205" s="19">
        <v>2.37</v>
      </c>
      <c r="E205" s="19"/>
      <c r="F205" s="20">
        <f t="shared" si="88"/>
        <v>13.522082135220819</v>
      </c>
      <c r="G205" s="20">
        <f t="shared" si="60"/>
        <v>32.047334660473339</v>
      </c>
      <c r="H205" s="81" t="s">
        <v>19</v>
      </c>
      <c r="I205" s="83">
        <f t="shared" si="87"/>
        <v>4</v>
      </c>
      <c r="J205" s="82">
        <f t="shared" si="62"/>
        <v>18.525252525252522</v>
      </c>
      <c r="K205" s="20">
        <f t="shared" si="80"/>
        <v>-13.522082135220819</v>
      </c>
      <c r="L205" s="20">
        <f t="shared" si="95"/>
        <v>295.05239355824574</v>
      </c>
      <c r="M205" s="45">
        <f t="shared" si="96"/>
        <v>82</v>
      </c>
      <c r="N205" s="45">
        <f t="shared" si="97"/>
        <v>118</v>
      </c>
      <c r="O205" s="61">
        <f t="shared" si="98"/>
        <v>0.41</v>
      </c>
      <c r="P205" s="45">
        <f t="shared" ref="P205:P215" si="99">IF(H205="","",IF(H205="Won",P204+1,IF(H205="Push",P204,P204)))</f>
        <v>0</v>
      </c>
      <c r="Q205" s="39">
        <f t="shared" ref="Q205:Q215" si="100">IF(H205="","",IF(H205="Lost",Q204+1,IF(H205="Push",Q204,Q204)))</f>
        <v>2</v>
      </c>
      <c r="R205" s="84">
        <f t="shared" si="70"/>
        <v>0</v>
      </c>
    </row>
    <row r="206" spans="1:18" x14ac:dyDescent="0.3">
      <c r="A206" s="24">
        <v>42648</v>
      </c>
      <c r="B206" s="27" t="s">
        <v>508</v>
      </c>
      <c r="C206" s="48" t="s">
        <v>509</v>
      </c>
      <c r="D206" s="19">
        <v>2.75</v>
      </c>
      <c r="E206" s="19"/>
      <c r="F206" s="20">
        <f t="shared" si="88"/>
        <v>18.312762663127621</v>
      </c>
      <c r="G206" s="20">
        <f t="shared" si="60"/>
        <v>50.360097323600961</v>
      </c>
      <c r="H206" s="81" t="s">
        <v>19</v>
      </c>
      <c r="I206" s="83">
        <f t="shared" si="87"/>
        <v>4</v>
      </c>
      <c r="J206" s="82">
        <f t="shared" si="62"/>
        <v>32.047334660473339</v>
      </c>
      <c r="K206" s="20">
        <f t="shared" si="80"/>
        <v>-18.312762663127621</v>
      </c>
      <c r="L206" s="20">
        <f t="shared" si="95"/>
        <v>276.73963089511813</v>
      </c>
      <c r="M206" s="45">
        <f t="shared" si="96"/>
        <v>82</v>
      </c>
      <c r="N206" s="45">
        <f t="shared" si="97"/>
        <v>119</v>
      </c>
      <c r="O206" s="61">
        <f t="shared" si="98"/>
        <v>0.4079601990049751</v>
      </c>
      <c r="P206" s="45">
        <f t="shared" si="99"/>
        <v>0</v>
      </c>
      <c r="Q206" s="39">
        <f t="shared" si="100"/>
        <v>3</v>
      </c>
      <c r="R206" s="84">
        <f t="shared" si="70"/>
        <v>0</v>
      </c>
    </row>
    <row r="207" spans="1:18" x14ac:dyDescent="0.3">
      <c r="A207" s="24">
        <v>42649</v>
      </c>
      <c r="B207" s="27" t="s">
        <v>512</v>
      </c>
      <c r="C207" s="48" t="s">
        <v>513</v>
      </c>
      <c r="D207" s="19">
        <v>2</v>
      </c>
      <c r="E207" s="19"/>
      <c r="F207" s="20">
        <v>2</v>
      </c>
      <c r="G207" s="20">
        <f t="shared" si="60"/>
        <v>4</v>
      </c>
      <c r="H207" s="81" t="s">
        <v>28</v>
      </c>
      <c r="I207" s="83">
        <f t="shared" si="87"/>
        <v>4</v>
      </c>
      <c r="J207" s="82">
        <v>2</v>
      </c>
      <c r="K207" s="20">
        <f t="shared" si="80"/>
        <v>2</v>
      </c>
      <c r="L207" s="20">
        <f t="shared" si="95"/>
        <v>278.73963089511813</v>
      </c>
      <c r="M207" s="45">
        <f t="shared" si="96"/>
        <v>83</v>
      </c>
      <c r="N207" s="45">
        <f t="shared" si="97"/>
        <v>119</v>
      </c>
      <c r="O207" s="61">
        <f t="shared" si="98"/>
        <v>0.41089108910891087</v>
      </c>
      <c r="P207" s="45">
        <f t="shared" si="99"/>
        <v>1</v>
      </c>
      <c r="Q207" s="39">
        <f t="shared" si="100"/>
        <v>3</v>
      </c>
      <c r="R207" s="84">
        <f t="shared" si="70"/>
        <v>0.25</v>
      </c>
    </row>
    <row r="208" spans="1:18" x14ac:dyDescent="0.3">
      <c r="A208" s="24">
        <v>42650</v>
      </c>
      <c r="B208" s="27" t="s">
        <v>515</v>
      </c>
      <c r="C208" s="48" t="s">
        <v>514</v>
      </c>
      <c r="D208" s="19">
        <v>3.25</v>
      </c>
      <c r="E208" s="19"/>
      <c r="F208" s="20">
        <v>1</v>
      </c>
      <c r="G208" s="20">
        <f t="shared" si="60"/>
        <v>3.25</v>
      </c>
      <c r="H208" s="81" t="s">
        <v>19</v>
      </c>
      <c r="I208" s="83">
        <f t="shared" si="87"/>
        <v>4</v>
      </c>
      <c r="J208" s="82">
        <f t="shared" si="62"/>
        <v>4</v>
      </c>
      <c r="K208" s="20">
        <f t="shared" si="80"/>
        <v>-1</v>
      </c>
      <c r="L208" s="20">
        <f t="shared" si="95"/>
        <v>277.73963089511813</v>
      </c>
      <c r="M208" s="45">
        <f t="shared" si="96"/>
        <v>83</v>
      </c>
      <c r="N208" s="45">
        <f t="shared" si="97"/>
        <v>120</v>
      </c>
      <c r="O208" s="61">
        <f t="shared" si="98"/>
        <v>0.40886699507389163</v>
      </c>
      <c r="P208" s="45">
        <f t="shared" si="99"/>
        <v>1</v>
      </c>
      <c r="Q208" s="39">
        <f t="shared" si="100"/>
        <v>4</v>
      </c>
      <c r="R208" s="84">
        <f t="shared" si="70"/>
        <v>0.2</v>
      </c>
    </row>
    <row r="209" spans="1:18" x14ac:dyDescent="0.3">
      <c r="A209" s="24">
        <v>42651</v>
      </c>
      <c r="B209" s="63" t="s">
        <v>516</v>
      </c>
      <c r="C209" s="48" t="s">
        <v>517</v>
      </c>
      <c r="D209" s="19">
        <v>3.5</v>
      </c>
      <c r="E209" s="19"/>
      <c r="F209" s="20">
        <v>3</v>
      </c>
      <c r="G209" s="20">
        <f t="shared" si="60"/>
        <v>10.5</v>
      </c>
      <c r="H209" s="81" t="s">
        <v>28</v>
      </c>
      <c r="I209" s="83">
        <f t="shared" si="87"/>
        <v>4</v>
      </c>
      <c r="J209" s="82">
        <v>7.5</v>
      </c>
      <c r="K209" s="20">
        <f t="shared" si="80"/>
        <v>7.5</v>
      </c>
      <c r="L209" s="20">
        <f t="shared" si="95"/>
        <v>285.23963089511813</v>
      </c>
      <c r="M209" s="45">
        <f t="shared" si="96"/>
        <v>84</v>
      </c>
      <c r="N209" s="45">
        <f t="shared" si="97"/>
        <v>120</v>
      </c>
      <c r="O209" s="61">
        <f t="shared" si="98"/>
        <v>0.41176470588235292</v>
      </c>
      <c r="P209" s="45">
        <f t="shared" si="99"/>
        <v>2</v>
      </c>
      <c r="Q209" s="39">
        <f t="shared" si="100"/>
        <v>4</v>
      </c>
      <c r="R209" s="84">
        <f t="shared" si="70"/>
        <v>0.33333333333333331</v>
      </c>
    </row>
    <row r="210" spans="1:18" x14ac:dyDescent="0.3">
      <c r="A210" s="24">
        <v>42653</v>
      </c>
      <c r="B210" s="27" t="s">
        <v>519</v>
      </c>
      <c r="C210" s="48" t="s">
        <v>518</v>
      </c>
      <c r="D210" s="19">
        <v>2.75</v>
      </c>
      <c r="E210" s="19"/>
      <c r="F210" s="20">
        <v>1</v>
      </c>
      <c r="G210" s="20">
        <f t="shared" si="60"/>
        <v>2.75</v>
      </c>
      <c r="H210" s="81" t="s">
        <v>28</v>
      </c>
      <c r="I210" s="83">
        <f t="shared" si="87"/>
        <v>4</v>
      </c>
      <c r="J210" s="82">
        <v>1.75</v>
      </c>
      <c r="K210" s="20">
        <f t="shared" si="80"/>
        <v>1.75</v>
      </c>
      <c r="L210" s="20">
        <f t="shared" si="95"/>
        <v>286.98963089511813</v>
      </c>
      <c r="M210" s="45">
        <f t="shared" si="96"/>
        <v>85</v>
      </c>
      <c r="N210" s="45">
        <f t="shared" si="97"/>
        <v>120</v>
      </c>
      <c r="O210" s="61">
        <f t="shared" si="98"/>
        <v>0.41463414634146339</v>
      </c>
      <c r="P210" s="45">
        <f t="shared" si="99"/>
        <v>3</v>
      </c>
      <c r="Q210" s="39">
        <f t="shared" si="100"/>
        <v>4</v>
      </c>
      <c r="R210" s="84">
        <f t="shared" si="70"/>
        <v>0.42857142857142855</v>
      </c>
    </row>
    <row r="211" spans="1:18" x14ac:dyDescent="0.3">
      <c r="A211" s="24">
        <v>42654</v>
      </c>
      <c r="B211" s="27" t="s">
        <v>521</v>
      </c>
      <c r="C211" s="48" t="s">
        <v>522</v>
      </c>
      <c r="D211" s="19">
        <v>2.62</v>
      </c>
      <c r="E211" s="19"/>
      <c r="F211" s="20">
        <v>1</v>
      </c>
      <c r="G211" s="20">
        <f t="shared" si="60"/>
        <v>2.62</v>
      </c>
      <c r="H211" s="81" t="s">
        <v>19</v>
      </c>
      <c r="I211" s="83">
        <f t="shared" si="87"/>
        <v>4</v>
      </c>
      <c r="J211" s="82">
        <v>1.62</v>
      </c>
      <c r="K211" s="20">
        <f t="shared" si="80"/>
        <v>-1</v>
      </c>
      <c r="L211" s="20">
        <f t="shared" si="95"/>
        <v>285.98963089511813</v>
      </c>
      <c r="M211" s="45">
        <f t="shared" si="96"/>
        <v>85</v>
      </c>
      <c r="N211" s="45">
        <f t="shared" si="97"/>
        <v>121</v>
      </c>
      <c r="O211" s="61">
        <f t="shared" si="98"/>
        <v>0.41262135922330095</v>
      </c>
      <c r="P211" s="45">
        <f t="shared" si="99"/>
        <v>3</v>
      </c>
      <c r="Q211" s="39">
        <f t="shared" si="100"/>
        <v>5</v>
      </c>
      <c r="R211" s="84">
        <f t="shared" si="70"/>
        <v>0.375</v>
      </c>
    </row>
    <row r="212" spans="1:18" x14ac:dyDescent="0.3">
      <c r="A212" s="24">
        <v>42655</v>
      </c>
      <c r="B212" s="27" t="s">
        <v>523</v>
      </c>
      <c r="C212" s="48" t="s">
        <v>524</v>
      </c>
      <c r="D212" s="19">
        <v>3.25</v>
      </c>
      <c r="E212" s="19"/>
      <c r="F212" s="20">
        <v>3</v>
      </c>
      <c r="G212" s="20">
        <f t="shared" ref="G212:G233" si="101">IF(D212="","",IF(H211="Won",  D212*F212,D212*F212))</f>
        <v>9.75</v>
      </c>
      <c r="H212" s="81" t="s">
        <v>19</v>
      </c>
      <c r="I212" s="83">
        <f t="shared" si="87"/>
        <v>4</v>
      </c>
      <c r="J212" s="82">
        <v>6.75</v>
      </c>
      <c r="K212" s="20">
        <f t="shared" si="80"/>
        <v>-3</v>
      </c>
      <c r="L212" s="20">
        <f t="shared" si="95"/>
        <v>282.98963089511813</v>
      </c>
      <c r="M212" s="45">
        <f t="shared" si="96"/>
        <v>85</v>
      </c>
      <c r="N212" s="45">
        <f t="shared" si="97"/>
        <v>122</v>
      </c>
      <c r="O212" s="61">
        <f t="shared" si="98"/>
        <v>0.41062801932367149</v>
      </c>
      <c r="P212" s="45">
        <f t="shared" si="99"/>
        <v>3</v>
      </c>
      <c r="Q212" s="39">
        <f t="shared" si="100"/>
        <v>6</v>
      </c>
      <c r="R212" s="84">
        <f t="shared" si="70"/>
        <v>0.33333333333333331</v>
      </c>
    </row>
    <row r="213" spans="1:18" x14ac:dyDescent="0.3">
      <c r="A213" s="24">
        <v>42656</v>
      </c>
      <c r="B213" s="27" t="s">
        <v>526</v>
      </c>
      <c r="C213" s="48" t="s">
        <v>525</v>
      </c>
      <c r="D213" s="19">
        <v>2.37</v>
      </c>
      <c r="E213" s="19"/>
      <c r="F213" s="20">
        <v>9</v>
      </c>
      <c r="G213" s="20">
        <f t="shared" si="101"/>
        <v>21.330000000000002</v>
      </c>
      <c r="H213" s="81" t="s">
        <v>28</v>
      </c>
      <c r="I213" s="83">
        <f t="shared" si="87"/>
        <v>4</v>
      </c>
      <c r="J213" s="82">
        <f>G213-F213</f>
        <v>12.330000000000002</v>
      </c>
      <c r="K213" s="20">
        <f t="shared" si="80"/>
        <v>12.330000000000002</v>
      </c>
      <c r="L213" s="20">
        <f t="shared" si="95"/>
        <v>295.31963089511811</v>
      </c>
      <c r="M213" s="45">
        <f t="shared" si="96"/>
        <v>86</v>
      </c>
      <c r="N213" s="45">
        <f t="shared" si="97"/>
        <v>122</v>
      </c>
      <c r="O213" s="61">
        <f t="shared" si="98"/>
        <v>0.41346153846153844</v>
      </c>
      <c r="P213" s="45">
        <f t="shared" si="99"/>
        <v>4</v>
      </c>
      <c r="Q213" s="39">
        <f t="shared" si="100"/>
        <v>6</v>
      </c>
      <c r="R213" s="84">
        <f t="shared" si="70"/>
        <v>0.4</v>
      </c>
    </row>
    <row r="214" spans="1:18" x14ac:dyDescent="0.3">
      <c r="A214" s="24">
        <v>42657</v>
      </c>
      <c r="B214" s="27" t="s">
        <v>527</v>
      </c>
      <c r="C214" s="48" t="s">
        <v>528</v>
      </c>
      <c r="D214" s="19">
        <v>2.62</v>
      </c>
      <c r="E214" s="19"/>
      <c r="F214" s="20">
        <v>1</v>
      </c>
      <c r="G214" s="20">
        <f t="shared" si="101"/>
        <v>2.62</v>
      </c>
      <c r="H214" s="81" t="s">
        <v>19</v>
      </c>
      <c r="I214" s="83">
        <f t="shared" si="87"/>
        <v>4</v>
      </c>
      <c r="J214" s="82">
        <f t="shared" ref="J214:J224" si="102">G214-F214</f>
        <v>1.62</v>
      </c>
      <c r="K214" s="20">
        <f t="shared" si="80"/>
        <v>-1</v>
      </c>
      <c r="L214" s="20">
        <f t="shared" si="95"/>
        <v>294.31963089511811</v>
      </c>
      <c r="M214" s="45">
        <f t="shared" si="96"/>
        <v>86</v>
      </c>
      <c r="N214" s="45">
        <f t="shared" si="97"/>
        <v>123</v>
      </c>
      <c r="O214" s="61">
        <f t="shared" si="98"/>
        <v>0.41148325358851673</v>
      </c>
      <c r="P214" s="45">
        <f t="shared" si="99"/>
        <v>4</v>
      </c>
      <c r="Q214" s="39">
        <f t="shared" si="100"/>
        <v>7</v>
      </c>
      <c r="R214" s="84">
        <f t="shared" si="70"/>
        <v>0.36363636363636365</v>
      </c>
    </row>
    <row r="215" spans="1:18" x14ac:dyDescent="0.3">
      <c r="A215" s="24">
        <v>42658</v>
      </c>
      <c r="B215" s="27" t="s">
        <v>531</v>
      </c>
      <c r="C215" s="48" t="s">
        <v>532</v>
      </c>
      <c r="D215" s="19">
        <v>3.75</v>
      </c>
      <c r="E215" s="19"/>
      <c r="F215" s="20">
        <v>3</v>
      </c>
      <c r="G215" s="20">
        <f t="shared" si="101"/>
        <v>11.25</v>
      </c>
      <c r="H215" s="81" t="s">
        <v>19</v>
      </c>
      <c r="I215" s="83">
        <f t="shared" si="87"/>
        <v>4</v>
      </c>
      <c r="J215" s="82">
        <f t="shared" si="102"/>
        <v>8.25</v>
      </c>
      <c r="K215" s="20">
        <f t="shared" si="80"/>
        <v>-3</v>
      </c>
      <c r="L215" s="20">
        <f t="shared" si="95"/>
        <v>291.31963089511811</v>
      </c>
      <c r="M215" s="45">
        <f t="shared" si="96"/>
        <v>86</v>
      </c>
      <c r="N215" s="45">
        <f t="shared" si="97"/>
        <v>124</v>
      </c>
      <c r="O215" s="61">
        <f t="shared" si="98"/>
        <v>0.40952380952380951</v>
      </c>
      <c r="P215" s="45">
        <f t="shared" si="99"/>
        <v>4</v>
      </c>
      <c r="Q215" s="39">
        <f t="shared" si="100"/>
        <v>8</v>
      </c>
      <c r="R215" s="84">
        <f t="shared" si="70"/>
        <v>0.33333333333333331</v>
      </c>
    </row>
    <row r="216" spans="1:18" x14ac:dyDescent="0.3">
      <c r="A216" s="24">
        <v>42660</v>
      </c>
      <c r="B216" s="27" t="s">
        <v>534</v>
      </c>
      <c r="C216" s="48" t="s">
        <v>533</v>
      </c>
      <c r="D216" s="19">
        <v>3.25</v>
      </c>
      <c r="E216" s="19"/>
      <c r="F216" s="20">
        <v>9</v>
      </c>
      <c r="G216" s="20">
        <f t="shared" si="101"/>
        <v>29.25</v>
      </c>
      <c r="H216" s="81" t="s">
        <v>28</v>
      </c>
      <c r="I216" s="83">
        <f t="shared" si="87"/>
        <v>4</v>
      </c>
      <c r="J216" s="82">
        <f t="shared" si="102"/>
        <v>20.25</v>
      </c>
      <c r="K216" s="20">
        <f t="shared" si="80"/>
        <v>20.25</v>
      </c>
      <c r="L216" s="20">
        <f t="shared" si="81"/>
        <v>311.56963089511811</v>
      </c>
      <c r="M216" s="45">
        <f t="shared" si="82"/>
        <v>87</v>
      </c>
      <c r="N216" s="45">
        <f t="shared" si="83"/>
        <v>124</v>
      </c>
      <c r="O216" s="61">
        <f t="shared" si="84"/>
        <v>0.41232227488151657</v>
      </c>
      <c r="P216" s="45">
        <f t="shared" ref="P216:P233" si="103">IF(H216="","",IF(H216="Won",P215+1,IF(H216="Push",P215,P215)))</f>
        <v>5</v>
      </c>
      <c r="Q216" s="39">
        <f t="shared" ref="Q216:Q233" si="104">IF(H216="","",IF(H216="Lost",Q215+1,IF(H216="Push",Q215,Q215)))</f>
        <v>8</v>
      </c>
      <c r="R216" s="84">
        <f t="shared" si="70"/>
        <v>0.38461538461538464</v>
      </c>
    </row>
    <row r="217" spans="1:18" x14ac:dyDescent="0.3">
      <c r="A217" s="24">
        <v>42661</v>
      </c>
      <c r="B217" s="27" t="s">
        <v>536</v>
      </c>
      <c r="C217" s="48" t="s">
        <v>535</v>
      </c>
      <c r="D217" s="19">
        <v>3.75</v>
      </c>
      <c r="E217" s="19"/>
      <c r="F217" s="20">
        <v>1</v>
      </c>
      <c r="G217" s="20">
        <f t="shared" si="101"/>
        <v>3.75</v>
      </c>
      <c r="H217" s="81" t="s">
        <v>19</v>
      </c>
      <c r="I217" s="83">
        <f t="shared" si="87"/>
        <v>4</v>
      </c>
      <c r="J217" s="82">
        <f t="shared" si="102"/>
        <v>2.75</v>
      </c>
      <c r="K217" s="20">
        <f t="shared" si="80"/>
        <v>-1</v>
      </c>
      <c r="L217" s="20">
        <f t="shared" si="81"/>
        <v>310.56963089511811</v>
      </c>
      <c r="M217" s="45">
        <f t="shared" si="82"/>
        <v>87</v>
      </c>
      <c r="N217" s="45">
        <f t="shared" si="83"/>
        <v>125</v>
      </c>
      <c r="O217" s="61">
        <f t="shared" si="84"/>
        <v>0.41037735849056606</v>
      </c>
      <c r="P217" s="45">
        <f t="shared" si="103"/>
        <v>5</v>
      </c>
      <c r="Q217" s="39">
        <f t="shared" si="104"/>
        <v>9</v>
      </c>
      <c r="R217" s="84">
        <f t="shared" si="70"/>
        <v>0.35714285714285715</v>
      </c>
    </row>
    <row r="218" spans="1:18" x14ac:dyDescent="0.3">
      <c r="A218" s="24">
        <v>42662</v>
      </c>
      <c r="B218" s="27" t="s">
        <v>537</v>
      </c>
      <c r="C218" s="90" t="s">
        <v>538</v>
      </c>
      <c r="D218" s="19">
        <v>2.87</v>
      </c>
      <c r="E218" s="19"/>
      <c r="F218" s="20">
        <v>3</v>
      </c>
      <c r="G218" s="20">
        <f t="shared" si="101"/>
        <v>8.61</v>
      </c>
      <c r="H218" s="81" t="s">
        <v>19</v>
      </c>
      <c r="I218" s="83">
        <f t="shared" si="87"/>
        <v>4</v>
      </c>
      <c r="J218" s="82">
        <f t="shared" si="102"/>
        <v>5.6099999999999994</v>
      </c>
      <c r="K218" s="20">
        <f t="shared" si="80"/>
        <v>-3</v>
      </c>
      <c r="L218" s="20">
        <f t="shared" si="81"/>
        <v>307.56963089511811</v>
      </c>
      <c r="M218" s="45">
        <f t="shared" si="82"/>
        <v>87</v>
      </c>
      <c r="N218" s="45">
        <f t="shared" si="83"/>
        <v>126</v>
      </c>
      <c r="O218" s="61">
        <f t="shared" si="84"/>
        <v>0.40845070422535212</v>
      </c>
      <c r="P218" s="45">
        <f t="shared" si="103"/>
        <v>5</v>
      </c>
      <c r="Q218" s="39">
        <f t="shared" si="104"/>
        <v>10</v>
      </c>
      <c r="R218" s="84">
        <f t="shared" si="70"/>
        <v>0.33333333333333331</v>
      </c>
    </row>
    <row r="219" spans="1:18" x14ac:dyDescent="0.3">
      <c r="A219" s="24">
        <v>42663</v>
      </c>
      <c r="B219" s="27" t="s">
        <v>542</v>
      </c>
      <c r="C219" s="48" t="s">
        <v>541</v>
      </c>
      <c r="D219" s="19">
        <v>3.25</v>
      </c>
      <c r="E219" s="19"/>
      <c r="F219" s="20">
        <v>9</v>
      </c>
      <c r="G219" s="20">
        <f t="shared" si="101"/>
        <v>29.25</v>
      </c>
      <c r="H219" s="81" t="s">
        <v>19</v>
      </c>
      <c r="I219" s="83">
        <f t="shared" si="87"/>
        <v>4</v>
      </c>
      <c r="J219" s="82">
        <f t="shared" si="102"/>
        <v>20.25</v>
      </c>
      <c r="K219" s="20">
        <f t="shared" si="80"/>
        <v>-9</v>
      </c>
      <c r="L219" s="20">
        <f t="shared" si="81"/>
        <v>298.56963089511811</v>
      </c>
      <c r="M219" s="45">
        <f t="shared" si="82"/>
        <v>87</v>
      </c>
      <c r="N219" s="45">
        <f t="shared" si="83"/>
        <v>127</v>
      </c>
      <c r="O219" s="61">
        <f t="shared" si="84"/>
        <v>0.40654205607476634</v>
      </c>
      <c r="P219" s="45">
        <f t="shared" si="103"/>
        <v>5</v>
      </c>
      <c r="Q219" s="39">
        <f t="shared" si="104"/>
        <v>11</v>
      </c>
      <c r="R219" s="84">
        <f t="shared" si="70"/>
        <v>0.3125</v>
      </c>
    </row>
    <row r="220" spans="1:18" x14ac:dyDescent="0.3">
      <c r="A220" s="24">
        <v>42664</v>
      </c>
      <c r="B220" s="27" t="s">
        <v>543</v>
      </c>
      <c r="C220" s="48" t="s">
        <v>544</v>
      </c>
      <c r="D220" s="19">
        <v>2.12</v>
      </c>
      <c r="E220" s="19"/>
      <c r="F220" s="20">
        <v>15</v>
      </c>
      <c r="G220" s="20">
        <f t="shared" si="101"/>
        <v>31.8</v>
      </c>
      <c r="H220" s="81" t="s">
        <v>28</v>
      </c>
      <c r="I220" s="83">
        <f t="shared" si="87"/>
        <v>4</v>
      </c>
      <c r="J220" s="82">
        <f t="shared" si="102"/>
        <v>16.8</v>
      </c>
      <c r="K220" s="20">
        <f t="shared" si="80"/>
        <v>16.8</v>
      </c>
      <c r="L220" s="20">
        <f t="shared" si="81"/>
        <v>315.36963089511812</v>
      </c>
      <c r="M220" s="45">
        <f t="shared" si="82"/>
        <v>88</v>
      </c>
      <c r="N220" s="45">
        <f t="shared" si="83"/>
        <v>127</v>
      </c>
      <c r="O220" s="61">
        <f t="shared" si="84"/>
        <v>0.40930232558139534</v>
      </c>
      <c r="P220" s="45">
        <f t="shared" si="103"/>
        <v>6</v>
      </c>
      <c r="Q220" s="39">
        <f t="shared" si="104"/>
        <v>11</v>
      </c>
      <c r="R220" s="84">
        <f t="shared" si="70"/>
        <v>0.35294117647058826</v>
      </c>
    </row>
    <row r="221" spans="1:18" x14ac:dyDescent="0.3">
      <c r="A221" s="24">
        <v>42667</v>
      </c>
      <c r="B221" s="27" t="s">
        <v>546</v>
      </c>
      <c r="C221" s="48" t="s">
        <v>545</v>
      </c>
      <c r="D221" s="19">
        <v>2.87</v>
      </c>
      <c r="E221" s="19"/>
      <c r="F221" s="20">
        <v>1</v>
      </c>
      <c r="G221" s="20">
        <f t="shared" si="101"/>
        <v>2.87</v>
      </c>
      <c r="H221" s="81" t="s">
        <v>19</v>
      </c>
      <c r="I221" s="83">
        <f t="shared" si="87"/>
        <v>4</v>
      </c>
      <c r="J221" s="82">
        <f t="shared" si="102"/>
        <v>1.87</v>
      </c>
      <c r="K221" s="20">
        <f t="shared" si="80"/>
        <v>-1</v>
      </c>
      <c r="L221" s="20">
        <f t="shared" si="81"/>
        <v>314.36963089511812</v>
      </c>
      <c r="M221" s="45">
        <f t="shared" si="82"/>
        <v>88</v>
      </c>
      <c r="N221" s="45">
        <f t="shared" si="83"/>
        <v>128</v>
      </c>
      <c r="O221" s="61">
        <f t="shared" si="84"/>
        <v>0.40740740740740738</v>
      </c>
      <c r="P221" s="45">
        <f t="shared" si="103"/>
        <v>6</v>
      </c>
      <c r="Q221" s="39">
        <f t="shared" si="104"/>
        <v>12</v>
      </c>
      <c r="R221" s="84">
        <f t="shared" si="70"/>
        <v>0.33333333333333331</v>
      </c>
    </row>
    <row r="222" spans="1:18" x14ac:dyDescent="0.3">
      <c r="A222" s="24">
        <v>42668</v>
      </c>
      <c r="B222" s="27" t="s">
        <v>564</v>
      </c>
      <c r="C222" s="48" t="s">
        <v>563</v>
      </c>
      <c r="D222" s="19">
        <v>4</v>
      </c>
      <c r="E222" s="19"/>
      <c r="F222" s="20">
        <v>3</v>
      </c>
      <c r="G222" s="20">
        <f t="shared" si="101"/>
        <v>12</v>
      </c>
      <c r="H222" s="81" t="s">
        <v>19</v>
      </c>
      <c r="I222" s="83">
        <f t="shared" si="87"/>
        <v>4</v>
      </c>
      <c r="J222" s="82">
        <f t="shared" si="102"/>
        <v>9</v>
      </c>
      <c r="K222" s="20">
        <f t="shared" si="80"/>
        <v>-3</v>
      </c>
      <c r="L222" s="20">
        <f t="shared" si="81"/>
        <v>311.36963089511812</v>
      </c>
      <c r="M222" s="45">
        <f t="shared" si="82"/>
        <v>88</v>
      </c>
      <c r="N222" s="45">
        <f t="shared" si="83"/>
        <v>129</v>
      </c>
      <c r="O222" s="61">
        <f t="shared" si="84"/>
        <v>0.40552995391705071</v>
      </c>
      <c r="P222" s="45">
        <f t="shared" si="103"/>
        <v>6</v>
      </c>
      <c r="Q222" s="39">
        <f t="shared" si="104"/>
        <v>13</v>
      </c>
      <c r="R222" s="84">
        <f t="shared" si="70"/>
        <v>0.31578947368421051</v>
      </c>
    </row>
    <row r="223" spans="1:18" x14ac:dyDescent="0.3">
      <c r="A223" s="24">
        <v>42669</v>
      </c>
      <c r="B223" s="27" t="s">
        <v>548</v>
      </c>
      <c r="C223" s="48" t="s">
        <v>547</v>
      </c>
      <c r="D223" s="19">
        <v>2.75</v>
      </c>
      <c r="E223" s="19"/>
      <c r="F223" s="20">
        <v>9</v>
      </c>
      <c r="G223" s="20">
        <f t="shared" si="101"/>
        <v>24.75</v>
      </c>
      <c r="H223" s="81" t="s">
        <v>19</v>
      </c>
      <c r="I223" s="83">
        <f t="shared" si="87"/>
        <v>4</v>
      </c>
      <c r="J223" s="82">
        <f t="shared" si="102"/>
        <v>15.75</v>
      </c>
      <c r="K223" s="20">
        <f t="shared" si="80"/>
        <v>-9</v>
      </c>
      <c r="L223" s="20">
        <f t="shared" si="81"/>
        <v>302.36963089511812</v>
      </c>
      <c r="M223" s="45">
        <f t="shared" si="82"/>
        <v>88</v>
      </c>
      <c r="N223" s="45">
        <f t="shared" si="83"/>
        <v>130</v>
      </c>
      <c r="O223" s="61">
        <f t="shared" si="84"/>
        <v>0.40366972477064222</v>
      </c>
      <c r="P223" s="45">
        <f t="shared" si="103"/>
        <v>6</v>
      </c>
      <c r="Q223" s="39">
        <f t="shared" si="104"/>
        <v>14</v>
      </c>
      <c r="R223" s="84">
        <f t="shared" si="70"/>
        <v>0.3</v>
      </c>
    </row>
    <row r="224" spans="1:18" x14ac:dyDescent="0.3">
      <c r="A224" s="24">
        <v>42670</v>
      </c>
      <c r="B224" s="27" t="s">
        <v>550</v>
      </c>
      <c r="C224" s="48" t="s">
        <v>549</v>
      </c>
      <c r="D224" s="19">
        <v>3</v>
      </c>
      <c r="E224" s="19"/>
      <c r="F224" s="20">
        <v>18</v>
      </c>
      <c r="G224" s="20">
        <f t="shared" si="101"/>
        <v>54</v>
      </c>
      <c r="H224" s="81" t="s">
        <v>28</v>
      </c>
      <c r="I224" s="83">
        <f t="shared" si="87"/>
        <v>4</v>
      </c>
      <c r="J224" s="82">
        <f t="shared" si="102"/>
        <v>36</v>
      </c>
      <c r="K224" s="20">
        <f t="shared" si="80"/>
        <v>36</v>
      </c>
      <c r="L224" s="20">
        <f t="shared" si="81"/>
        <v>338.36963089511812</v>
      </c>
      <c r="M224" s="45">
        <f t="shared" si="82"/>
        <v>89</v>
      </c>
      <c r="N224" s="45">
        <f t="shared" si="83"/>
        <v>130</v>
      </c>
      <c r="O224" s="61">
        <f t="shared" si="84"/>
        <v>0.40639269406392692</v>
      </c>
      <c r="P224" s="45">
        <f t="shared" si="103"/>
        <v>7</v>
      </c>
      <c r="Q224" s="39">
        <f t="shared" si="104"/>
        <v>14</v>
      </c>
      <c r="R224" s="84">
        <f t="shared" si="70"/>
        <v>0.33333333333333331</v>
      </c>
    </row>
    <row r="225" spans="1:18" x14ac:dyDescent="0.3">
      <c r="A225" s="24">
        <v>42671</v>
      </c>
      <c r="B225" s="27" t="s">
        <v>555</v>
      </c>
      <c r="C225" s="48" t="s">
        <v>556</v>
      </c>
      <c r="D225" s="19">
        <v>3.25</v>
      </c>
      <c r="E225" s="19"/>
      <c r="F225" s="20">
        <f>IF(D225="","",IF(H224="Won",1,IF(COUNTIF(H220:H224,"Lost")&gt;4,1,IF(F224&gt;=9,F224*2,F224*3))))</f>
        <v>1</v>
      </c>
      <c r="G225" s="20">
        <f t="shared" si="101"/>
        <v>3.25</v>
      </c>
      <c r="H225" s="81" t="s">
        <v>28</v>
      </c>
      <c r="I225" s="83"/>
      <c r="J225" s="82">
        <f>IF(F225="","",G225-F225)</f>
        <v>2.25</v>
      </c>
      <c r="K225" s="20">
        <f t="shared" si="80"/>
        <v>2.25</v>
      </c>
      <c r="L225" s="20">
        <f t="shared" si="81"/>
        <v>340.61963089511812</v>
      </c>
      <c r="M225" s="45">
        <f t="shared" si="82"/>
        <v>90</v>
      </c>
      <c r="N225" s="45">
        <f t="shared" si="83"/>
        <v>130</v>
      </c>
      <c r="O225" s="61">
        <f t="shared" si="84"/>
        <v>0.40909090909090912</v>
      </c>
      <c r="P225" s="45">
        <f t="shared" si="103"/>
        <v>8</v>
      </c>
      <c r="Q225" s="39">
        <f t="shared" si="104"/>
        <v>14</v>
      </c>
      <c r="R225" s="84">
        <f t="shared" si="70"/>
        <v>0.36363636363636365</v>
      </c>
    </row>
    <row r="226" spans="1:18" x14ac:dyDescent="0.3">
      <c r="A226" s="24">
        <v>42674</v>
      </c>
      <c r="B226" s="123" t="s">
        <v>553</v>
      </c>
      <c r="C226" s="64" t="s">
        <v>554</v>
      </c>
      <c r="D226" s="19">
        <v>2.88</v>
      </c>
      <c r="E226" s="19"/>
      <c r="F226" s="20">
        <f t="shared" ref="F226:F233" si="105">IF(D226="","",IF(H225="Won",1,IF(COUNTIF(H221:H225,"Lost")&gt;4,1,IF(F225&gt;=9,F225*2,F225*3))))</f>
        <v>1</v>
      </c>
      <c r="G226" s="20">
        <f t="shared" si="101"/>
        <v>2.88</v>
      </c>
      <c r="H226" s="81" t="s">
        <v>19</v>
      </c>
      <c r="I226" s="83"/>
      <c r="J226" s="82">
        <f t="shared" ref="J226:J233" si="106">IF(F226="","",G226-F226)</f>
        <v>1.88</v>
      </c>
      <c r="K226" s="20">
        <f t="shared" si="80"/>
        <v>-1</v>
      </c>
      <c r="L226" s="20">
        <f t="shared" si="81"/>
        <v>339.61963089511812</v>
      </c>
      <c r="M226" s="45">
        <f t="shared" si="82"/>
        <v>90</v>
      </c>
      <c r="N226" s="45">
        <f t="shared" si="83"/>
        <v>131</v>
      </c>
      <c r="O226" s="61">
        <f t="shared" si="84"/>
        <v>0.40723981900452488</v>
      </c>
      <c r="P226" s="45">
        <f t="shared" si="103"/>
        <v>8</v>
      </c>
      <c r="Q226" s="39">
        <f t="shared" si="104"/>
        <v>15</v>
      </c>
      <c r="R226" s="84">
        <f t="shared" ref="R226:R233" si="107">IF(H226="","",P226/(P226+Q226))</f>
        <v>0.34782608695652173</v>
      </c>
    </row>
    <row r="227" spans="1:18" x14ac:dyDescent="0.3">
      <c r="A227" s="16">
        <v>42675</v>
      </c>
      <c r="B227" s="74" t="s">
        <v>551</v>
      </c>
      <c r="C227" s="75" t="s">
        <v>552</v>
      </c>
      <c r="D227" s="76">
        <v>2.88</v>
      </c>
      <c r="E227" s="76"/>
      <c r="F227" s="77">
        <f t="shared" si="105"/>
        <v>3</v>
      </c>
      <c r="G227" s="77">
        <f t="shared" si="101"/>
        <v>8.64</v>
      </c>
      <c r="H227" s="85" t="s">
        <v>19</v>
      </c>
      <c r="I227" s="86"/>
      <c r="J227" s="87">
        <f t="shared" si="106"/>
        <v>5.6400000000000006</v>
      </c>
      <c r="K227" s="77">
        <f t="shared" si="80"/>
        <v>-3</v>
      </c>
      <c r="L227" s="77">
        <f t="shared" si="81"/>
        <v>336.61963089511812</v>
      </c>
      <c r="M227" s="44">
        <f t="shared" si="82"/>
        <v>90</v>
      </c>
      <c r="N227" s="44">
        <f t="shared" si="83"/>
        <v>132</v>
      </c>
      <c r="O227" s="68">
        <f t="shared" si="84"/>
        <v>0.40540540540540543</v>
      </c>
      <c r="P227" s="44">
        <v>0</v>
      </c>
      <c r="Q227" s="88">
        <v>1</v>
      </c>
      <c r="R227" s="89">
        <f t="shared" si="107"/>
        <v>0</v>
      </c>
    </row>
    <row r="228" spans="1:18" x14ac:dyDescent="0.3">
      <c r="A228" s="24">
        <v>42676</v>
      </c>
      <c r="B228" s="27" t="s">
        <v>562</v>
      </c>
      <c r="C228" s="48" t="s">
        <v>561</v>
      </c>
      <c r="D228" s="19">
        <v>2.5</v>
      </c>
      <c r="E228" s="19"/>
      <c r="F228" s="20">
        <f t="shared" si="105"/>
        <v>9</v>
      </c>
      <c r="G228" s="20">
        <f t="shared" si="101"/>
        <v>22.5</v>
      </c>
      <c r="H228" s="81" t="s">
        <v>19</v>
      </c>
      <c r="I228" s="83"/>
      <c r="J228" s="82">
        <f t="shared" si="106"/>
        <v>13.5</v>
      </c>
      <c r="K228" s="20">
        <f t="shared" si="80"/>
        <v>-9</v>
      </c>
      <c r="L228" s="20">
        <f t="shared" si="81"/>
        <v>327.61963089511812</v>
      </c>
      <c r="M228" s="45">
        <f t="shared" si="82"/>
        <v>90</v>
      </c>
      <c r="N228" s="45">
        <f t="shared" si="83"/>
        <v>133</v>
      </c>
      <c r="O228" s="61">
        <f t="shared" si="84"/>
        <v>0.40358744394618834</v>
      </c>
      <c r="P228" s="45">
        <f t="shared" si="103"/>
        <v>0</v>
      </c>
      <c r="Q228" s="39">
        <f t="shared" si="104"/>
        <v>2</v>
      </c>
      <c r="R228" s="84">
        <f t="shared" si="107"/>
        <v>0</v>
      </c>
    </row>
    <row r="229" spans="1:18" x14ac:dyDescent="0.3">
      <c r="A229" s="24">
        <v>42677</v>
      </c>
      <c r="B229" s="27" t="s">
        <v>560</v>
      </c>
      <c r="C229" s="48" t="s">
        <v>559</v>
      </c>
      <c r="D229" s="19">
        <v>2.37</v>
      </c>
      <c r="E229" s="19"/>
      <c r="F229" s="20">
        <f t="shared" si="105"/>
        <v>18</v>
      </c>
      <c r="G229" s="20">
        <f t="shared" si="101"/>
        <v>42.660000000000004</v>
      </c>
      <c r="H229" s="81" t="s">
        <v>19</v>
      </c>
      <c r="I229" s="83"/>
      <c r="J229" s="82">
        <f t="shared" si="106"/>
        <v>24.660000000000004</v>
      </c>
      <c r="K229" s="20">
        <f t="shared" si="80"/>
        <v>-18</v>
      </c>
      <c r="L229" s="20">
        <f t="shared" si="81"/>
        <v>309.61963089511812</v>
      </c>
      <c r="M229" s="45">
        <f t="shared" si="82"/>
        <v>90</v>
      </c>
      <c r="N229" s="45">
        <f t="shared" si="83"/>
        <v>134</v>
      </c>
      <c r="O229" s="61">
        <f t="shared" si="84"/>
        <v>0.4017857142857143</v>
      </c>
      <c r="P229" s="45">
        <f t="shared" si="103"/>
        <v>0</v>
      </c>
      <c r="Q229" s="39">
        <f t="shared" si="104"/>
        <v>3</v>
      </c>
      <c r="R229" s="84">
        <f t="shared" si="107"/>
        <v>0</v>
      </c>
    </row>
    <row r="230" spans="1:18" x14ac:dyDescent="0.3">
      <c r="A230" s="24">
        <v>42678</v>
      </c>
      <c r="B230" s="27" t="s">
        <v>558</v>
      </c>
      <c r="C230" s="48" t="s">
        <v>557</v>
      </c>
      <c r="D230" s="19">
        <v>3.5</v>
      </c>
      <c r="E230" s="19"/>
      <c r="F230" s="20">
        <v>30</v>
      </c>
      <c r="G230" s="20">
        <f t="shared" si="101"/>
        <v>105</v>
      </c>
      <c r="H230" s="81" t="s">
        <v>28</v>
      </c>
      <c r="I230" s="83"/>
      <c r="J230" s="82">
        <f t="shared" si="106"/>
        <v>75</v>
      </c>
      <c r="K230" s="20">
        <f t="shared" si="80"/>
        <v>75</v>
      </c>
      <c r="L230" s="20">
        <f t="shared" si="81"/>
        <v>384.61963089511812</v>
      </c>
      <c r="M230" s="45">
        <f t="shared" si="82"/>
        <v>91</v>
      </c>
      <c r="N230" s="45">
        <f t="shared" si="83"/>
        <v>134</v>
      </c>
      <c r="O230" s="61">
        <f t="shared" si="84"/>
        <v>0.40444444444444444</v>
      </c>
      <c r="P230" s="45">
        <f t="shared" si="103"/>
        <v>1</v>
      </c>
      <c r="Q230" s="39">
        <f t="shared" si="104"/>
        <v>3</v>
      </c>
      <c r="R230" s="84">
        <f t="shared" si="107"/>
        <v>0.25</v>
      </c>
    </row>
    <row r="231" spans="1:18" x14ac:dyDescent="0.3">
      <c r="A231" s="24">
        <v>42681</v>
      </c>
      <c r="B231" s="27" t="s">
        <v>567</v>
      </c>
      <c r="C231" s="48" t="s">
        <v>568</v>
      </c>
      <c r="D231" s="19">
        <v>2.5</v>
      </c>
      <c r="E231" s="19"/>
      <c r="F231" s="20">
        <v>2</v>
      </c>
      <c r="G231" s="20">
        <f t="shared" si="101"/>
        <v>5</v>
      </c>
      <c r="H231" s="81" t="s">
        <v>19</v>
      </c>
      <c r="I231" s="83"/>
      <c r="J231" s="82">
        <f t="shared" si="106"/>
        <v>3</v>
      </c>
      <c r="K231" s="20">
        <f t="shared" si="80"/>
        <v>-2</v>
      </c>
      <c r="L231" s="20">
        <f t="shared" si="81"/>
        <v>382.61963089511812</v>
      </c>
      <c r="M231" s="45">
        <f t="shared" si="82"/>
        <v>91</v>
      </c>
      <c r="N231" s="45">
        <f t="shared" si="83"/>
        <v>135</v>
      </c>
      <c r="O231" s="61">
        <f t="shared" si="84"/>
        <v>0.40265486725663718</v>
      </c>
      <c r="P231" s="45">
        <f t="shared" si="103"/>
        <v>1</v>
      </c>
      <c r="Q231" s="39">
        <f t="shared" si="104"/>
        <v>4</v>
      </c>
      <c r="R231" s="84">
        <f t="shared" si="107"/>
        <v>0.2</v>
      </c>
    </row>
    <row r="232" spans="1:18" x14ac:dyDescent="0.3">
      <c r="A232" s="24">
        <v>42682</v>
      </c>
      <c r="B232" s="27" t="s">
        <v>566</v>
      </c>
      <c r="C232" s="48" t="s">
        <v>565</v>
      </c>
      <c r="D232" s="19">
        <v>3</v>
      </c>
      <c r="E232" s="19"/>
      <c r="F232" s="20">
        <v>3</v>
      </c>
      <c r="G232" s="20">
        <f t="shared" si="101"/>
        <v>9</v>
      </c>
      <c r="H232" s="81" t="s">
        <v>19</v>
      </c>
      <c r="I232" s="83"/>
      <c r="J232" s="82">
        <f t="shared" si="106"/>
        <v>6</v>
      </c>
      <c r="K232" s="20">
        <f t="shared" si="80"/>
        <v>-3</v>
      </c>
      <c r="L232" s="20">
        <f t="shared" si="81"/>
        <v>379.61963089511812</v>
      </c>
      <c r="M232" s="45">
        <f t="shared" si="82"/>
        <v>91</v>
      </c>
      <c r="N232" s="45">
        <f t="shared" si="83"/>
        <v>136</v>
      </c>
      <c r="O232" s="61">
        <f t="shared" si="84"/>
        <v>0.40088105726872247</v>
      </c>
      <c r="P232" s="45">
        <f t="shared" si="103"/>
        <v>1</v>
      </c>
      <c r="Q232" s="39">
        <f t="shared" si="104"/>
        <v>5</v>
      </c>
      <c r="R232" s="84">
        <f t="shared" si="107"/>
        <v>0.16666666666666666</v>
      </c>
    </row>
    <row r="233" spans="1:18" x14ac:dyDescent="0.3">
      <c r="A233" s="24">
        <v>42683</v>
      </c>
      <c r="B233" s="27" t="s">
        <v>569</v>
      </c>
      <c r="C233" s="48" t="s">
        <v>570</v>
      </c>
      <c r="D233" s="19">
        <v>3.25</v>
      </c>
      <c r="E233" s="19"/>
      <c r="F233" s="20">
        <f t="shared" si="105"/>
        <v>9</v>
      </c>
      <c r="G233" s="20">
        <f t="shared" si="101"/>
        <v>29.25</v>
      </c>
      <c r="H233" s="81" t="s">
        <v>19</v>
      </c>
      <c r="I233" s="83"/>
      <c r="J233" s="82">
        <f t="shared" si="106"/>
        <v>20.25</v>
      </c>
      <c r="K233" s="20">
        <f t="shared" si="80"/>
        <v>-9</v>
      </c>
      <c r="L233" s="20">
        <f t="shared" si="81"/>
        <v>370.61963089511812</v>
      </c>
      <c r="M233" s="45">
        <f t="shared" si="82"/>
        <v>91</v>
      </c>
      <c r="N233" s="45">
        <f t="shared" si="83"/>
        <v>137</v>
      </c>
      <c r="O233" s="61">
        <f t="shared" si="84"/>
        <v>0.39912280701754388</v>
      </c>
      <c r="P233" s="45">
        <f t="shared" si="103"/>
        <v>1</v>
      </c>
      <c r="Q233" s="39">
        <f t="shared" si="104"/>
        <v>6</v>
      </c>
      <c r="R233" s="84">
        <f t="shared" si="107"/>
        <v>0.14285714285714285</v>
      </c>
    </row>
    <row r="234" spans="1:18" x14ac:dyDescent="0.3">
      <c r="A234" s="24">
        <v>42684</v>
      </c>
      <c r="B234" s="27" t="s">
        <v>571</v>
      </c>
      <c r="C234" s="48" t="s">
        <v>572</v>
      </c>
      <c r="D234" s="19">
        <v>2.87</v>
      </c>
      <c r="E234" s="19"/>
      <c r="F234" s="20">
        <f t="shared" ref="F234:F259" si="108">IF(D234="","",IF(H233="Won",1,IF(COUNTIF(H229:H233,"Lost")&gt;4,1,IF(F233&gt;=9,F233*2,F233*3))))</f>
        <v>18</v>
      </c>
      <c r="G234" s="20">
        <f t="shared" ref="G234:G260" si="109">IF(D234="","",IF(H233="Won",  D234*F234,D234*F234))</f>
        <v>51.660000000000004</v>
      </c>
      <c r="H234" s="81" t="s">
        <v>28</v>
      </c>
      <c r="I234" s="83"/>
      <c r="J234" s="82">
        <f t="shared" ref="J234:J260" si="110">IF(F234="","",G234-F234)</f>
        <v>33.660000000000004</v>
      </c>
      <c r="K234" s="20">
        <f t="shared" ref="K234:K260" si="111">IF(H234="","",IF(H234="Won",J234,IF(H234="Push",0,-F234)))</f>
        <v>33.660000000000004</v>
      </c>
      <c r="L234" s="20">
        <f t="shared" ref="L234:L260" si="112">IF(H234="","",K234+L233)</f>
        <v>404.27963089511815</v>
      </c>
      <c r="M234" s="45">
        <f t="shared" ref="M234:M260" si="113">IF(H234="","",IF(H234="Won",M233+1,IF(H234="Push",M233,M233)))</f>
        <v>92</v>
      </c>
      <c r="N234" s="45">
        <f t="shared" ref="N234:N260" si="114">IF(H234="","",IF(H234="Lost",N233+1,IF(H234="Push",N233,N233)))</f>
        <v>137</v>
      </c>
      <c r="O234" s="61">
        <f t="shared" ref="O234:O260" si="115">IF(H234="","",M234/(M234+N234))</f>
        <v>0.40174672489082969</v>
      </c>
      <c r="P234" s="45">
        <f t="shared" ref="P234:P260" si="116">IF(H234="","",IF(H234="Won",P233+1,IF(H234="Push",P233,P233)))</f>
        <v>2</v>
      </c>
      <c r="Q234" s="39">
        <f t="shared" ref="Q234:Q260" si="117">IF(H234="","",IF(H234="Lost",Q233+1,IF(H234="Push",Q233,Q233)))</f>
        <v>6</v>
      </c>
      <c r="R234" s="84">
        <f t="shared" ref="R234:R260" si="118">IF(H234="","",P234/(P234+Q234))</f>
        <v>0.25</v>
      </c>
    </row>
    <row r="235" spans="1:18" x14ac:dyDescent="0.3">
      <c r="A235" s="24">
        <v>42685</v>
      </c>
      <c r="B235" s="27" t="s">
        <v>582</v>
      </c>
      <c r="C235" s="48" t="s">
        <v>581</v>
      </c>
      <c r="D235" s="19">
        <v>2.25</v>
      </c>
      <c r="E235" s="19"/>
      <c r="F235" s="20">
        <v>2</v>
      </c>
      <c r="G235" s="20">
        <f t="shared" si="109"/>
        <v>4.5</v>
      </c>
      <c r="H235" s="81" t="s">
        <v>19</v>
      </c>
      <c r="I235" s="83"/>
      <c r="J235" s="82">
        <f t="shared" si="110"/>
        <v>2.5</v>
      </c>
      <c r="K235" s="20">
        <f t="shared" si="111"/>
        <v>-2</v>
      </c>
      <c r="L235" s="20">
        <f t="shared" si="112"/>
        <v>402.27963089511815</v>
      </c>
      <c r="M235" s="45">
        <f t="shared" si="113"/>
        <v>92</v>
      </c>
      <c r="N235" s="45">
        <f t="shared" si="114"/>
        <v>138</v>
      </c>
      <c r="O235" s="61">
        <f t="shared" si="115"/>
        <v>0.4</v>
      </c>
      <c r="P235" s="45">
        <f t="shared" si="116"/>
        <v>2</v>
      </c>
      <c r="Q235" s="39">
        <f t="shared" si="117"/>
        <v>7</v>
      </c>
      <c r="R235" s="84">
        <f t="shared" si="118"/>
        <v>0.22222222222222221</v>
      </c>
    </row>
    <row r="236" spans="1:18" x14ac:dyDescent="0.3">
      <c r="A236" s="24">
        <v>42688</v>
      </c>
      <c r="B236" s="27" t="s">
        <v>579</v>
      </c>
      <c r="C236" s="48" t="s">
        <v>580</v>
      </c>
      <c r="D236" s="19">
        <v>4</v>
      </c>
      <c r="E236" s="19"/>
      <c r="F236" s="20">
        <v>3</v>
      </c>
      <c r="G236" s="20">
        <f t="shared" si="109"/>
        <v>12</v>
      </c>
      <c r="H236" s="81" t="s">
        <v>19</v>
      </c>
      <c r="I236" s="83"/>
      <c r="J236" s="82">
        <f t="shared" si="110"/>
        <v>9</v>
      </c>
      <c r="K236" s="20">
        <f t="shared" si="111"/>
        <v>-3</v>
      </c>
      <c r="L236" s="20">
        <f t="shared" si="112"/>
        <v>399.27963089511815</v>
      </c>
      <c r="M236" s="45">
        <f t="shared" si="113"/>
        <v>92</v>
      </c>
      <c r="N236" s="45">
        <f t="shared" si="114"/>
        <v>139</v>
      </c>
      <c r="O236" s="61">
        <f t="shared" si="115"/>
        <v>0.39826839826839827</v>
      </c>
      <c r="P236" s="45">
        <f t="shared" si="116"/>
        <v>2</v>
      </c>
      <c r="Q236" s="39">
        <f t="shared" si="117"/>
        <v>8</v>
      </c>
      <c r="R236" s="84">
        <f t="shared" si="118"/>
        <v>0.2</v>
      </c>
    </row>
    <row r="237" spans="1:18" x14ac:dyDescent="0.3">
      <c r="A237" s="24">
        <v>42689</v>
      </c>
      <c r="B237" s="27" t="s">
        <v>573</v>
      </c>
      <c r="C237" s="48" t="s">
        <v>574</v>
      </c>
      <c r="D237" s="19">
        <v>2.25</v>
      </c>
      <c r="E237" s="19"/>
      <c r="F237" s="20">
        <f t="shared" si="108"/>
        <v>9</v>
      </c>
      <c r="G237" s="20">
        <f t="shared" si="109"/>
        <v>20.25</v>
      </c>
      <c r="H237" s="81" t="s">
        <v>28</v>
      </c>
      <c r="I237" s="83"/>
      <c r="J237" s="82">
        <f t="shared" si="110"/>
        <v>11.25</v>
      </c>
      <c r="K237" s="20">
        <f t="shared" si="111"/>
        <v>11.25</v>
      </c>
      <c r="L237" s="20">
        <f t="shared" si="112"/>
        <v>410.52963089511815</v>
      </c>
      <c r="M237" s="45">
        <f t="shared" si="113"/>
        <v>93</v>
      </c>
      <c r="N237" s="45">
        <f t="shared" si="114"/>
        <v>139</v>
      </c>
      <c r="O237" s="61">
        <f t="shared" si="115"/>
        <v>0.40086206896551724</v>
      </c>
      <c r="P237" s="45">
        <f t="shared" si="116"/>
        <v>3</v>
      </c>
      <c r="Q237" s="39">
        <f t="shared" si="117"/>
        <v>8</v>
      </c>
      <c r="R237" s="84">
        <f t="shared" si="118"/>
        <v>0.27272727272727271</v>
      </c>
    </row>
    <row r="238" spans="1:18" x14ac:dyDescent="0.3">
      <c r="A238" s="24">
        <v>42690</v>
      </c>
      <c r="B238" s="27" t="s">
        <v>577</v>
      </c>
      <c r="C238" s="48" t="s">
        <v>578</v>
      </c>
      <c r="D238" s="19">
        <v>2.75</v>
      </c>
      <c r="E238" s="19"/>
      <c r="F238" s="20">
        <f t="shared" si="108"/>
        <v>1</v>
      </c>
      <c r="G238" s="20">
        <f t="shared" si="109"/>
        <v>2.75</v>
      </c>
      <c r="H238" s="81" t="s">
        <v>19</v>
      </c>
      <c r="I238" s="83"/>
      <c r="J238" s="82">
        <f t="shared" si="110"/>
        <v>1.75</v>
      </c>
      <c r="K238" s="20">
        <f t="shared" si="111"/>
        <v>-1</v>
      </c>
      <c r="L238" s="20">
        <f t="shared" si="112"/>
        <v>409.52963089511815</v>
      </c>
      <c r="M238" s="45">
        <f t="shared" si="113"/>
        <v>93</v>
      </c>
      <c r="N238" s="45">
        <f t="shared" si="114"/>
        <v>140</v>
      </c>
      <c r="O238" s="61">
        <f t="shared" si="115"/>
        <v>0.39914163090128757</v>
      </c>
      <c r="P238" s="45">
        <f t="shared" si="116"/>
        <v>3</v>
      </c>
      <c r="Q238" s="39">
        <f t="shared" si="117"/>
        <v>9</v>
      </c>
      <c r="R238" s="84">
        <f t="shared" si="118"/>
        <v>0.25</v>
      </c>
    </row>
    <row r="239" spans="1:18" x14ac:dyDescent="0.3">
      <c r="A239" s="24">
        <v>42691</v>
      </c>
      <c r="B239" s="27" t="s">
        <v>575</v>
      </c>
      <c r="C239" s="48" t="s">
        <v>576</v>
      </c>
      <c r="D239" s="19">
        <v>2.25</v>
      </c>
      <c r="E239" s="19"/>
      <c r="F239" s="20">
        <f t="shared" si="108"/>
        <v>3</v>
      </c>
      <c r="G239" s="20">
        <f t="shared" si="109"/>
        <v>6.75</v>
      </c>
      <c r="H239" s="81" t="s">
        <v>28</v>
      </c>
      <c r="I239" s="83"/>
      <c r="J239" s="82">
        <f t="shared" si="110"/>
        <v>3.75</v>
      </c>
      <c r="K239" s="20">
        <f t="shared" si="111"/>
        <v>3.75</v>
      </c>
      <c r="L239" s="20">
        <f t="shared" si="112"/>
        <v>413.27963089511815</v>
      </c>
      <c r="M239" s="45">
        <f t="shared" si="113"/>
        <v>94</v>
      </c>
      <c r="N239" s="45">
        <f t="shared" si="114"/>
        <v>140</v>
      </c>
      <c r="O239" s="61">
        <f t="shared" si="115"/>
        <v>0.40170940170940173</v>
      </c>
      <c r="P239" s="45">
        <f t="shared" si="116"/>
        <v>4</v>
      </c>
      <c r="Q239" s="39">
        <f t="shared" si="117"/>
        <v>9</v>
      </c>
      <c r="R239" s="84">
        <f t="shared" si="118"/>
        <v>0.30769230769230771</v>
      </c>
    </row>
    <row r="240" spans="1:18" x14ac:dyDescent="0.3">
      <c r="A240" s="24">
        <v>42692</v>
      </c>
      <c r="B240" s="27" t="s">
        <v>583</v>
      </c>
      <c r="C240" s="48" t="s">
        <v>584</v>
      </c>
      <c r="D240" s="19">
        <v>2.62</v>
      </c>
      <c r="E240" s="19"/>
      <c r="F240" s="20">
        <f t="shared" si="108"/>
        <v>1</v>
      </c>
      <c r="G240" s="20">
        <f t="shared" si="109"/>
        <v>2.62</v>
      </c>
      <c r="H240" s="81" t="s">
        <v>19</v>
      </c>
      <c r="I240" s="83"/>
      <c r="J240" s="82">
        <f t="shared" si="110"/>
        <v>1.62</v>
      </c>
      <c r="K240" s="20">
        <f t="shared" si="111"/>
        <v>-1</v>
      </c>
      <c r="L240" s="20">
        <f t="shared" si="112"/>
        <v>412.27963089511815</v>
      </c>
      <c r="M240" s="45">
        <f t="shared" si="113"/>
        <v>94</v>
      </c>
      <c r="N240" s="45">
        <f t="shared" si="114"/>
        <v>141</v>
      </c>
      <c r="O240" s="61">
        <f t="shared" si="115"/>
        <v>0.4</v>
      </c>
      <c r="P240" s="45">
        <f t="shared" si="116"/>
        <v>4</v>
      </c>
      <c r="Q240" s="39">
        <f t="shared" si="117"/>
        <v>10</v>
      </c>
      <c r="R240" s="84">
        <f t="shared" si="118"/>
        <v>0.2857142857142857</v>
      </c>
    </row>
    <row r="241" spans="1:18" x14ac:dyDescent="0.3">
      <c r="A241" s="24">
        <v>42693</v>
      </c>
      <c r="B241" s="27" t="s">
        <v>585</v>
      </c>
      <c r="C241" s="48" t="s">
        <v>586</v>
      </c>
      <c r="D241" s="19">
        <v>3</v>
      </c>
      <c r="E241" s="19"/>
      <c r="F241" s="20">
        <f t="shared" si="108"/>
        <v>3</v>
      </c>
      <c r="G241" s="20">
        <f t="shared" si="109"/>
        <v>9</v>
      </c>
      <c r="H241" s="81" t="s">
        <v>19</v>
      </c>
      <c r="I241" s="83"/>
      <c r="J241" s="82">
        <f t="shared" si="110"/>
        <v>6</v>
      </c>
      <c r="K241" s="20">
        <f t="shared" si="111"/>
        <v>-3</v>
      </c>
      <c r="L241" s="20">
        <f t="shared" si="112"/>
        <v>409.27963089511815</v>
      </c>
      <c r="M241" s="45">
        <f t="shared" si="113"/>
        <v>94</v>
      </c>
      <c r="N241" s="45">
        <f t="shared" si="114"/>
        <v>142</v>
      </c>
      <c r="O241" s="61">
        <f t="shared" si="115"/>
        <v>0.39830508474576271</v>
      </c>
      <c r="P241" s="45">
        <f t="shared" si="116"/>
        <v>4</v>
      </c>
      <c r="Q241" s="39">
        <f t="shared" si="117"/>
        <v>11</v>
      </c>
      <c r="R241" s="84">
        <f t="shared" si="118"/>
        <v>0.26666666666666666</v>
      </c>
    </row>
    <row r="242" spans="1:18" x14ac:dyDescent="0.3">
      <c r="A242" s="24">
        <v>42695</v>
      </c>
      <c r="B242" s="27" t="s">
        <v>588</v>
      </c>
      <c r="C242" s="48" t="s">
        <v>587</v>
      </c>
      <c r="D242" s="19">
        <v>2.75</v>
      </c>
      <c r="E242" s="19"/>
      <c r="F242" s="20">
        <f t="shared" si="108"/>
        <v>9</v>
      </c>
      <c r="G242" s="20">
        <f t="shared" si="109"/>
        <v>24.75</v>
      </c>
      <c r="H242" s="81" t="s">
        <v>19</v>
      </c>
      <c r="I242" s="83"/>
      <c r="J242" s="82">
        <f t="shared" si="110"/>
        <v>15.75</v>
      </c>
      <c r="K242" s="20">
        <f t="shared" si="111"/>
        <v>-9</v>
      </c>
      <c r="L242" s="20">
        <f t="shared" si="112"/>
        <v>400.27963089511815</v>
      </c>
      <c r="M242" s="45">
        <f t="shared" si="113"/>
        <v>94</v>
      </c>
      <c r="N242" s="45">
        <f t="shared" si="114"/>
        <v>143</v>
      </c>
      <c r="O242" s="61">
        <f t="shared" si="115"/>
        <v>0.39662447257383965</v>
      </c>
      <c r="P242" s="45">
        <f t="shared" si="116"/>
        <v>4</v>
      </c>
      <c r="Q242" s="39">
        <f t="shared" si="117"/>
        <v>12</v>
      </c>
      <c r="R242" s="84">
        <f t="shared" si="118"/>
        <v>0.25</v>
      </c>
    </row>
    <row r="243" spans="1:18" x14ac:dyDescent="0.3">
      <c r="A243" s="24">
        <v>42696</v>
      </c>
      <c r="B243" s="27" t="s">
        <v>590</v>
      </c>
      <c r="C243" s="48" t="s">
        <v>589</v>
      </c>
      <c r="D243" s="19">
        <v>3.5</v>
      </c>
      <c r="E243" s="19"/>
      <c r="F243" s="20">
        <f t="shared" si="108"/>
        <v>18</v>
      </c>
      <c r="G243" s="20">
        <f t="shared" si="109"/>
        <v>63</v>
      </c>
      <c r="H243" s="81" t="s">
        <v>19</v>
      </c>
      <c r="I243" s="83"/>
      <c r="J243" s="82">
        <f t="shared" si="110"/>
        <v>45</v>
      </c>
      <c r="K243" s="20">
        <f t="shared" si="111"/>
        <v>-18</v>
      </c>
      <c r="L243" s="20">
        <f t="shared" si="112"/>
        <v>382.27963089511815</v>
      </c>
      <c r="M243" s="45">
        <f t="shared" si="113"/>
        <v>94</v>
      </c>
      <c r="N243" s="45">
        <f t="shared" si="114"/>
        <v>144</v>
      </c>
      <c r="O243" s="61">
        <f t="shared" si="115"/>
        <v>0.3949579831932773</v>
      </c>
      <c r="P243" s="45">
        <f t="shared" si="116"/>
        <v>4</v>
      </c>
      <c r="Q243" s="39">
        <f t="shared" si="117"/>
        <v>13</v>
      </c>
      <c r="R243" s="84">
        <f t="shared" si="118"/>
        <v>0.23529411764705882</v>
      </c>
    </row>
    <row r="244" spans="1:18" x14ac:dyDescent="0.3">
      <c r="A244" s="24">
        <v>42697</v>
      </c>
      <c r="B244" s="27" t="s">
        <v>591</v>
      </c>
      <c r="C244" s="48" t="s">
        <v>592</v>
      </c>
      <c r="D244" s="19">
        <v>2.5</v>
      </c>
      <c r="E244" s="19"/>
      <c r="F244" s="20">
        <f t="shared" si="108"/>
        <v>36</v>
      </c>
      <c r="G244" s="20">
        <f t="shared" si="109"/>
        <v>90</v>
      </c>
      <c r="H244" s="81" t="s">
        <v>28</v>
      </c>
      <c r="I244" s="83"/>
      <c r="J244" s="82">
        <f t="shared" si="110"/>
        <v>54</v>
      </c>
      <c r="K244" s="20">
        <f t="shared" si="111"/>
        <v>54</v>
      </c>
      <c r="L244" s="20">
        <f t="shared" si="112"/>
        <v>436.27963089511815</v>
      </c>
      <c r="M244" s="45">
        <f t="shared" si="113"/>
        <v>95</v>
      </c>
      <c r="N244" s="45">
        <f t="shared" si="114"/>
        <v>144</v>
      </c>
      <c r="O244" s="61">
        <f t="shared" si="115"/>
        <v>0.39748953974895396</v>
      </c>
      <c r="P244" s="45">
        <f t="shared" si="116"/>
        <v>5</v>
      </c>
      <c r="Q244" s="39">
        <f t="shared" si="117"/>
        <v>13</v>
      </c>
      <c r="R244" s="84">
        <f t="shared" si="118"/>
        <v>0.27777777777777779</v>
      </c>
    </row>
    <row r="245" spans="1:18" x14ac:dyDescent="0.3">
      <c r="A245" s="24">
        <v>42698</v>
      </c>
      <c r="B245" s="27" t="s">
        <v>593</v>
      </c>
      <c r="C245" s="48" t="s">
        <v>594</v>
      </c>
      <c r="D245" s="19">
        <v>2.5</v>
      </c>
      <c r="E245" s="19"/>
      <c r="F245" s="20">
        <f t="shared" si="108"/>
        <v>1</v>
      </c>
      <c r="G245" s="20">
        <f t="shared" si="109"/>
        <v>2.5</v>
      </c>
      <c r="H245" s="81" t="s">
        <v>19</v>
      </c>
      <c r="I245" s="83"/>
      <c r="J245" s="82">
        <f t="shared" si="110"/>
        <v>1.5</v>
      </c>
      <c r="K245" s="20">
        <f t="shared" si="111"/>
        <v>-1</v>
      </c>
      <c r="L245" s="20">
        <f t="shared" si="112"/>
        <v>435.27963089511815</v>
      </c>
      <c r="M245" s="45">
        <f t="shared" si="113"/>
        <v>95</v>
      </c>
      <c r="N245" s="45">
        <f t="shared" si="114"/>
        <v>145</v>
      </c>
      <c r="O245" s="61">
        <f t="shared" si="115"/>
        <v>0.39583333333333331</v>
      </c>
      <c r="P245" s="45">
        <f t="shared" si="116"/>
        <v>5</v>
      </c>
      <c r="Q245" s="39">
        <f t="shared" si="117"/>
        <v>14</v>
      </c>
      <c r="R245" s="84">
        <f t="shared" si="118"/>
        <v>0.26315789473684209</v>
      </c>
    </row>
    <row r="246" spans="1:18" x14ac:dyDescent="0.3">
      <c r="A246" s="24">
        <v>42699</v>
      </c>
      <c r="B246" s="27" t="s">
        <v>595</v>
      </c>
      <c r="C246" s="48" t="s">
        <v>596</v>
      </c>
      <c r="D246" s="19">
        <v>3</v>
      </c>
      <c r="E246" s="19"/>
      <c r="F246" s="20">
        <f t="shared" si="108"/>
        <v>3</v>
      </c>
      <c r="G246" s="20">
        <f t="shared" si="109"/>
        <v>9</v>
      </c>
      <c r="H246" s="81" t="s">
        <v>19</v>
      </c>
      <c r="I246" s="83"/>
      <c r="J246" s="82">
        <f t="shared" si="110"/>
        <v>6</v>
      </c>
      <c r="K246" s="20">
        <f t="shared" si="111"/>
        <v>-3</v>
      </c>
      <c r="L246" s="20">
        <f t="shared" si="112"/>
        <v>432.27963089511815</v>
      </c>
      <c r="M246" s="45">
        <f t="shared" si="113"/>
        <v>95</v>
      </c>
      <c r="N246" s="45">
        <f t="shared" si="114"/>
        <v>146</v>
      </c>
      <c r="O246" s="61">
        <f t="shared" si="115"/>
        <v>0.39419087136929459</v>
      </c>
      <c r="P246" s="45">
        <f t="shared" si="116"/>
        <v>5</v>
      </c>
      <c r="Q246" s="39">
        <f t="shared" si="117"/>
        <v>15</v>
      </c>
      <c r="R246" s="84">
        <f t="shared" si="118"/>
        <v>0.25</v>
      </c>
    </row>
    <row r="247" spans="1:18" x14ac:dyDescent="0.3">
      <c r="A247" s="24">
        <v>42702</v>
      </c>
      <c r="B247" s="27" t="s">
        <v>598</v>
      </c>
      <c r="C247" s="48" t="s">
        <v>597</v>
      </c>
      <c r="D247" s="19">
        <v>3.5</v>
      </c>
      <c r="E247" s="19"/>
      <c r="F247" s="20">
        <f t="shared" si="108"/>
        <v>9</v>
      </c>
      <c r="G247" s="20">
        <f t="shared" si="109"/>
        <v>31.5</v>
      </c>
      <c r="H247" s="81" t="s">
        <v>19</v>
      </c>
      <c r="I247" s="83"/>
      <c r="J247" s="82">
        <f t="shared" si="110"/>
        <v>22.5</v>
      </c>
      <c r="K247" s="20">
        <f t="shared" si="111"/>
        <v>-9</v>
      </c>
      <c r="L247" s="20">
        <f t="shared" si="112"/>
        <v>423.27963089511815</v>
      </c>
      <c r="M247" s="45">
        <f t="shared" si="113"/>
        <v>95</v>
      </c>
      <c r="N247" s="45">
        <f t="shared" si="114"/>
        <v>147</v>
      </c>
      <c r="O247" s="61">
        <f t="shared" si="115"/>
        <v>0.3925619834710744</v>
      </c>
      <c r="P247" s="45">
        <f t="shared" si="116"/>
        <v>5</v>
      </c>
      <c r="Q247" s="39">
        <f t="shared" si="117"/>
        <v>16</v>
      </c>
      <c r="R247" s="84">
        <f t="shared" si="118"/>
        <v>0.23809523809523808</v>
      </c>
    </row>
    <row r="248" spans="1:18" x14ac:dyDescent="0.3">
      <c r="A248" s="24">
        <v>42703</v>
      </c>
      <c r="B248" s="27" t="s">
        <v>600</v>
      </c>
      <c r="C248" s="48" t="s">
        <v>599</v>
      </c>
      <c r="D248" s="19">
        <v>3.75</v>
      </c>
      <c r="E248" s="19"/>
      <c r="F248" s="20">
        <f t="shared" si="108"/>
        <v>18</v>
      </c>
      <c r="G248" s="20">
        <f t="shared" si="109"/>
        <v>67.5</v>
      </c>
      <c r="H248" s="81" t="s">
        <v>19</v>
      </c>
      <c r="I248" s="83"/>
      <c r="J248" s="82">
        <f t="shared" si="110"/>
        <v>49.5</v>
      </c>
      <c r="K248" s="20">
        <f t="shared" si="111"/>
        <v>-18</v>
      </c>
      <c r="L248" s="20">
        <f t="shared" si="112"/>
        <v>405.27963089511815</v>
      </c>
      <c r="M248" s="45">
        <f t="shared" si="113"/>
        <v>95</v>
      </c>
      <c r="N248" s="45">
        <f t="shared" si="114"/>
        <v>148</v>
      </c>
      <c r="O248" s="61">
        <f t="shared" si="115"/>
        <v>0.39094650205761317</v>
      </c>
      <c r="P248" s="45">
        <f t="shared" si="116"/>
        <v>5</v>
      </c>
      <c r="Q248" s="39">
        <f t="shared" si="117"/>
        <v>17</v>
      </c>
      <c r="R248" s="84">
        <f t="shared" si="118"/>
        <v>0.22727272727272727</v>
      </c>
    </row>
    <row r="249" spans="1:18" x14ac:dyDescent="0.3">
      <c r="A249" s="24">
        <v>42704</v>
      </c>
      <c r="B249" s="27" t="s">
        <v>602</v>
      </c>
      <c r="C249" s="48" t="s">
        <v>601</v>
      </c>
      <c r="D249" s="19">
        <v>3.25</v>
      </c>
      <c r="E249" s="19"/>
      <c r="F249" s="20">
        <f t="shared" si="108"/>
        <v>36</v>
      </c>
      <c r="G249" s="20">
        <f t="shared" si="109"/>
        <v>117</v>
      </c>
      <c r="H249" s="81" t="s">
        <v>19</v>
      </c>
      <c r="I249" s="83"/>
      <c r="J249" s="82">
        <f t="shared" si="110"/>
        <v>81</v>
      </c>
      <c r="K249" s="20">
        <f t="shared" si="111"/>
        <v>-36</v>
      </c>
      <c r="L249" s="20">
        <f t="shared" si="112"/>
        <v>369.27963089511815</v>
      </c>
      <c r="M249" s="45">
        <f t="shared" si="113"/>
        <v>95</v>
      </c>
      <c r="N249" s="45">
        <f t="shared" si="114"/>
        <v>149</v>
      </c>
      <c r="O249" s="61">
        <f t="shared" si="115"/>
        <v>0.38934426229508196</v>
      </c>
      <c r="P249" s="45">
        <f t="shared" si="116"/>
        <v>5</v>
      </c>
      <c r="Q249" s="39">
        <f t="shared" si="117"/>
        <v>18</v>
      </c>
      <c r="R249" s="84">
        <f t="shared" si="118"/>
        <v>0.21739130434782608</v>
      </c>
    </row>
    <row r="250" spans="1:18" x14ac:dyDescent="0.3">
      <c r="A250" s="16">
        <v>42707</v>
      </c>
      <c r="B250" s="74"/>
      <c r="C250" s="75"/>
      <c r="D250" s="76">
        <v>2.37</v>
      </c>
      <c r="E250" s="76"/>
      <c r="F250" s="77">
        <v>2</v>
      </c>
      <c r="G250" s="77">
        <f t="shared" si="109"/>
        <v>4.74</v>
      </c>
      <c r="H250" s="85" t="s">
        <v>19</v>
      </c>
      <c r="I250" s="86"/>
      <c r="J250" s="87">
        <f t="shared" si="110"/>
        <v>2.74</v>
      </c>
      <c r="K250" s="77">
        <f t="shared" si="111"/>
        <v>-2</v>
      </c>
      <c r="L250" s="77">
        <f t="shared" si="112"/>
        <v>367.27963089511815</v>
      </c>
      <c r="M250" s="44">
        <f t="shared" si="113"/>
        <v>95</v>
      </c>
      <c r="N250" s="44">
        <f t="shared" si="114"/>
        <v>150</v>
      </c>
      <c r="O250" s="68">
        <f t="shared" si="115"/>
        <v>0.38775510204081631</v>
      </c>
      <c r="P250" s="44">
        <v>0</v>
      </c>
      <c r="Q250" s="88">
        <v>1</v>
      </c>
      <c r="R250" s="89">
        <f t="shared" si="118"/>
        <v>0</v>
      </c>
    </row>
    <row r="251" spans="1:18" x14ac:dyDescent="0.3">
      <c r="A251" s="24">
        <v>42708</v>
      </c>
      <c r="B251" s="27" t="s">
        <v>604</v>
      </c>
      <c r="C251" s="48" t="s">
        <v>603</v>
      </c>
      <c r="D251" s="19">
        <v>3.25</v>
      </c>
      <c r="E251" s="19"/>
      <c r="F251" s="20">
        <v>3</v>
      </c>
      <c r="G251" s="20">
        <f t="shared" si="109"/>
        <v>9.75</v>
      </c>
      <c r="H251" s="81" t="s">
        <v>19</v>
      </c>
      <c r="I251" s="83"/>
      <c r="J251" s="82">
        <f t="shared" si="110"/>
        <v>6.75</v>
      </c>
      <c r="K251" s="20">
        <f t="shared" si="111"/>
        <v>-3</v>
      </c>
      <c r="L251" s="20">
        <f t="shared" si="112"/>
        <v>364.27963089511815</v>
      </c>
      <c r="M251" s="45">
        <f t="shared" si="113"/>
        <v>95</v>
      </c>
      <c r="N251" s="45">
        <f t="shared" si="114"/>
        <v>151</v>
      </c>
      <c r="O251" s="61">
        <f t="shared" si="115"/>
        <v>0.38617886178861788</v>
      </c>
      <c r="P251" s="45">
        <f t="shared" si="116"/>
        <v>0</v>
      </c>
      <c r="Q251" s="39">
        <f t="shared" si="117"/>
        <v>2</v>
      </c>
      <c r="R251" s="84">
        <f t="shared" si="118"/>
        <v>0</v>
      </c>
    </row>
    <row r="252" spans="1:18" x14ac:dyDescent="0.3">
      <c r="A252" s="24">
        <v>42709</v>
      </c>
      <c r="B252" s="27" t="s">
        <v>606</v>
      </c>
      <c r="C252" s="48" t="s">
        <v>605</v>
      </c>
      <c r="D252" s="19">
        <v>3</v>
      </c>
      <c r="E252" s="19"/>
      <c r="F252" s="20">
        <v>7</v>
      </c>
      <c r="G252" s="20">
        <f t="shared" si="109"/>
        <v>21</v>
      </c>
      <c r="H252" s="81" t="s">
        <v>19</v>
      </c>
      <c r="I252" s="83"/>
      <c r="J252" s="82">
        <f t="shared" si="110"/>
        <v>14</v>
      </c>
      <c r="K252" s="20">
        <f t="shared" si="111"/>
        <v>-7</v>
      </c>
      <c r="L252" s="20">
        <f t="shared" si="112"/>
        <v>357.27963089511815</v>
      </c>
      <c r="M252" s="45">
        <f t="shared" si="113"/>
        <v>95</v>
      </c>
      <c r="N252" s="45">
        <f t="shared" si="114"/>
        <v>152</v>
      </c>
      <c r="O252" s="61">
        <f t="shared" si="115"/>
        <v>0.38461538461538464</v>
      </c>
      <c r="P252" s="45">
        <f t="shared" si="116"/>
        <v>0</v>
      </c>
      <c r="Q252" s="39">
        <f t="shared" si="117"/>
        <v>3</v>
      </c>
      <c r="R252" s="84">
        <f t="shared" si="118"/>
        <v>0</v>
      </c>
    </row>
    <row r="253" spans="1:18" x14ac:dyDescent="0.3">
      <c r="A253" s="24">
        <v>42710</v>
      </c>
      <c r="B253" s="27" t="s">
        <v>607</v>
      </c>
      <c r="C253" s="48" t="s">
        <v>608</v>
      </c>
      <c r="D253" s="19">
        <v>2.75</v>
      </c>
      <c r="E253" s="19"/>
      <c r="F253" s="20">
        <v>14</v>
      </c>
      <c r="G253" s="20">
        <f t="shared" si="109"/>
        <v>38.5</v>
      </c>
      <c r="H253" s="81" t="s">
        <v>19</v>
      </c>
      <c r="I253" s="83"/>
      <c r="J253" s="82">
        <f t="shared" si="110"/>
        <v>24.5</v>
      </c>
      <c r="K253" s="20">
        <f t="shared" si="111"/>
        <v>-14</v>
      </c>
      <c r="L253" s="20">
        <f t="shared" si="112"/>
        <v>343.27963089511815</v>
      </c>
      <c r="M253" s="45">
        <f t="shared" si="113"/>
        <v>95</v>
      </c>
      <c r="N253" s="45">
        <f t="shared" si="114"/>
        <v>153</v>
      </c>
      <c r="O253" s="61">
        <f t="shared" si="115"/>
        <v>0.38306451612903225</v>
      </c>
      <c r="P253" s="45">
        <f t="shared" si="116"/>
        <v>0</v>
      </c>
      <c r="Q253" s="39">
        <f t="shared" si="117"/>
        <v>4</v>
      </c>
      <c r="R253" s="84">
        <f t="shared" si="118"/>
        <v>0</v>
      </c>
    </row>
    <row r="254" spans="1:18" x14ac:dyDescent="0.3">
      <c r="A254" s="24">
        <v>42711</v>
      </c>
      <c r="B254" s="27" t="s">
        <v>610</v>
      </c>
      <c r="C254" s="48" t="s">
        <v>609</v>
      </c>
      <c r="D254" s="19">
        <v>3.5</v>
      </c>
      <c r="E254" s="19"/>
      <c r="F254" s="20">
        <v>27</v>
      </c>
      <c r="G254" s="20">
        <f t="shared" si="109"/>
        <v>94.5</v>
      </c>
      <c r="H254" s="81" t="s">
        <v>19</v>
      </c>
      <c r="I254" s="83"/>
      <c r="J254" s="82">
        <f t="shared" si="110"/>
        <v>67.5</v>
      </c>
      <c r="K254" s="20">
        <f t="shared" si="111"/>
        <v>-27</v>
      </c>
      <c r="L254" s="20">
        <f t="shared" si="112"/>
        <v>316.27963089511815</v>
      </c>
      <c r="M254" s="45">
        <f t="shared" si="113"/>
        <v>95</v>
      </c>
      <c r="N254" s="45">
        <f t="shared" si="114"/>
        <v>154</v>
      </c>
      <c r="O254" s="61">
        <f t="shared" si="115"/>
        <v>0.38152610441767071</v>
      </c>
      <c r="P254" s="45">
        <f t="shared" si="116"/>
        <v>0</v>
      </c>
      <c r="Q254" s="39">
        <f t="shared" si="117"/>
        <v>5</v>
      </c>
      <c r="R254" s="84">
        <f t="shared" si="118"/>
        <v>0</v>
      </c>
    </row>
    <row r="255" spans="1:18" x14ac:dyDescent="0.3">
      <c r="A255" s="24">
        <v>42712</v>
      </c>
      <c r="B255" s="27" t="s">
        <v>638</v>
      </c>
      <c r="C255" s="48" t="s">
        <v>639</v>
      </c>
      <c r="D255" s="19">
        <v>2.62</v>
      </c>
      <c r="E255" s="19"/>
      <c r="F255" s="20">
        <v>2</v>
      </c>
      <c r="G255" s="20">
        <f t="shared" si="109"/>
        <v>5.24</v>
      </c>
      <c r="H255" s="81" t="s">
        <v>28</v>
      </c>
      <c r="I255" s="83"/>
      <c r="J255" s="82">
        <f t="shared" si="110"/>
        <v>3.24</v>
      </c>
      <c r="K255" s="20">
        <f t="shared" si="111"/>
        <v>3.24</v>
      </c>
      <c r="L255" s="20">
        <f t="shared" si="112"/>
        <v>319.51963089511815</v>
      </c>
      <c r="M255" s="45">
        <f t="shared" si="113"/>
        <v>96</v>
      </c>
      <c r="N255" s="45">
        <f t="shared" si="114"/>
        <v>154</v>
      </c>
      <c r="O255" s="61">
        <f t="shared" si="115"/>
        <v>0.38400000000000001</v>
      </c>
      <c r="P255" s="45">
        <f t="shared" si="116"/>
        <v>1</v>
      </c>
      <c r="Q255" s="39">
        <f t="shared" si="117"/>
        <v>5</v>
      </c>
      <c r="R255" s="84">
        <f t="shared" si="118"/>
        <v>0.16666666666666666</v>
      </c>
    </row>
    <row r="256" spans="1:18" x14ac:dyDescent="0.3">
      <c r="A256" s="24">
        <v>42713</v>
      </c>
      <c r="B256" s="27"/>
      <c r="C256" s="48"/>
      <c r="D256" s="19">
        <v>4</v>
      </c>
      <c r="E256" s="19"/>
      <c r="F256" s="20">
        <f t="shared" si="108"/>
        <v>1</v>
      </c>
      <c r="G256" s="20">
        <f t="shared" si="109"/>
        <v>4</v>
      </c>
      <c r="H256" s="81" t="s">
        <v>19</v>
      </c>
      <c r="I256" s="83"/>
      <c r="J256" s="82">
        <f t="shared" si="110"/>
        <v>3</v>
      </c>
      <c r="K256" s="20">
        <f t="shared" si="111"/>
        <v>-1</v>
      </c>
      <c r="L256" s="20">
        <f t="shared" si="112"/>
        <v>318.51963089511815</v>
      </c>
      <c r="M256" s="45">
        <f t="shared" si="113"/>
        <v>96</v>
      </c>
      <c r="N256" s="45">
        <f t="shared" si="114"/>
        <v>155</v>
      </c>
      <c r="O256" s="61">
        <f t="shared" si="115"/>
        <v>0.38247011952191234</v>
      </c>
      <c r="P256" s="45">
        <f t="shared" si="116"/>
        <v>1</v>
      </c>
      <c r="Q256" s="39">
        <f t="shared" si="117"/>
        <v>6</v>
      </c>
      <c r="R256" s="84">
        <f t="shared" si="118"/>
        <v>0.14285714285714285</v>
      </c>
    </row>
    <row r="257" spans="1:18" x14ac:dyDescent="0.3">
      <c r="A257" s="24">
        <v>42714</v>
      </c>
      <c r="B257" s="27"/>
      <c r="C257" s="48"/>
      <c r="D257" s="19">
        <v>2.75</v>
      </c>
      <c r="E257" s="19"/>
      <c r="F257" s="20">
        <f t="shared" si="108"/>
        <v>3</v>
      </c>
      <c r="G257" s="20">
        <f t="shared" si="109"/>
        <v>8.25</v>
      </c>
      <c r="H257" s="81" t="s">
        <v>19</v>
      </c>
      <c r="I257" s="83"/>
      <c r="J257" s="82">
        <f t="shared" si="110"/>
        <v>5.25</v>
      </c>
      <c r="K257" s="20">
        <f t="shared" si="111"/>
        <v>-3</v>
      </c>
      <c r="L257" s="20">
        <f t="shared" si="112"/>
        <v>315.51963089511815</v>
      </c>
      <c r="M257" s="45">
        <f t="shared" si="113"/>
        <v>96</v>
      </c>
      <c r="N257" s="45">
        <f t="shared" si="114"/>
        <v>156</v>
      </c>
      <c r="O257" s="61">
        <f t="shared" si="115"/>
        <v>0.38095238095238093</v>
      </c>
      <c r="P257" s="45">
        <f t="shared" si="116"/>
        <v>1</v>
      </c>
      <c r="Q257" s="39">
        <f t="shared" si="117"/>
        <v>7</v>
      </c>
      <c r="R257" s="84">
        <f t="shared" si="118"/>
        <v>0.125</v>
      </c>
    </row>
    <row r="258" spans="1:18" x14ac:dyDescent="0.3">
      <c r="A258" s="24">
        <v>42717</v>
      </c>
      <c r="B258" s="27"/>
      <c r="C258" s="48"/>
      <c r="D258" s="19">
        <v>2.25</v>
      </c>
      <c r="E258" s="19"/>
      <c r="F258" s="20">
        <f t="shared" si="108"/>
        <v>9</v>
      </c>
      <c r="G258" s="20">
        <f t="shared" si="109"/>
        <v>20.25</v>
      </c>
      <c r="H258" s="81" t="s">
        <v>19</v>
      </c>
      <c r="I258" s="83"/>
      <c r="J258" s="82">
        <f t="shared" si="110"/>
        <v>11.25</v>
      </c>
      <c r="K258" s="20">
        <f t="shared" si="111"/>
        <v>-9</v>
      </c>
      <c r="L258" s="20">
        <f t="shared" si="112"/>
        <v>306.51963089511815</v>
      </c>
      <c r="M258" s="45">
        <f t="shared" si="113"/>
        <v>96</v>
      </c>
      <c r="N258" s="45">
        <f t="shared" si="114"/>
        <v>157</v>
      </c>
      <c r="O258" s="61">
        <f t="shared" si="115"/>
        <v>0.37944664031620551</v>
      </c>
      <c r="P258" s="45">
        <f t="shared" si="116"/>
        <v>1</v>
      </c>
      <c r="Q258" s="39">
        <f t="shared" si="117"/>
        <v>8</v>
      </c>
      <c r="R258" s="84">
        <f t="shared" si="118"/>
        <v>0.1111111111111111</v>
      </c>
    </row>
    <row r="259" spans="1:18" x14ac:dyDescent="0.3">
      <c r="A259" s="24">
        <v>42718</v>
      </c>
      <c r="B259" s="27" t="s">
        <v>712</v>
      </c>
      <c r="C259" s="48" t="s">
        <v>711</v>
      </c>
      <c r="D259" s="19">
        <v>3.25</v>
      </c>
      <c r="E259" s="19"/>
      <c r="F259" s="20">
        <f t="shared" si="108"/>
        <v>18</v>
      </c>
      <c r="G259" s="20">
        <f t="shared" si="109"/>
        <v>58.5</v>
      </c>
      <c r="H259" s="81" t="s">
        <v>28</v>
      </c>
      <c r="I259" s="83"/>
      <c r="J259" s="82">
        <f t="shared" si="110"/>
        <v>40.5</v>
      </c>
      <c r="K259" s="20">
        <f t="shared" si="111"/>
        <v>40.5</v>
      </c>
      <c r="L259" s="20">
        <f t="shared" si="112"/>
        <v>347.01963089511815</v>
      </c>
      <c r="M259" s="45">
        <f t="shared" si="113"/>
        <v>97</v>
      </c>
      <c r="N259" s="45">
        <f t="shared" si="114"/>
        <v>157</v>
      </c>
      <c r="O259" s="61">
        <f t="shared" si="115"/>
        <v>0.38188976377952755</v>
      </c>
      <c r="P259" s="45">
        <f t="shared" si="116"/>
        <v>2</v>
      </c>
      <c r="Q259" s="39">
        <f t="shared" si="117"/>
        <v>8</v>
      </c>
      <c r="R259" s="84">
        <f t="shared" si="118"/>
        <v>0.2</v>
      </c>
    </row>
    <row r="260" spans="1:18" x14ac:dyDescent="0.3">
      <c r="A260" s="24">
        <v>42723</v>
      </c>
      <c r="B260" s="27"/>
      <c r="C260" s="48"/>
      <c r="D260" s="19">
        <v>2</v>
      </c>
      <c r="E260" s="19"/>
      <c r="F260" s="20">
        <v>2</v>
      </c>
      <c r="G260" s="20">
        <f t="shared" si="109"/>
        <v>4</v>
      </c>
      <c r="H260" s="81" t="s">
        <v>19</v>
      </c>
      <c r="I260" s="83"/>
      <c r="J260" s="82">
        <f t="shared" si="110"/>
        <v>2</v>
      </c>
      <c r="K260" s="20">
        <f t="shared" si="111"/>
        <v>-2</v>
      </c>
      <c r="L260" s="20">
        <f t="shared" si="112"/>
        <v>345.01963089511815</v>
      </c>
      <c r="M260" s="45">
        <f t="shared" si="113"/>
        <v>97</v>
      </c>
      <c r="N260" s="45">
        <f t="shared" si="114"/>
        <v>158</v>
      </c>
      <c r="O260" s="61">
        <f t="shared" si="115"/>
        <v>0.38039215686274508</v>
      </c>
      <c r="P260" s="45">
        <f t="shared" si="116"/>
        <v>2</v>
      </c>
      <c r="Q260" s="39">
        <f t="shared" si="117"/>
        <v>9</v>
      </c>
      <c r="R260" s="84">
        <f t="shared" si="118"/>
        <v>0.18181818181818182</v>
      </c>
    </row>
    <row r="261" spans="1:18" x14ac:dyDescent="0.3">
      <c r="A261" s="24">
        <v>42724</v>
      </c>
      <c r="B261" s="27"/>
      <c r="C261" s="48"/>
      <c r="D261" s="19">
        <v>3.12</v>
      </c>
      <c r="E261" s="19"/>
      <c r="F261" s="20">
        <v>3</v>
      </c>
      <c r="G261" s="20">
        <f t="shared" ref="G261:G324" si="119">IF(D261="","",IF(H260="Won",  D261*F261,D261*F261))</f>
        <v>9.36</v>
      </c>
      <c r="H261" s="81" t="s">
        <v>28</v>
      </c>
      <c r="I261" s="83"/>
      <c r="J261" s="82">
        <f t="shared" ref="J261:J324" si="120">IF(F261="","",G261-F261)</f>
        <v>6.3599999999999994</v>
      </c>
      <c r="K261" s="20">
        <f t="shared" ref="K261:K324" si="121">IF(H261="","",IF(H261="Won",J261,IF(H261="Push",0,-F261)))</f>
        <v>6.3599999999999994</v>
      </c>
      <c r="L261" s="20">
        <f t="shared" ref="L261:L324" si="122">IF(H261="","",K261+L260)</f>
        <v>351.37963089511817</v>
      </c>
      <c r="M261" s="45">
        <f t="shared" ref="M261:M324" si="123">IF(H261="","",IF(H261="Won",M260+1,IF(H261="Push",M260,M260)))</f>
        <v>98</v>
      </c>
      <c r="N261" s="45">
        <f t="shared" ref="N261:N324" si="124">IF(H261="","",IF(H261="Lost",N260+1,IF(H261="Push",N260,N260)))</f>
        <v>158</v>
      </c>
      <c r="O261" s="61">
        <f t="shared" ref="O261:O324" si="125">IF(H261="","",M261/(M261+N261))</f>
        <v>0.3828125</v>
      </c>
      <c r="P261" s="45">
        <f t="shared" ref="P261:P324" si="126">IF(H261="","",IF(H261="Won",P260+1,IF(H261="Push",P260,P260)))</f>
        <v>3</v>
      </c>
      <c r="Q261" s="39">
        <f t="shared" ref="Q261:Q324" si="127">IF(H261="","",IF(H261="Lost",Q260+1,IF(H261="Push",Q260,Q260)))</f>
        <v>9</v>
      </c>
      <c r="R261" s="84">
        <f t="shared" ref="R261:R324" si="128">IF(H261="","",P261/(P261+Q261))</f>
        <v>0.25</v>
      </c>
    </row>
    <row r="262" spans="1:18" x14ac:dyDescent="0.3">
      <c r="A262" s="24">
        <v>42725</v>
      </c>
      <c r="B262" s="27"/>
      <c r="C262" s="48"/>
      <c r="D262" s="19">
        <v>2.25</v>
      </c>
      <c r="E262" s="19"/>
      <c r="F262" s="20">
        <v>2</v>
      </c>
      <c r="G262" s="20">
        <f t="shared" si="119"/>
        <v>4.5</v>
      </c>
      <c r="H262" s="81" t="s">
        <v>19</v>
      </c>
      <c r="I262" s="83"/>
      <c r="J262" s="82">
        <f t="shared" si="120"/>
        <v>2.5</v>
      </c>
      <c r="K262" s="20">
        <f t="shared" si="121"/>
        <v>-2</v>
      </c>
      <c r="L262" s="20">
        <f t="shared" si="122"/>
        <v>349.37963089511817</v>
      </c>
      <c r="M262" s="45">
        <f t="shared" si="123"/>
        <v>98</v>
      </c>
      <c r="N262" s="45">
        <f t="shared" si="124"/>
        <v>159</v>
      </c>
      <c r="O262" s="61">
        <f t="shared" si="125"/>
        <v>0.38132295719844356</v>
      </c>
      <c r="P262" s="45">
        <f t="shared" si="126"/>
        <v>3</v>
      </c>
      <c r="Q262" s="39">
        <f t="shared" si="127"/>
        <v>10</v>
      </c>
      <c r="R262" s="84">
        <f t="shared" si="128"/>
        <v>0.23076923076923078</v>
      </c>
    </row>
    <row r="263" spans="1:18" x14ac:dyDescent="0.3">
      <c r="A263" s="24">
        <v>42726</v>
      </c>
      <c r="B263" s="27"/>
      <c r="C263" s="48"/>
      <c r="D263" s="19">
        <v>2.75</v>
      </c>
      <c r="E263" s="19"/>
      <c r="F263" s="20">
        <v>3</v>
      </c>
      <c r="G263" s="20">
        <f t="shared" si="119"/>
        <v>8.25</v>
      </c>
      <c r="H263" s="81" t="s">
        <v>19</v>
      </c>
      <c r="I263" s="83"/>
      <c r="J263" s="82">
        <f t="shared" si="120"/>
        <v>5.25</v>
      </c>
      <c r="K263" s="20">
        <f t="shared" si="121"/>
        <v>-3</v>
      </c>
      <c r="L263" s="20">
        <f t="shared" si="122"/>
        <v>346.37963089511817</v>
      </c>
      <c r="M263" s="45">
        <f t="shared" si="123"/>
        <v>98</v>
      </c>
      <c r="N263" s="45">
        <f t="shared" si="124"/>
        <v>160</v>
      </c>
      <c r="O263" s="61">
        <f t="shared" si="125"/>
        <v>0.37984496124031009</v>
      </c>
      <c r="P263" s="45">
        <f t="shared" si="126"/>
        <v>3</v>
      </c>
      <c r="Q263" s="39">
        <f t="shared" si="127"/>
        <v>11</v>
      </c>
      <c r="R263" s="84">
        <f t="shared" si="128"/>
        <v>0.21428571428571427</v>
      </c>
    </row>
    <row r="264" spans="1:18" x14ac:dyDescent="0.3">
      <c r="A264" s="24">
        <v>42730</v>
      </c>
      <c r="B264" s="27" t="s">
        <v>750</v>
      </c>
      <c r="C264" s="48" t="s">
        <v>751</v>
      </c>
      <c r="D264" s="19">
        <v>4.5</v>
      </c>
      <c r="E264" s="19"/>
      <c r="F264" s="20">
        <f t="shared" ref="F264:F324" si="129">IF(D264="","",IF(H263="Won",1,IF(COUNTIF(H259:H263,"Lost")&gt;4,1,IF(F263&gt;=9,F263*2,F263*3))))</f>
        <v>9</v>
      </c>
      <c r="G264" s="20">
        <f t="shared" si="119"/>
        <v>40.5</v>
      </c>
      <c r="H264" s="81" t="s">
        <v>19</v>
      </c>
      <c r="I264" s="83"/>
      <c r="J264" s="82">
        <f t="shared" si="120"/>
        <v>31.5</v>
      </c>
      <c r="K264" s="20">
        <f t="shared" si="121"/>
        <v>-9</v>
      </c>
      <c r="L264" s="20">
        <f t="shared" si="122"/>
        <v>337.37963089511817</v>
      </c>
      <c r="M264" s="45">
        <f t="shared" si="123"/>
        <v>98</v>
      </c>
      <c r="N264" s="45">
        <f t="shared" si="124"/>
        <v>161</v>
      </c>
      <c r="O264" s="61">
        <f t="shared" si="125"/>
        <v>0.3783783783783784</v>
      </c>
      <c r="P264" s="45">
        <f t="shared" si="126"/>
        <v>3</v>
      </c>
      <c r="Q264" s="39">
        <f t="shared" si="127"/>
        <v>12</v>
      </c>
      <c r="R264" s="84">
        <f t="shared" si="128"/>
        <v>0.2</v>
      </c>
    </row>
    <row r="265" spans="1:18" x14ac:dyDescent="0.3">
      <c r="A265" s="24">
        <v>42731</v>
      </c>
      <c r="B265" s="27" t="s">
        <v>752</v>
      </c>
      <c r="C265" s="48" t="s">
        <v>753</v>
      </c>
      <c r="D265" s="19">
        <v>2.87</v>
      </c>
      <c r="E265" s="19"/>
      <c r="F265" s="20">
        <f t="shared" si="129"/>
        <v>18</v>
      </c>
      <c r="G265" s="20">
        <f t="shared" si="119"/>
        <v>51.660000000000004</v>
      </c>
      <c r="H265" s="81" t="s">
        <v>28</v>
      </c>
      <c r="I265" s="83"/>
      <c r="J265" s="82">
        <f t="shared" si="120"/>
        <v>33.660000000000004</v>
      </c>
      <c r="K265" s="20">
        <f t="shared" si="121"/>
        <v>33.660000000000004</v>
      </c>
      <c r="L265" s="20">
        <f t="shared" si="122"/>
        <v>371.03963089511819</v>
      </c>
      <c r="M265" s="45">
        <f t="shared" si="123"/>
        <v>99</v>
      </c>
      <c r="N265" s="45">
        <f t="shared" si="124"/>
        <v>161</v>
      </c>
      <c r="O265" s="61">
        <f t="shared" si="125"/>
        <v>0.38076923076923075</v>
      </c>
      <c r="P265" s="45">
        <f t="shared" si="126"/>
        <v>4</v>
      </c>
      <c r="Q265" s="39">
        <f t="shared" si="127"/>
        <v>12</v>
      </c>
      <c r="R265" s="84">
        <f t="shared" si="128"/>
        <v>0.25</v>
      </c>
    </row>
    <row r="266" spans="1:18" x14ac:dyDescent="0.3">
      <c r="A266" s="24">
        <v>42734</v>
      </c>
      <c r="B266" s="27"/>
      <c r="C266" s="48"/>
      <c r="D266" s="19">
        <v>3</v>
      </c>
      <c r="E266" s="19"/>
      <c r="F266" s="20">
        <v>2</v>
      </c>
      <c r="G266" s="20">
        <f t="shared" si="119"/>
        <v>6</v>
      </c>
      <c r="H266" s="81"/>
      <c r="I266" s="83"/>
      <c r="J266" s="82">
        <f t="shared" si="120"/>
        <v>4</v>
      </c>
      <c r="K266" s="20" t="str">
        <f t="shared" si="121"/>
        <v/>
      </c>
      <c r="L266" s="20" t="str">
        <f t="shared" si="122"/>
        <v/>
      </c>
      <c r="M266" s="45" t="str">
        <f t="shared" si="123"/>
        <v/>
      </c>
      <c r="N266" s="45" t="str">
        <f t="shared" si="124"/>
        <v/>
      </c>
      <c r="O266" s="61" t="str">
        <f t="shared" si="125"/>
        <v/>
      </c>
      <c r="P266" s="45" t="str">
        <f t="shared" si="126"/>
        <v/>
      </c>
      <c r="Q266" s="39" t="str">
        <f t="shared" si="127"/>
        <v/>
      </c>
      <c r="R266" s="84" t="str">
        <f t="shared" si="128"/>
        <v/>
      </c>
    </row>
    <row r="267" spans="1:18" x14ac:dyDescent="0.3">
      <c r="A267" s="24"/>
      <c r="B267" s="27"/>
      <c r="C267" s="48"/>
      <c r="D267" s="19"/>
      <c r="E267" s="19"/>
      <c r="F267" s="20" t="str">
        <f t="shared" si="129"/>
        <v/>
      </c>
      <c r="G267" s="20" t="str">
        <f t="shared" si="119"/>
        <v/>
      </c>
      <c r="H267" s="81"/>
      <c r="I267" s="83"/>
      <c r="J267" s="82" t="str">
        <f t="shared" si="120"/>
        <v/>
      </c>
      <c r="K267" s="20" t="str">
        <f t="shared" si="121"/>
        <v/>
      </c>
      <c r="L267" s="20" t="str">
        <f t="shared" si="122"/>
        <v/>
      </c>
      <c r="M267" s="45" t="str">
        <f t="shared" si="123"/>
        <v/>
      </c>
      <c r="N267" s="45" t="str">
        <f t="shared" si="124"/>
        <v/>
      </c>
      <c r="O267" s="61" t="str">
        <f t="shared" si="125"/>
        <v/>
      </c>
      <c r="P267" s="45" t="str">
        <f t="shared" si="126"/>
        <v/>
      </c>
      <c r="Q267" s="39" t="str">
        <f t="shared" si="127"/>
        <v/>
      </c>
      <c r="R267" s="84" t="str">
        <f t="shared" si="128"/>
        <v/>
      </c>
    </row>
    <row r="268" spans="1:18" x14ac:dyDescent="0.3">
      <c r="A268" s="24"/>
      <c r="B268" s="27"/>
      <c r="C268" s="48"/>
      <c r="D268" s="19"/>
      <c r="E268" s="19"/>
      <c r="F268" s="20" t="str">
        <f t="shared" si="129"/>
        <v/>
      </c>
      <c r="G268" s="20" t="str">
        <f t="shared" si="119"/>
        <v/>
      </c>
      <c r="H268" s="81"/>
      <c r="I268" s="83"/>
      <c r="J268" s="82" t="str">
        <f t="shared" si="120"/>
        <v/>
      </c>
      <c r="K268" s="20" t="str">
        <f t="shared" si="121"/>
        <v/>
      </c>
      <c r="L268" s="20" t="str">
        <f t="shared" si="122"/>
        <v/>
      </c>
      <c r="M268" s="45" t="str">
        <f t="shared" si="123"/>
        <v/>
      </c>
      <c r="N268" s="45" t="str">
        <f t="shared" si="124"/>
        <v/>
      </c>
      <c r="O268" s="61" t="str">
        <f t="shared" si="125"/>
        <v/>
      </c>
      <c r="P268" s="45" t="str">
        <f t="shared" si="126"/>
        <v/>
      </c>
      <c r="Q268" s="39" t="str">
        <f t="shared" si="127"/>
        <v/>
      </c>
      <c r="R268" s="84" t="str">
        <f t="shared" si="128"/>
        <v/>
      </c>
    </row>
    <row r="269" spans="1:18" x14ac:dyDescent="0.3">
      <c r="A269" s="24"/>
      <c r="B269" s="27"/>
      <c r="C269" s="48"/>
      <c r="D269" s="19"/>
      <c r="E269" s="19"/>
      <c r="F269" s="20" t="str">
        <f t="shared" si="129"/>
        <v/>
      </c>
      <c r="G269" s="20" t="str">
        <f t="shared" si="119"/>
        <v/>
      </c>
      <c r="H269" s="81"/>
      <c r="I269" s="83"/>
      <c r="J269" s="82" t="str">
        <f t="shared" si="120"/>
        <v/>
      </c>
      <c r="K269" s="20" t="str">
        <f t="shared" si="121"/>
        <v/>
      </c>
      <c r="L269" s="20" t="str">
        <f t="shared" si="122"/>
        <v/>
      </c>
      <c r="M269" s="45" t="str">
        <f t="shared" si="123"/>
        <v/>
      </c>
      <c r="N269" s="45" t="str">
        <f t="shared" si="124"/>
        <v/>
      </c>
      <c r="O269" s="61" t="str">
        <f t="shared" si="125"/>
        <v/>
      </c>
      <c r="P269" s="45" t="str">
        <f t="shared" si="126"/>
        <v/>
      </c>
      <c r="Q269" s="39" t="str">
        <f t="shared" si="127"/>
        <v/>
      </c>
      <c r="R269" s="84" t="str">
        <f t="shared" si="128"/>
        <v/>
      </c>
    </row>
    <row r="270" spans="1:18" x14ac:dyDescent="0.3">
      <c r="A270" s="24"/>
      <c r="B270" s="27"/>
      <c r="C270" s="48"/>
      <c r="D270" s="19"/>
      <c r="E270" s="19"/>
      <c r="F270" s="20" t="str">
        <f t="shared" si="129"/>
        <v/>
      </c>
      <c r="G270" s="20" t="str">
        <f t="shared" si="119"/>
        <v/>
      </c>
      <c r="H270" s="81"/>
      <c r="I270" s="83"/>
      <c r="J270" s="82" t="str">
        <f t="shared" si="120"/>
        <v/>
      </c>
      <c r="K270" s="20" t="str">
        <f t="shared" si="121"/>
        <v/>
      </c>
      <c r="L270" s="20" t="str">
        <f t="shared" si="122"/>
        <v/>
      </c>
      <c r="M270" s="45" t="str">
        <f t="shared" si="123"/>
        <v/>
      </c>
      <c r="N270" s="45" t="str">
        <f t="shared" si="124"/>
        <v/>
      </c>
      <c r="O270" s="61" t="str">
        <f t="shared" si="125"/>
        <v/>
      </c>
      <c r="P270" s="45" t="str">
        <f t="shared" si="126"/>
        <v/>
      </c>
      <c r="Q270" s="39" t="str">
        <f t="shared" si="127"/>
        <v/>
      </c>
      <c r="R270" s="84" t="str">
        <f t="shared" si="128"/>
        <v/>
      </c>
    </row>
    <row r="271" spans="1:18" x14ac:dyDescent="0.3">
      <c r="A271" s="24"/>
      <c r="B271" s="27"/>
      <c r="C271" s="48"/>
      <c r="D271" s="19"/>
      <c r="E271" s="19"/>
      <c r="F271" s="20" t="str">
        <f t="shared" si="129"/>
        <v/>
      </c>
      <c r="G271" s="20" t="str">
        <f t="shared" si="119"/>
        <v/>
      </c>
      <c r="H271" s="81"/>
      <c r="I271" s="83"/>
      <c r="J271" s="82" t="str">
        <f t="shared" si="120"/>
        <v/>
      </c>
      <c r="K271" s="20" t="str">
        <f t="shared" si="121"/>
        <v/>
      </c>
      <c r="L271" s="20" t="str">
        <f t="shared" si="122"/>
        <v/>
      </c>
      <c r="M271" s="45" t="str">
        <f t="shared" si="123"/>
        <v/>
      </c>
      <c r="N271" s="45" t="str">
        <f t="shared" si="124"/>
        <v/>
      </c>
      <c r="O271" s="61" t="str">
        <f t="shared" si="125"/>
        <v/>
      </c>
      <c r="P271" s="45" t="str">
        <f t="shared" si="126"/>
        <v/>
      </c>
      <c r="Q271" s="39" t="str">
        <f t="shared" si="127"/>
        <v/>
      </c>
      <c r="R271" s="84" t="str">
        <f t="shared" si="128"/>
        <v/>
      </c>
    </row>
    <row r="272" spans="1:18" x14ac:dyDescent="0.3">
      <c r="A272" s="24"/>
      <c r="B272" s="27"/>
      <c r="C272" s="48"/>
      <c r="D272" s="19"/>
      <c r="E272" s="19"/>
      <c r="F272" s="20" t="str">
        <f t="shared" si="129"/>
        <v/>
      </c>
      <c r="G272" s="20" t="str">
        <f t="shared" si="119"/>
        <v/>
      </c>
      <c r="H272" s="81"/>
      <c r="I272" s="83"/>
      <c r="J272" s="82" t="str">
        <f t="shared" si="120"/>
        <v/>
      </c>
      <c r="K272" s="20" t="str">
        <f t="shared" si="121"/>
        <v/>
      </c>
      <c r="L272" s="20" t="str">
        <f t="shared" si="122"/>
        <v/>
      </c>
      <c r="M272" s="45" t="str">
        <f t="shared" si="123"/>
        <v/>
      </c>
      <c r="N272" s="45" t="str">
        <f t="shared" si="124"/>
        <v/>
      </c>
      <c r="O272" s="61" t="str">
        <f t="shared" si="125"/>
        <v/>
      </c>
      <c r="P272" s="45" t="str">
        <f t="shared" si="126"/>
        <v/>
      </c>
      <c r="Q272" s="39" t="str">
        <f t="shared" si="127"/>
        <v/>
      </c>
      <c r="R272" s="84" t="str">
        <f t="shared" si="128"/>
        <v/>
      </c>
    </row>
    <row r="273" spans="1:18" x14ac:dyDescent="0.3">
      <c r="A273" s="24"/>
      <c r="B273" s="27"/>
      <c r="C273" s="48"/>
      <c r="D273" s="19"/>
      <c r="E273" s="19"/>
      <c r="F273" s="20" t="str">
        <f t="shared" si="129"/>
        <v/>
      </c>
      <c r="G273" s="20" t="str">
        <f t="shared" si="119"/>
        <v/>
      </c>
      <c r="H273" s="81"/>
      <c r="I273" s="83"/>
      <c r="J273" s="82" t="str">
        <f t="shared" si="120"/>
        <v/>
      </c>
      <c r="K273" s="20" t="str">
        <f t="shared" si="121"/>
        <v/>
      </c>
      <c r="L273" s="20" t="str">
        <f t="shared" si="122"/>
        <v/>
      </c>
      <c r="M273" s="45" t="str">
        <f t="shared" si="123"/>
        <v/>
      </c>
      <c r="N273" s="45" t="str">
        <f t="shared" si="124"/>
        <v/>
      </c>
      <c r="O273" s="61" t="str">
        <f t="shared" si="125"/>
        <v/>
      </c>
      <c r="P273" s="45" t="str">
        <f t="shared" si="126"/>
        <v/>
      </c>
      <c r="Q273" s="39" t="str">
        <f t="shared" si="127"/>
        <v/>
      </c>
      <c r="R273" s="84" t="str">
        <f t="shared" si="128"/>
        <v/>
      </c>
    </row>
    <row r="274" spans="1:18" x14ac:dyDescent="0.3">
      <c r="A274" s="24"/>
      <c r="B274" s="27"/>
      <c r="C274" s="48"/>
      <c r="D274" s="19"/>
      <c r="E274" s="19"/>
      <c r="F274" s="20" t="str">
        <f t="shared" si="129"/>
        <v/>
      </c>
      <c r="G274" s="20" t="str">
        <f t="shared" si="119"/>
        <v/>
      </c>
      <c r="H274" s="81"/>
      <c r="I274" s="83"/>
      <c r="J274" s="82" t="str">
        <f t="shared" si="120"/>
        <v/>
      </c>
      <c r="K274" s="20" t="str">
        <f t="shared" si="121"/>
        <v/>
      </c>
      <c r="L274" s="20" t="str">
        <f t="shared" si="122"/>
        <v/>
      </c>
      <c r="M274" s="45" t="str">
        <f t="shared" si="123"/>
        <v/>
      </c>
      <c r="N274" s="45" t="str">
        <f t="shared" si="124"/>
        <v/>
      </c>
      <c r="O274" s="61" t="str">
        <f t="shared" si="125"/>
        <v/>
      </c>
      <c r="P274" s="45" t="str">
        <f t="shared" si="126"/>
        <v/>
      </c>
      <c r="Q274" s="39" t="str">
        <f t="shared" si="127"/>
        <v/>
      </c>
      <c r="R274" s="84" t="str">
        <f t="shared" si="128"/>
        <v/>
      </c>
    </row>
    <row r="275" spans="1:18" x14ac:dyDescent="0.3">
      <c r="A275" s="24"/>
      <c r="B275" s="27"/>
      <c r="C275" s="48"/>
      <c r="D275" s="19"/>
      <c r="E275" s="19"/>
      <c r="F275" s="20" t="str">
        <f t="shared" si="129"/>
        <v/>
      </c>
      <c r="G275" s="20" t="str">
        <f t="shared" si="119"/>
        <v/>
      </c>
      <c r="H275" s="81"/>
      <c r="I275" s="83"/>
      <c r="J275" s="82" t="str">
        <f t="shared" si="120"/>
        <v/>
      </c>
      <c r="K275" s="20" t="str">
        <f t="shared" si="121"/>
        <v/>
      </c>
      <c r="L275" s="20" t="str">
        <f t="shared" si="122"/>
        <v/>
      </c>
      <c r="M275" s="45" t="str">
        <f t="shared" si="123"/>
        <v/>
      </c>
      <c r="N275" s="45" t="str">
        <f t="shared" si="124"/>
        <v/>
      </c>
      <c r="O275" s="61" t="str">
        <f t="shared" si="125"/>
        <v/>
      </c>
      <c r="P275" s="45" t="str">
        <f t="shared" si="126"/>
        <v/>
      </c>
      <c r="Q275" s="39" t="str">
        <f t="shared" si="127"/>
        <v/>
      </c>
      <c r="R275" s="84" t="str">
        <f t="shared" si="128"/>
        <v/>
      </c>
    </row>
    <row r="276" spans="1:18" x14ac:dyDescent="0.3">
      <c r="A276" s="24"/>
      <c r="B276" s="27"/>
      <c r="C276" s="48"/>
      <c r="D276" s="19"/>
      <c r="E276" s="19"/>
      <c r="F276" s="20" t="str">
        <f t="shared" si="129"/>
        <v/>
      </c>
      <c r="G276" s="20" t="str">
        <f t="shared" si="119"/>
        <v/>
      </c>
      <c r="H276" s="81"/>
      <c r="I276" s="83"/>
      <c r="J276" s="82" t="str">
        <f t="shared" si="120"/>
        <v/>
      </c>
      <c r="K276" s="20" t="str">
        <f t="shared" si="121"/>
        <v/>
      </c>
      <c r="L276" s="20" t="str">
        <f t="shared" si="122"/>
        <v/>
      </c>
      <c r="M276" s="45" t="str">
        <f t="shared" si="123"/>
        <v/>
      </c>
      <c r="N276" s="45" t="str">
        <f t="shared" si="124"/>
        <v/>
      </c>
      <c r="O276" s="61" t="str">
        <f t="shared" si="125"/>
        <v/>
      </c>
      <c r="P276" s="45" t="str">
        <f t="shared" si="126"/>
        <v/>
      </c>
      <c r="Q276" s="39" t="str">
        <f t="shared" si="127"/>
        <v/>
      </c>
      <c r="R276" s="84" t="str">
        <f t="shared" si="128"/>
        <v/>
      </c>
    </row>
    <row r="277" spans="1:18" x14ac:dyDescent="0.3">
      <c r="A277" s="24"/>
      <c r="B277" s="27"/>
      <c r="C277" s="48"/>
      <c r="D277" s="19"/>
      <c r="E277" s="19"/>
      <c r="F277" s="20" t="str">
        <f t="shared" si="129"/>
        <v/>
      </c>
      <c r="G277" s="20" t="str">
        <f t="shared" si="119"/>
        <v/>
      </c>
      <c r="H277" s="81"/>
      <c r="I277" s="83"/>
      <c r="J277" s="82" t="str">
        <f t="shared" si="120"/>
        <v/>
      </c>
      <c r="K277" s="20" t="str">
        <f t="shared" si="121"/>
        <v/>
      </c>
      <c r="L277" s="20" t="str">
        <f t="shared" si="122"/>
        <v/>
      </c>
      <c r="M277" s="45" t="str">
        <f t="shared" si="123"/>
        <v/>
      </c>
      <c r="N277" s="45" t="str">
        <f t="shared" si="124"/>
        <v/>
      </c>
      <c r="O277" s="61" t="str">
        <f t="shared" si="125"/>
        <v/>
      </c>
      <c r="P277" s="45" t="str">
        <f t="shared" si="126"/>
        <v/>
      </c>
      <c r="Q277" s="39" t="str">
        <f t="shared" si="127"/>
        <v/>
      </c>
      <c r="R277" s="84" t="str">
        <f t="shared" si="128"/>
        <v/>
      </c>
    </row>
    <row r="278" spans="1:18" x14ac:dyDescent="0.3">
      <c r="A278" s="24"/>
      <c r="B278" s="27"/>
      <c r="C278" s="48"/>
      <c r="D278" s="19"/>
      <c r="E278" s="19"/>
      <c r="F278" s="20" t="str">
        <f t="shared" si="129"/>
        <v/>
      </c>
      <c r="G278" s="20" t="str">
        <f t="shared" si="119"/>
        <v/>
      </c>
      <c r="H278" s="81"/>
      <c r="I278" s="83"/>
      <c r="J278" s="82" t="str">
        <f t="shared" si="120"/>
        <v/>
      </c>
      <c r="K278" s="20" t="str">
        <f t="shared" si="121"/>
        <v/>
      </c>
      <c r="L278" s="20" t="str">
        <f t="shared" si="122"/>
        <v/>
      </c>
      <c r="M278" s="45" t="str">
        <f t="shared" si="123"/>
        <v/>
      </c>
      <c r="N278" s="45" t="str">
        <f t="shared" si="124"/>
        <v/>
      </c>
      <c r="O278" s="61" t="str">
        <f t="shared" si="125"/>
        <v/>
      </c>
      <c r="P278" s="45" t="str">
        <f t="shared" si="126"/>
        <v/>
      </c>
      <c r="Q278" s="39" t="str">
        <f t="shared" si="127"/>
        <v/>
      </c>
      <c r="R278" s="84" t="str">
        <f t="shared" si="128"/>
        <v/>
      </c>
    </row>
    <row r="279" spans="1:18" x14ac:dyDescent="0.3">
      <c r="A279" s="24"/>
      <c r="B279" s="27"/>
      <c r="C279" s="48"/>
      <c r="D279" s="19"/>
      <c r="E279" s="19"/>
      <c r="F279" s="20" t="str">
        <f t="shared" si="129"/>
        <v/>
      </c>
      <c r="G279" s="20" t="str">
        <f t="shared" si="119"/>
        <v/>
      </c>
      <c r="H279" s="81"/>
      <c r="I279" s="83"/>
      <c r="J279" s="82" t="str">
        <f t="shared" si="120"/>
        <v/>
      </c>
      <c r="K279" s="20" t="str">
        <f t="shared" si="121"/>
        <v/>
      </c>
      <c r="L279" s="20" t="str">
        <f t="shared" si="122"/>
        <v/>
      </c>
      <c r="M279" s="45" t="str">
        <f t="shared" si="123"/>
        <v/>
      </c>
      <c r="N279" s="45" t="str">
        <f t="shared" si="124"/>
        <v/>
      </c>
      <c r="O279" s="61" t="str">
        <f t="shared" si="125"/>
        <v/>
      </c>
      <c r="P279" s="45" t="str">
        <f t="shared" si="126"/>
        <v/>
      </c>
      <c r="Q279" s="39" t="str">
        <f t="shared" si="127"/>
        <v/>
      </c>
      <c r="R279" s="84" t="str">
        <f t="shared" si="128"/>
        <v/>
      </c>
    </row>
    <row r="280" spans="1:18" x14ac:dyDescent="0.3">
      <c r="A280" s="24"/>
      <c r="B280" s="27"/>
      <c r="C280" s="48"/>
      <c r="D280" s="19"/>
      <c r="E280" s="19"/>
      <c r="F280" s="20" t="str">
        <f t="shared" si="129"/>
        <v/>
      </c>
      <c r="G280" s="20" t="str">
        <f t="shared" si="119"/>
        <v/>
      </c>
      <c r="H280" s="81"/>
      <c r="I280" s="83"/>
      <c r="J280" s="82" t="str">
        <f t="shared" si="120"/>
        <v/>
      </c>
      <c r="K280" s="20" t="str">
        <f t="shared" si="121"/>
        <v/>
      </c>
      <c r="L280" s="20" t="str">
        <f t="shared" si="122"/>
        <v/>
      </c>
      <c r="M280" s="45" t="str">
        <f t="shared" si="123"/>
        <v/>
      </c>
      <c r="N280" s="45" t="str">
        <f t="shared" si="124"/>
        <v/>
      </c>
      <c r="O280" s="61" t="str">
        <f t="shared" si="125"/>
        <v/>
      </c>
      <c r="P280" s="45" t="str">
        <f t="shared" si="126"/>
        <v/>
      </c>
      <c r="Q280" s="39" t="str">
        <f t="shared" si="127"/>
        <v/>
      </c>
      <c r="R280" s="84" t="str">
        <f t="shared" si="128"/>
        <v/>
      </c>
    </row>
    <row r="281" spans="1:18" x14ac:dyDescent="0.3">
      <c r="A281" s="24"/>
      <c r="B281" s="27"/>
      <c r="C281" s="48"/>
      <c r="D281" s="19"/>
      <c r="E281" s="19"/>
      <c r="F281" s="20" t="str">
        <f t="shared" si="129"/>
        <v/>
      </c>
      <c r="G281" s="20" t="str">
        <f t="shared" si="119"/>
        <v/>
      </c>
      <c r="H281" s="81"/>
      <c r="I281" s="83"/>
      <c r="J281" s="82" t="str">
        <f t="shared" si="120"/>
        <v/>
      </c>
      <c r="K281" s="20" t="str">
        <f t="shared" si="121"/>
        <v/>
      </c>
      <c r="L281" s="20" t="str">
        <f t="shared" si="122"/>
        <v/>
      </c>
      <c r="M281" s="45" t="str">
        <f t="shared" si="123"/>
        <v/>
      </c>
      <c r="N281" s="45" t="str">
        <f t="shared" si="124"/>
        <v/>
      </c>
      <c r="O281" s="61" t="str">
        <f t="shared" si="125"/>
        <v/>
      </c>
      <c r="P281" s="45" t="str">
        <f t="shared" si="126"/>
        <v/>
      </c>
      <c r="Q281" s="39" t="str">
        <f t="shared" si="127"/>
        <v/>
      </c>
      <c r="R281" s="84" t="str">
        <f t="shared" si="128"/>
        <v/>
      </c>
    </row>
    <row r="282" spans="1:18" x14ac:dyDescent="0.3">
      <c r="A282" s="24"/>
      <c r="B282" s="27"/>
      <c r="C282" s="48"/>
      <c r="D282" s="19"/>
      <c r="E282" s="19"/>
      <c r="F282" s="20" t="str">
        <f t="shared" si="129"/>
        <v/>
      </c>
      <c r="G282" s="20" t="str">
        <f t="shared" si="119"/>
        <v/>
      </c>
      <c r="H282" s="81"/>
      <c r="I282" s="83"/>
      <c r="J282" s="82" t="str">
        <f t="shared" si="120"/>
        <v/>
      </c>
      <c r="K282" s="20" t="str">
        <f t="shared" si="121"/>
        <v/>
      </c>
      <c r="L282" s="20" t="str">
        <f t="shared" si="122"/>
        <v/>
      </c>
      <c r="M282" s="45" t="str">
        <f t="shared" si="123"/>
        <v/>
      </c>
      <c r="N282" s="45" t="str">
        <f t="shared" si="124"/>
        <v/>
      </c>
      <c r="O282" s="61" t="str">
        <f t="shared" si="125"/>
        <v/>
      </c>
      <c r="P282" s="45" t="str">
        <f t="shared" si="126"/>
        <v/>
      </c>
      <c r="Q282" s="39" t="str">
        <f t="shared" si="127"/>
        <v/>
      </c>
      <c r="R282" s="84" t="str">
        <f t="shared" si="128"/>
        <v/>
      </c>
    </row>
    <row r="283" spans="1:18" x14ac:dyDescent="0.3">
      <c r="A283" s="24"/>
      <c r="B283" s="27"/>
      <c r="C283" s="48"/>
      <c r="D283" s="19"/>
      <c r="E283" s="19"/>
      <c r="F283" s="20" t="str">
        <f t="shared" si="129"/>
        <v/>
      </c>
      <c r="G283" s="20" t="str">
        <f t="shared" si="119"/>
        <v/>
      </c>
      <c r="H283" s="81"/>
      <c r="I283" s="83"/>
      <c r="J283" s="82" t="str">
        <f t="shared" si="120"/>
        <v/>
      </c>
      <c r="K283" s="20" t="str">
        <f t="shared" si="121"/>
        <v/>
      </c>
      <c r="L283" s="20" t="str">
        <f t="shared" si="122"/>
        <v/>
      </c>
      <c r="M283" s="45" t="str">
        <f t="shared" si="123"/>
        <v/>
      </c>
      <c r="N283" s="45" t="str">
        <f t="shared" si="124"/>
        <v/>
      </c>
      <c r="O283" s="61" t="str">
        <f t="shared" si="125"/>
        <v/>
      </c>
      <c r="P283" s="45" t="str">
        <f t="shared" si="126"/>
        <v/>
      </c>
      <c r="Q283" s="39" t="str">
        <f t="shared" si="127"/>
        <v/>
      </c>
      <c r="R283" s="84" t="str">
        <f t="shared" si="128"/>
        <v/>
      </c>
    </row>
    <row r="284" spans="1:18" x14ac:dyDescent="0.3">
      <c r="A284" s="24"/>
      <c r="B284" s="27"/>
      <c r="C284" s="48"/>
      <c r="D284" s="19"/>
      <c r="E284" s="19"/>
      <c r="F284" s="20" t="str">
        <f t="shared" si="129"/>
        <v/>
      </c>
      <c r="G284" s="20" t="str">
        <f t="shared" si="119"/>
        <v/>
      </c>
      <c r="H284" s="81"/>
      <c r="I284" s="83"/>
      <c r="J284" s="82" t="str">
        <f t="shared" si="120"/>
        <v/>
      </c>
      <c r="K284" s="20" t="str">
        <f t="shared" si="121"/>
        <v/>
      </c>
      <c r="L284" s="20" t="str">
        <f t="shared" si="122"/>
        <v/>
      </c>
      <c r="M284" s="45" t="str">
        <f t="shared" si="123"/>
        <v/>
      </c>
      <c r="N284" s="45" t="str">
        <f t="shared" si="124"/>
        <v/>
      </c>
      <c r="O284" s="61" t="str">
        <f t="shared" si="125"/>
        <v/>
      </c>
      <c r="P284" s="45" t="str">
        <f t="shared" si="126"/>
        <v/>
      </c>
      <c r="Q284" s="39" t="str">
        <f t="shared" si="127"/>
        <v/>
      </c>
      <c r="R284" s="84" t="str">
        <f t="shared" si="128"/>
        <v/>
      </c>
    </row>
    <row r="285" spans="1:18" x14ac:dyDescent="0.3">
      <c r="A285" s="24"/>
      <c r="B285" s="27"/>
      <c r="C285" s="48"/>
      <c r="D285" s="19"/>
      <c r="E285" s="19"/>
      <c r="F285" s="20" t="str">
        <f t="shared" si="129"/>
        <v/>
      </c>
      <c r="G285" s="20" t="str">
        <f t="shared" si="119"/>
        <v/>
      </c>
      <c r="H285" s="81"/>
      <c r="I285" s="83"/>
      <c r="J285" s="82" t="str">
        <f t="shared" si="120"/>
        <v/>
      </c>
      <c r="K285" s="20" t="str">
        <f t="shared" si="121"/>
        <v/>
      </c>
      <c r="L285" s="20" t="str">
        <f t="shared" si="122"/>
        <v/>
      </c>
      <c r="M285" s="45" t="str">
        <f t="shared" si="123"/>
        <v/>
      </c>
      <c r="N285" s="45" t="str">
        <f t="shared" si="124"/>
        <v/>
      </c>
      <c r="O285" s="61" t="str">
        <f t="shared" si="125"/>
        <v/>
      </c>
      <c r="P285" s="45" t="str">
        <f t="shared" si="126"/>
        <v/>
      </c>
      <c r="Q285" s="39" t="str">
        <f t="shared" si="127"/>
        <v/>
      </c>
      <c r="R285" s="84" t="str">
        <f t="shared" si="128"/>
        <v/>
      </c>
    </row>
    <row r="286" spans="1:18" x14ac:dyDescent="0.3">
      <c r="A286" s="24"/>
      <c r="B286" s="27"/>
      <c r="C286" s="48"/>
      <c r="D286" s="19"/>
      <c r="E286" s="19"/>
      <c r="F286" s="20" t="str">
        <f t="shared" si="129"/>
        <v/>
      </c>
      <c r="G286" s="20" t="str">
        <f t="shared" si="119"/>
        <v/>
      </c>
      <c r="H286" s="81"/>
      <c r="I286" s="83"/>
      <c r="J286" s="82" t="str">
        <f t="shared" si="120"/>
        <v/>
      </c>
      <c r="K286" s="20" t="str">
        <f t="shared" si="121"/>
        <v/>
      </c>
      <c r="L286" s="20" t="str">
        <f t="shared" si="122"/>
        <v/>
      </c>
      <c r="M286" s="45" t="str">
        <f t="shared" si="123"/>
        <v/>
      </c>
      <c r="N286" s="45" t="str">
        <f t="shared" si="124"/>
        <v/>
      </c>
      <c r="O286" s="61" t="str">
        <f t="shared" si="125"/>
        <v/>
      </c>
      <c r="P286" s="45" t="str">
        <f t="shared" si="126"/>
        <v/>
      </c>
      <c r="Q286" s="39" t="str">
        <f t="shared" si="127"/>
        <v/>
      </c>
      <c r="R286" s="84" t="str">
        <f t="shared" si="128"/>
        <v/>
      </c>
    </row>
    <row r="287" spans="1:18" x14ac:dyDescent="0.3">
      <c r="A287" s="24"/>
      <c r="B287" s="27"/>
      <c r="C287" s="48"/>
      <c r="D287" s="19"/>
      <c r="E287" s="19"/>
      <c r="F287" s="20" t="str">
        <f t="shared" si="129"/>
        <v/>
      </c>
      <c r="G287" s="20" t="str">
        <f t="shared" si="119"/>
        <v/>
      </c>
      <c r="H287" s="81"/>
      <c r="I287" s="83"/>
      <c r="J287" s="82" t="str">
        <f t="shared" si="120"/>
        <v/>
      </c>
      <c r="K287" s="20" t="str">
        <f t="shared" si="121"/>
        <v/>
      </c>
      <c r="L287" s="20" t="str">
        <f t="shared" si="122"/>
        <v/>
      </c>
      <c r="M287" s="45" t="str">
        <f t="shared" si="123"/>
        <v/>
      </c>
      <c r="N287" s="45" t="str">
        <f t="shared" si="124"/>
        <v/>
      </c>
      <c r="O287" s="61" t="str">
        <f t="shared" si="125"/>
        <v/>
      </c>
      <c r="P287" s="45" t="str">
        <f t="shared" si="126"/>
        <v/>
      </c>
      <c r="Q287" s="39" t="str">
        <f t="shared" si="127"/>
        <v/>
      </c>
      <c r="R287" s="84" t="str">
        <f t="shared" si="128"/>
        <v/>
      </c>
    </row>
    <row r="288" spans="1:18" x14ac:dyDescent="0.3">
      <c r="A288" s="24"/>
      <c r="B288" s="27"/>
      <c r="C288" s="48"/>
      <c r="D288" s="19"/>
      <c r="E288" s="19"/>
      <c r="F288" s="20" t="str">
        <f t="shared" si="129"/>
        <v/>
      </c>
      <c r="G288" s="20" t="str">
        <f t="shared" si="119"/>
        <v/>
      </c>
      <c r="H288" s="81"/>
      <c r="I288" s="83"/>
      <c r="J288" s="82" t="str">
        <f t="shared" si="120"/>
        <v/>
      </c>
      <c r="K288" s="20" t="str">
        <f t="shared" si="121"/>
        <v/>
      </c>
      <c r="L288" s="20" t="str">
        <f t="shared" si="122"/>
        <v/>
      </c>
      <c r="M288" s="45" t="str">
        <f t="shared" si="123"/>
        <v/>
      </c>
      <c r="N288" s="45" t="str">
        <f t="shared" si="124"/>
        <v/>
      </c>
      <c r="O288" s="61" t="str">
        <f t="shared" si="125"/>
        <v/>
      </c>
      <c r="P288" s="45" t="str">
        <f t="shared" si="126"/>
        <v/>
      </c>
      <c r="Q288" s="39" t="str">
        <f t="shared" si="127"/>
        <v/>
      </c>
      <c r="R288" s="84" t="str">
        <f t="shared" si="128"/>
        <v/>
      </c>
    </row>
    <row r="289" spans="1:18" x14ac:dyDescent="0.3">
      <c r="A289" s="24"/>
      <c r="B289" s="27"/>
      <c r="C289" s="48"/>
      <c r="D289" s="19"/>
      <c r="E289" s="19"/>
      <c r="F289" s="20" t="str">
        <f t="shared" si="129"/>
        <v/>
      </c>
      <c r="G289" s="20" t="str">
        <f t="shared" si="119"/>
        <v/>
      </c>
      <c r="H289" s="81"/>
      <c r="I289" s="83"/>
      <c r="J289" s="82" t="str">
        <f t="shared" si="120"/>
        <v/>
      </c>
      <c r="K289" s="20" t="str">
        <f t="shared" si="121"/>
        <v/>
      </c>
      <c r="L289" s="20" t="str">
        <f t="shared" si="122"/>
        <v/>
      </c>
      <c r="M289" s="45" t="str">
        <f t="shared" si="123"/>
        <v/>
      </c>
      <c r="N289" s="45" t="str">
        <f t="shared" si="124"/>
        <v/>
      </c>
      <c r="O289" s="61" t="str">
        <f t="shared" si="125"/>
        <v/>
      </c>
      <c r="P289" s="45" t="str">
        <f t="shared" si="126"/>
        <v/>
      </c>
      <c r="Q289" s="39" t="str">
        <f t="shared" si="127"/>
        <v/>
      </c>
      <c r="R289" s="84" t="str">
        <f t="shared" si="128"/>
        <v/>
      </c>
    </row>
    <row r="290" spans="1:18" x14ac:dyDescent="0.3">
      <c r="A290" s="24"/>
      <c r="B290" s="27"/>
      <c r="C290" s="48"/>
      <c r="D290" s="19"/>
      <c r="E290" s="19"/>
      <c r="F290" s="20" t="str">
        <f t="shared" si="129"/>
        <v/>
      </c>
      <c r="G290" s="20" t="str">
        <f t="shared" si="119"/>
        <v/>
      </c>
      <c r="H290" s="81"/>
      <c r="I290" s="83"/>
      <c r="J290" s="82" t="str">
        <f t="shared" si="120"/>
        <v/>
      </c>
      <c r="K290" s="20" t="str">
        <f t="shared" si="121"/>
        <v/>
      </c>
      <c r="L290" s="20" t="str">
        <f t="shared" si="122"/>
        <v/>
      </c>
      <c r="M290" s="45" t="str">
        <f t="shared" si="123"/>
        <v/>
      </c>
      <c r="N290" s="45" t="str">
        <f t="shared" si="124"/>
        <v/>
      </c>
      <c r="O290" s="61" t="str">
        <f t="shared" si="125"/>
        <v/>
      </c>
      <c r="P290" s="45" t="str">
        <f t="shared" si="126"/>
        <v/>
      </c>
      <c r="Q290" s="39" t="str">
        <f t="shared" si="127"/>
        <v/>
      </c>
      <c r="R290" s="84" t="str">
        <f t="shared" si="128"/>
        <v/>
      </c>
    </row>
    <row r="291" spans="1:18" x14ac:dyDescent="0.3">
      <c r="A291" s="24"/>
      <c r="B291" s="27"/>
      <c r="C291" s="48"/>
      <c r="D291" s="19"/>
      <c r="E291" s="19"/>
      <c r="F291" s="20" t="str">
        <f t="shared" si="129"/>
        <v/>
      </c>
      <c r="G291" s="20" t="str">
        <f t="shared" si="119"/>
        <v/>
      </c>
      <c r="H291" s="81"/>
      <c r="I291" s="83"/>
      <c r="J291" s="82" t="str">
        <f t="shared" si="120"/>
        <v/>
      </c>
      <c r="K291" s="20" t="str">
        <f t="shared" si="121"/>
        <v/>
      </c>
      <c r="L291" s="20" t="str">
        <f t="shared" si="122"/>
        <v/>
      </c>
      <c r="M291" s="45" t="str">
        <f t="shared" si="123"/>
        <v/>
      </c>
      <c r="N291" s="45" t="str">
        <f t="shared" si="124"/>
        <v/>
      </c>
      <c r="O291" s="61" t="str">
        <f t="shared" si="125"/>
        <v/>
      </c>
      <c r="P291" s="45" t="str">
        <f t="shared" si="126"/>
        <v/>
      </c>
      <c r="Q291" s="39" t="str">
        <f t="shared" si="127"/>
        <v/>
      </c>
      <c r="R291" s="84" t="str">
        <f t="shared" si="128"/>
        <v/>
      </c>
    </row>
    <row r="292" spans="1:18" x14ac:dyDescent="0.3">
      <c r="A292" s="24"/>
      <c r="B292" s="27"/>
      <c r="C292" s="48"/>
      <c r="D292" s="19"/>
      <c r="E292" s="19"/>
      <c r="F292" s="20" t="str">
        <f t="shared" si="129"/>
        <v/>
      </c>
      <c r="G292" s="20" t="str">
        <f t="shared" si="119"/>
        <v/>
      </c>
      <c r="H292" s="81"/>
      <c r="I292" s="83"/>
      <c r="J292" s="82" t="str">
        <f t="shared" si="120"/>
        <v/>
      </c>
      <c r="K292" s="20" t="str">
        <f t="shared" si="121"/>
        <v/>
      </c>
      <c r="L292" s="20" t="str">
        <f t="shared" si="122"/>
        <v/>
      </c>
      <c r="M292" s="45" t="str">
        <f t="shared" si="123"/>
        <v/>
      </c>
      <c r="N292" s="45" t="str">
        <f t="shared" si="124"/>
        <v/>
      </c>
      <c r="O292" s="61" t="str">
        <f t="shared" si="125"/>
        <v/>
      </c>
      <c r="P292" s="45" t="str">
        <f t="shared" si="126"/>
        <v/>
      </c>
      <c r="Q292" s="39" t="str">
        <f t="shared" si="127"/>
        <v/>
      </c>
      <c r="R292" s="84" t="str">
        <f t="shared" si="128"/>
        <v/>
      </c>
    </row>
    <row r="293" spans="1:18" x14ac:dyDescent="0.3">
      <c r="A293" s="24"/>
      <c r="B293" s="27"/>
      <c r="C293" s="48"/>
      <c r="D293" s="19"/>
      <c r="E293" s="19"/>
      <c r="F293" s="20" t="str">
        <f t="shared" si="129"/>
        <v/>
      </c>
      <c r="G293" s="20" t="str">
        <f t="shared" si="119"/>
        <v/>
      </c>
      <c r="H293" s="81"/>
      <c r="I293" s="83"/>
      <c r="J293" s="82" t="str">
        <f t="shared" si="120"/>
        <v/>
      </c>
      <c r="K293" s="20" t="str">
        <f t="shared" si="121"/>
        <v/>
      </c>
      <c r="L293" s="20" t="str">
        <f t="shared" si="122"/>
        <v/>
      </c>
      <c r="M293" s="45" t="str">
        <f t="shared" si="123"/>
        <v/>
      </c>
      <c r="N293" s="45" t="str">
        <f t="shared" si="124"/>
        <v/>
      </c>
      <c r="O293" s="61" t="str">
        <f t="shared" si="125"/>
        <v/>
      </c>
      <c r="P293" s="45" t="str">
        <f t="shared" si="126"/>
        <v/>
      </c>
      <c r="Q293" s="39" t="str">
        <f t="shared" si="127"/>
        <v/>
      </c>
      <c r="R293" s="84" t="str">
        <f t="shared" si="128"/>
        <v/>
      </c>
    </row>
    <row r="294" spans="1:18" x14ac:dyDescent="0.3">
      <c r="A294" s="24"/>
      <c r="B294" s="27"/>
      <c r="C294" s="48"/>
      <c r="D294" s="19"/>
      <c r="E294" s="19"/>
      <c r="F294" s="20" t="str">
        <f t="shared" si="129"/>
        <v/>
      </c>
      <c r="G294" s="20" t="str">
        <f t="shared" si="119"/>
        <v/>
      </c>
      <c r="H294" s="81"/>
      <c r="I294" s="83"/>
      <c r="J294" s="82" t="str">
        <f t="shared" si="120"/>
        <v/>
      </c>
      <c r="K294" s="20" t="str">
        <f t="shared" si="121"/>
        <v/>
      </c>
      <c r="L294" s="20" t="str">
        <f t="shared" si="122"/>
        <v/>
      </c>
      <c r="M294" s="45" t="str">
        <f t="shared" si="123"/>
        <v/>
      </c>
      <c r="N294" s="45" t="str">
        <f t="shared" si="124"/>
        <v/>
      </c>
      <c r="O294" s="61" t="str">
        <f t="shared" si="125"/>
        <v/>
      </c>
      <c r="P294" s="45" t="str">
        <f t="shared" si="126"/>
        <v/>
      </c>
      <c r="Q294" s="39" t="str">
        <f t="shared" si="127"/>
        <v/>
      </c>
      <c r="R294" s="84" t="str">
        <f t="shared" si="128"/>
        <v/>
      </c>
    </row>
    <row r="295" spans="1:18" x14ac:dyDescent="0.3">
      <c r="A295" s="24"/>
      <c r="B295" s="27"/>
      <c r="C295" s="48"/>
      <c r="D295" s="19"/>
      <c r="E295" s="19"/>
      <c r="F295" s="20" t="str">
        <f t="shared" si="129"/>
        <v/>
      </c>
      <c r="G295" s="20" t="str">
        <f t="shared" si="119"/>
        <v/>
      </c>
      <c r="H295" s="81"/>
      <c r="I295" s="83"/>
      <c r="J295" s="82" t="str">
        <f t="shared" si="120"/>
        <v/>
      </c>
      <c r="K295" s="20" t="str">
        <f t="shared" si="121"/>
        <v/>
      </c>
      <c r="L295" s="20" t="str">
        <f t="shared" si="122"/>
        <v/>
      </c>
      <c r="M295" s="45" t="str">
        <f t="shared" si="123"/>
        <v/>
      </c>
      <c r="N295" s="45" t="str">
        <f t="shared" si="124"/>
        <v/>
      </c>
      <c r="O295" s="61" t="str">
        <f t="shared" si="125"/>
        <v/>
      </c>
      <c r="P295" s="45" t="str">
        <f t="shared" si="126"/>
        <v/>
      </c>
      <c r="Q295" s="39" t="str">
        <f t="shared" si="127"/>
        <v/>
      </c>
      <c r="R295" s="84" t="str">
        <f t="shared" si="128"/>
        <v/>
      </c>
    </row>
    <row r="296" spans="1:18" x14ac:dyDescent="0.3">
      <c r="A296" s="24"/>
      <c r="B296" s="27"/>
      <c r="C296" s="48"/>
      <c r="D296" s="19"/>
      <c r="E296" s="19"/>
      <c r="F296" s="20" t="str">
        <f t="shared" si="129"/>
        <v/>
      </c>
      <c r="G296" s="20" t="str">
        <f t="shared" si="119"/>
        <v/>
      </c>
      <c r="H296" s="81"/>
      <c r="I296" s="83"/>
      <c r="J296" s="82" t="str">
        <f t="shared" si="120"/>
        <v/>
      </c>
      <c r="K296" s="20" t="str">
        <f t="shared" si="121"/>
        <v/>
      </c>
      <c r="L296" s="20" t="str">
        <f t="shared" si="122"/>
        <v/>
      </c>
      <c r="M296" s="45" t="str">
        <f t="shared" si="123"/>
        <v/>
      </c>
      <c r="N296" s="45" t="str">
        <f t="shared" si="124"/>
        <v/>
      </c>
      <c r="O296" s="61" t="str">
        <f t="shared" si="125"/>
        <v/>
      </c>
      <c r="P296" s="45" t="str">
        <f t="shared" si="126"/>
        <v/>
      </c>
      <c r="Q296" s="39" t="str">
        <f t="shared" si="127"/>
        <v/>
      </c>
      <c r="R296" s="84" t="str">
        <f t="shared" si="128"/>
        <v/>
      </c>
    </row>
    <row r="297" spans="1:18" x14ac:dyDescent="0.3">
      <c r="A297" s="24"/>
      <c r="B297" s="27"/>
      <c r="C297" s="48"/>
      <c r="D297" s="19"/>
      <c r="E297" s="19"/>
      <c r="F297" s="20" t="str">
        <f t="shared" si="129"/>
        <v/>
      </c>
      <c r="G297" s="20" t="str">
        <f t="shared" si="119"/>
        <v/>
      </c>
      <c r="H297" s="81"/>
      <c r="I297" s="83"/>
      <c r="J297" s="82" t="str">
        <f t="shared" si="120"/>
        <v/>
      </c>
      <c r="K297" s="20" t="str">
        <f t="shared" si="121"/>
        <v/>
      </c>
      <c r="L297" s="20" t="str">
        <f t="shared" si="122"/>
        <v/>
      </c>
      <c r="M297" s="45" t="str">
        <f t="shared" si="123"/>
        <v/>
      </c>
      <c r="N297" s="45" t="str">
        <f t="shared" si="124"/>
        <v/>
      </c>
      <c r="O297" s="61" t="str">
        <f t="shared" si="125"/>
        <v/>
      </c>
      <c r="P297" s="45" t="str">
        <f t="shared" si="126"/>
        <v/>
      </c>
      <c r="Q297" s="39" t="str">
        <f t="shared" si="127"/>
        <v/>
      </c>
      <c r="R297" s="84" t="str">
        <f t="shared" si="128"/>
        <v/>
      </c>
    </row>
    <row r="298" spans="1:18" x14ac:dyDescent="0.3">
      <c r="A298" s="24"/>
      <c r="B298" s="27"/>
      <c r="C298" s="48"/>
      <c r="D298" s="19"/>
      <c r="E298" s="19"/>
      <c r="F298" s="20" t="str">
        <f t="shared" si="129"/>
        <v/>
      </c>
      <c r="G298" s="20" t="str">
        <f t="shared" si="119"/>
        <v/>
      </c>
      <c r="H298" s="81"/>
      <c r="I298" s="83"/>
      <c r="J298" s="82" t="str">
        <f t="shared" si="120"/>
        <v/>
      </c>
      <c r="K298" s="20" t="str">
        <f t="shared" si="121"/>
        <v/>
      </c>
      <c r="L298" s="20" t="str">
        <f t="shared" si="122"/>
        <v/>
      </c>
      <c r="M298" s="45" t="str">
        <f t="shared" si="123"/>
        <v/>
      </c>
      <c r="N298" s="45" t="str">
        <f t="shared" si="124"/>
        <v/>
      </c>
      <c r="O298" s="61" t="str">
        <f t="shared" si="125"/>
        <v/>
      </c>
      <c r="P298" s="45" t="str">
        <f t="shared" si="126"/>
        <v/>
      </c>
      <c r="Q298" s="39" t="str">
        <f t="shared" si="127"/>
        <v/>
      </c>
      <c r="R298" s="84" t="str">
        <f t="shared" si="128"/>
        <v/>
      </c>
    </row>
    <row r="299" spans="1:18" x14ac:dyDescent="0.3">
      <c r="A299" s="24"/>
      <c r="B299" s="27"/>
      <c r="C299" s="48"/>
      <c r="D299" s="19"/>
      <c r="E299" s="19"/>
      <c r="F299" s="20" t="str">
        <f t="shared" si="129"/>
        <v/>
      </c>
      <c r="G299" s="20" t="str">
        <f t="shared" si="119"/>
        <v/>
      </c>
      <c r="H299" s="81"/>
      <c r="I299" s="83"/>
      <c r="J299" s="82" t="str">
        <f t="shared" si="120"/>
        <v/>
      </c>
      <c r="K299" s="20" t="str">
        <f t="shared" si="121"/>
        <v/>
      </c>
      <c r="L299" s="20" t="str">
        <f t="shared" si="122"/>
        <v/>
      </c>
      <c r="M299" s="45" t="str">
        <f t="shared" si="123"/>
        <v/>
      </c>
      <c r="N299" s="45" t="str">
        <f t="shared" si="124"/>
        <v/>
      </c>
      <c r="O299" s="61" t="str">
        <f t="shared" si="125"/>
        <v/>
      </c>
      <c r="P299" s="45" t="str">
        <f t="shared" si="126"/>
        <v/>
      </c>
      <c r="Q299" s="39" t="str">
        <f t="shared" si="127"/>
        <v/>
      </c>
      <c r="R299" s="84" t="str">
        <f t="shared" si="128"/>
        <v/>
      </c>
    </row>
    <row r="300" spans="1:18" x14ac:dyDescent="0.3">
      <c r="A300" s="24"/>
      <c r="B300" s="27"/>
      <c r="C300" s="48"/>
      <c r="D300" s="19"/>
      <c r="E300" s="19"/>
      <c r="F300" s="20" t="str">
        <f t="shared" si="129"/>
        <v/>
      </c>
      <c r="G300" s="20" t="str">
        <f t="shared" si="119"/>
        <v/>
      </c>
      <c r="H300" s="81"/>
      <c r="I300" s="83"/>
      <c r="J300" s="82" t="str">
        <f t="shared" si="120"/>
        <v/>
      </c>
      <c r="K300" s="20" t="str">
        <f t="shared" si="121"/>
        <v/>
      </c>
      <c r="L300" s="20" t="str">
        <f t="shared" si="122"/>
        <v/>
      </c>
      <c r="M300" s="45" t="str">
        <f t="shared" si="123"/>
        <v/>
      </c>
      <c r="N300" s="45" t="str">
        <f t="shared" si="124"/>
        <v/>
      </c>
      <c r="O300" s="61" t="str">
        <f t="shared" si="125"/>
        <v/>
      </c>
      <c r="P300" s="45" t="str">
        <f t="shared" si="126"/>
        <v/>
      </c>
      <c r="Q300" s="39" t="str">
        <f t="shared" si="127"/>
        <v/>
      </c>
      <c r="R300" s="84" t="str">
        <f t="shared" si="128"/>
        <v/>
      </c>
    </row>
    <row r="301" spans="1:18" x14ac:dyDescent="0.3">
      <c r="A301" s="24"/>
      <c r="B301" s="27"/>
      <c r="C301" s="48"/>
      <c r="D301" s="19"/>
      <c r="E301" s="19"/>
      <c r="F301" s="20" t="str">
        <f t="shared" si="129"/>
        <v/>
      </c>
      <c r="G301" s="20" t="str">
        <f t="shared" si="119"/>
        <v/>
      </c>
      <c r="H301" s="81"/>
      <c r="I301" s="83"/>
      <c r="J301" s="82" t="str">
        <f t="shared" si="120"/>
        <v/>
      </c>
      <c r="K301" s="20" t="str">
        <f t="shared" si="121"/>
        <v/>
      </c>
      <c r="L301" s="20" t="str">
        <f t="shared" si="122"/>
        <v/>
      </c>
      <c r="M301" s="45" t="str">
        <f t="shared" si="123"/>
        <v/>
      </c>
      <c r="N301" s="45" t="str">
        <f t="shared" si="124"/>
        <v/>
      </c>
      <c r="O301" s="61" t="str">
        <f t="shared" si="125"/>
        <v/>
      </c>
      <c r="P301" s="45" t="str">
        <f t="shared" si="126"/>
        <v/>
      </c>
      <c r="Q301" s="39" t="str">
        <f t="shared" si="127"/>
        <v/>
      </c>
      <c r="R301" s="84" t="str">
        <f t="shared" si="128"/>
        <v/>
      </c>
    </row>
    <row r="302" spans="1:18" x14ac:dyDescent="0.3">
      <c r="A302" s="24"/>
      <c r="B302" s="27"/>
      <c r="C302" s="48"/>
      <c r="D302" s="19"/>
      <c r="E302" s="19"/>
      <c r="F302" s="20" t="str">
        <f t="shared" si="129"/>
        <v/>
      </c>
      <c r="G302" s="20" t="str">
        <f t="shared" si="119"/>
        <v/>
      </c>
      <c r="H302" s="81"/>
      <c r="I302" s="83"/>
      <c r="J302" s="82" t="str">
        <f t="shared" si="120"/>
        <v/>
      </c>
      <c r="K302" s="20" t="str">
        <f t="shared" si="121"/>
        <v/>
      </c>
      <c r="L302" s="20" t="str">
        <f t="shared" si="122"/>
        <v/>
      </c>
      <c r="M302" s="45" t="str">
        <f t="shared" si="123"/>
        <v/>
      </c>
      <c r="N302" s="45" t="str">
        <f t="shared" si="124"/>
        <v/>
      </c>
      <c r="O302" s="61" t="str">
        <f t="shared" si="125"/>
        <v/>
      </c>
      <c r="P302" s="45" t="str">
        <f t="shared" si="126"/>
        <v/>
      </c>
      <c r="Q302" s="39" t="str">
        <f t="shared" si="127"/>
        <v/>
      </c>
      <c r="R302" s="84" t="str">
        <f t="shared" si="128"/>
        <v/>
      </c>
    </row>
    <row r="303" spans="1:18" x14ac:dyDescent="0.3">
      <c r="A303" s="24"/>
      <c r="B303" s="27"/>
      <c r="C303" s="48"/>
      <c r="D303" s="19"/>
      <c r="E303" s="19"/>
      <c r="F303" s="20" t="str">
        <f t="shared" si="129"/>
        <v/>
      </c>
      <c r="G303" s="20" t="str">
        <f t="shared" si="119"/>
        <v/>
      </c>
      <c r="H303" s="81"/>
      <c r="I303" s="83"/>
      <c r="J303" s="82" t="str">
        <f t="shared" si="120"/>
        <v/>
      </c>
      <c r="K303" s="20" t="str">
        <f t="shared" si="121"/>
        <v/>
      </c>
      <c r="L303" s="20" t="str">
        <f t="shared" si="122"/>
        <v/>
      </c>
      <c r="M303" s="45" t="str">
        <f t="shared" si="123"/>
        <v/>
      </c>
      <c r="N303" s="45" t="str">
        <f t="shared" si="124"/>
        <v/>
      </c>
      <c r="O303" s="61" t="str">
        <f t="shared" si="125"/>
        <v/>
      </c>
      <c r="P303" s="45" t="str">
        <f t="shared" si="126"/>
        <v/>
      </c>
      <c r="Q303" s="39" t="str">
        <f t="shared" si="127"/>
        <v/>
      </c>
      <c r="R303" s="84" t="str">
        <f t="shared" si="128"/>
        <v/>
      </c>
    </row>
    <row r="304" spans="1:18" x14ac:dyDescent="0.3">
      <c r="A304" s="24"/>
      <c r="B304" s="27"/>
      <c r="C304" s="48"/>
      <c r="D304" s="19"/>
      <c r="E304" s="19"/>
      <c r="F304" s="20" t="str">
        <f t="shared" si="129"/>
        <v/>
      </c>
      <c r="G304" s="20" t="str">
        <f t="shared" si="119"/>
        <v/>
      </c>
      <c r="H304" s="81"/>
      <c r="I304" s="83"/>
      <c r="J304" s="82" t="str">
        <f t="shared" si="120"/>
        <v/>
      </c>
      <c r="K304" s="20" t="str">
        <f t="shared" si="121"/>
        <v/>
      </c>
      <c r="L304" s="20" t="str">
        <f t="shared" si="122"/>
        <v/>
      </c>
      <c r="M304" s="45" t="str">
        <f t="shared" si="123"/>
        <v/>
      </c>
      <c r="N304" s="45" t="str">
        <f t="shared" si="124"/>
        <v/>
      </c>
      <c r="O304" s="61" t="str">
        <f t="shared" si="125"/>
        <v/>
      </c>
      <c r="P304" s="45" t="str">
        <f t="shared" si="126"/>
        <v/>
      </c>
      <c r="Q304" s="39" t="str">
        <f t="shared" si="127"/>
        <v/>
      </c>
      <c r="R304" s="84" t="str">
        <f t="shared" si="128"/>
        <v/>
      </c>
    </row>
    <row r="305" spans="1:18" x14ac:dyDescent="0.3">
      <c r="A305" s="24"/>
      <c r="B305" s="27"/>
      <c r="C305" s="48"/>
      <c r="D305" s="19"/>
      <c r="E305" s="19"/>
      <c r="F305" s="20" t="str">
        <f t="shared" si="129"/>
        <v/>
      </c>
      <c r="G305" s="20" t="str">
        <f t="shared" si="119"/>
        <v/>
      </c>
      <c r="H305" s="81"/>
      <c r="I305" s="83"/>
      <c r="J305" s="82" t="str">
        <f t="shared" si="120"/>
        <v/>
      </c>
      <c r="K305" s="20" t="str">
        <f t="shared" si="121"/>
        <v/>
      </c>
      <c r="L305" s="20" t="str">
        <f t="shared" si="122"/>
        <v/>
      </c>
      <c r="M305" s="45" t="str">
        <f t="shared" si="123"/>
        <v/>
      </c>
      <c r="N305" s="45" t="str">
        <f t="shared" si="124"/>
        <v/>
      </c>
      <c r="O305" s="61" t="str">
        <f t="shared" si="125"/>
        <v/>
      </c>
      <c r="P305" s="45" t="str">
        <f t="shared" si="126"/>
        <v/>
      </c>
      <c r="Q305" s="39" t="str">
        <f t="shared" si="127"/>
        <v/>
      </c>
      <c r="R305" s="84" t="str">
        <f t="shared" si="128"/>
        <v/>
      </c>
    </row>
    <row r="306" spans="1:18" x14ac:dyDescent="0.3">
      <c r="A306" s="24"/>
      <c r="B306" s="27"/>
      <c r="C306" s="48"/>
      <c r="D306" s="19"/>
      <c r="E306" s="19"/>
      <c r="F306" s="20" t="str">
        <f t="shared" si="129"/>
        <v/>
      </c>
      <c r="G306" s="20" t="str">
        <f t="shared" si="119"/>
        <v/>
      </c>
      <c r="H306" s="81"/>
      <c r="I306" s="83"/>
      <c r="J306" s="82" t="str">
        <f t="shared" si="120"/>
        <v/>
      </c>
      <c r="K306" s="20" t="str">
        <f t="shared" si="121"/>
        <v/>
      </c>
      <c r="L306" s="20" t="str">
        <f t="shared" si="122"/>
        <v/>
      </c>
      <c r="M306" s="45" t="str">
        <f t="shared" si="123"/>
        <v/>
      </c>
      <c r="N306" s="45" t="str">
        <f t="shared" si="124"/>
        <v/>
      </c>
      <c r="O306" s="61" t="str">
        <f t="shared" si="125"/>
        <v/>
      </c>
      <c r="P306" s="45" t="str">
        <f t="shared" si="126"/>
        <v/>
      </c>
      <c r="Q306" s="39" t="str">
        <f t="shared" si="127"/>
        <v/>
      </c>
      <c r="R306" s="84" t="str">
        <f t="shared" si="128"/>
        <v/>
      </c>
    </row>
    <row r="307" spans="1:18" x14ac:dyDescent="0.3">
      <c r="A307" s="24"/>
      <c r="B307" s="27"/>
      <c r="C307" s="48"/>
      <c r="D307" s="19"/>
      <c r="E307" s="19"/>
      <c r="F307" s="20" t="str">
        <f t="shared" si="129"/>
        <v/>
      </c>
      <c r="G307" s="20" t="str">
        <f t="shared" si="119"/>
        <v/>
      </c>
      <c r="H307" s="81"/>
      <c r="I307" s="83"/>
      <c r="J307" s="82" t="str">
        <f t="shared" si="120"/>
        <v/>
      </c>
      <c r="K307" s="20" t="str">
        <f t="shared" si="121"/>
        <v/>
      </c>
      <c r="L307" s="20" t="str">
        <f t="shared" si="122"/>
        <v/>
      </c>
      <c r="M307" s="45" t="str">
        <f t="shared" si="123"/>
        <v/>
      </c>
      <c r="N307" s="45" t="str">
        <f t="shared" si="124"/>
        <v/>
      </c>
      <c r="O307" s="61" t="str">
        <f t="shared" si="125"/>
        <v/>
      </c>
      <c r="P307" s="45" t="str">
        <f t="shared" si="126"/>
        <v/>
      </c>
      <c r="Q307" s="39" t="str">
        <f t="shared" si="127"/>
        <v/>
      </c>
      <c r="R307" s="84" t="str">
        <f t="shared" si="128"/>
        <v/>
      </c>
    </row>
    <row r="308" spans="1:18" x14ac:dyDescent="0.3">
      <c r="A308" s="24"/>
      <c r="B308" s="27"/>
      <c r="C308" s="48"/>
      <c r="D308" s="19"/>
      <c r="E308" s="19"/>
      <c r="F308" s="20" t="str">
        <f t="shared" si="129"/>
        <v/>
      </c>
      <c r="G308" s="20" t="str">
        <f t="shared" si="119"/>
        <v/>
      </c>
      <c r="H308" s="81"/>
      <c r="I308" s="83"/>
      <c r="J308" s="82" t="str">
        <f t="shared" si="120"/>
        <v/>
      </c>
      <c r="K308" s="20" t="str">
        <f t="shared" si="121"/>
        <v/>
      </c>
      <c r="L308" s="20" t="str">
        <f t="shared" si="122"/>
        <v/>
      </c>
      <c r="M308" s="45" t="str">
        <f t="shared" si="123"/>
        <v/>
      </c>
      <c r="N308" s="45" t="str">
        <f t="shared" si="124"/>
        <v/>
      </c>
      <c r="O308" s="61" t="str">
        <f t="shared" si="125"/>
        <v/>
      </c>
      <c r="P308" s="45" t="str">
        <f t="shared" si="126"/>
        <v/>
      </c>
      <c r="Q308" s="39" t="str">
        <f t="shared" si="127"/>
        <v/>
      </c>
      <c r="R308" s="84" t="str">
        <f t="shared" si="128"/>
        <v/>
      </c>
    </row>
    <row r="309" spans="1:18" x14ac:dyDescent="0.3">
      <c r="A309" s="24"/>
      <c r="B309" s="27"/>
      <c r="C309" s="48"/>
      <c r="D309" s="19"/>
      <c r="E309" s="19"/>
      <c r="F309" s="20" t="str">
        <f t="shared" si="129"/>
        <v/>
      </c>
      <c r="G309" s="20" t="str">
        <f t="shared" si="119"/>
        <v/>
      </c>
      <c r="H309" s="81"/>
      <c r="I309" s="83"/>
      <c r="J309" s="82" t="str">
        <f t="shared" si="120"/>
        <v/>
      </c>
      <c r="K309" s="20" t="str">
        <f t="shared" si="121"/>
        <v/>
      </c>
      <c r="L309" s="20" t="str">
        <f t="shared" si="122"/>
        <v/>
      </c>
      <c r="M309" s="45" t="str">
        <f t="shared" si="123"/>
        <v/>
      </c>
      <c r="N309" s="45" t="str">
        <f t="shared" si="124"/>
        <v/>
      </c>
      <c r="O309" s="61" t="str">
        <f t="shared" si="125"/>
        <v/>
      </c>
      <c r="P309" s="45" t="str">
        <f t="shared" si="126"/>
        <v/>
      </c>
      <c r="Q309" s="39" t="str">
        <f t="shared" si="127"/>
        <v/>
      </c>
      <c r="R309" s="84" t="str">
        <f t="shared" si="128"/>
        <v/>
      </c>
    </row>
    <row r="310" spans="1:18" x14ac:dyDescent="0.3">
      <c r="A310" s="24"/>
      <c r="B310" s="27"/>
      <c r="C310" s="48"/>
      <c r="D310" s="19"/>
      <c r="E310" s="19"/>
      <c r="F310" s="20" t="str">
        <f t="shared" si="129"/>
        <v/>
      </c>
      <c r="G310" s="20" t="str">
        <f t="shared" si="119"/>
        <v/>
      </c>
      <c r="H310" s="81"/>
      <c r="I310" s="83"/>
      <c r="J310" s="82" t="str">
        <f t="shared" si="120"/>
        <v/>
      </c>
      <c r="K310" s="20" t="str">
        <f t="shared" si="121"/>
        <v/>
      </c>
      <c r="L310" s="20" t="str">
        <f t="shared" si="122"/>
        <v/>
      </c>
      <c r="M310" s="45" t="str">
        <f t="shared" si="123"/>
        <v/>
      </c>
      <c r="N310" s="45" t="str">
        <f t="shared" si="124"/>
        <v/>
      </c>
      <c r="O310" s="61" t="str">
        <f t="shared" si="125"/>
        <v/>
      </c>
      <c r="P310" s="45" t="str">
        <f t="shared" si="126"/>
        <v/>
      </c>
      <c r="Q310" s="39" t="str">
        <f t="shared" si="127"/>
        <v/>
      </c>
      <c r="R310" s="84" t="str">
        <f t="shared" si="128"/>
        <v/>
      </c>
    </row>
    <row r="311" spans="1:18" x14ac:dyDescent="0.3">
      <c r="A311" s="24"/>
      <c r="B311" s="27"/>
      <c r="C311" s="48"/>
      <c r="D311" s="19"/>
      <c r="E311" s="19"/>
      <c r="F311" s="20" t="str">
        <f t="shared" si="129"/>
        <v/>
      </c>
      <c r="G311" s="20" t="str">
        <f t="shared" si="119"/>
        <v/>
      </c>
      <c r="H311" s="81"/>
      <c r="I311" s="83"/>
      <c r="J311" s="82" t="str">
        <f t="shared" si="120"/>
        <v/>
      </c>
      <c r="K311" s="20" t="str">
        <f t="shared" si="121"/>
        <v/>
      </c>
      <c r="L311" s="20" t="str">
        <f t="shared" si="122"/>
        <v/>
      </c>
      <c r="M311" s="45" t="str">
        <f t="shared" si="123"/>
        <v/>
      </c>
      <c r="N311" s="45" t="str">
        <f t="shared" si="124"/>
        <v/>
      </c>
      <c r="O311" s="61" t="str">
        <f t="shared" si="125"/>
        <v/>
      </c>
      <c r="P311" s="45" t="str">
        <f t="shared" si="126"/>
        <v/>
      </c>
      <c r="Q311" s="39" t="str">
        <f t="shared" si="127"/>
        <v/>
      </c>
      <c r="R311" s="84" t="str">
        <f t="shared" si="128"/>
        <v/>
      </c>
    </row>
    <row r="312" spans="1:18" x14ac:dyDescent="0.3">
      <c r="A312" s="24"/>
      <c r="B312" s="27"/>
      <c r="C312" s="48"/>
      <c r="D312" s="19"/>
      <c r="E312" s="19"/>
      <c r="F312" s="20" t="str">
        <f t="shared" si="129"/>
        <v/>
      </c>
      <c r="G312" s="20" t="str">
        <f t="shared" si="119"/>
        <v/>
      </c>
      <c r="H312" s="81"/>
      <c r="I312" s="83"/>
      <c r="J312" s="82" t="str">
        <f t="shared" si="120"/>
        <v/>
      </c>
      <c r="K312" s="20" t="str">
        <f t="shared" si="121"/>
        <v/>
      </c>
      <c r="L312" s="20" t="str">
        <f t="shared" si="122"/>
        <v/>
      </c>
      <c r="M312" s="45" t="str">
        <f t="shared" si="123"/>
        <v/>
      </c>
      <c r="N312" s="45" t="str">
        <f t="shared" si="124"/>
        <v/>
      </c>
      <c r="O312" s="61" t="str">
        <f t="shared" si="125"/>
        <v/>
      </c>
      <c r="P312" s="45" t="str">
        <f t="shared" si="126"/>
        <v/>
      </c>
      <c r="Q312" s="39" t="str">
        <f t="shared" si="127"/>
        <v/>
      </c>
      <c r="R312" s="84" t="str">
        <f t="shared" si="128"/>
        <v/>
      </c>
    </row>
    <row r="313" spans="1:18" x14ac:dyDescent="0.3">
      <c r="A313" s="24"/>
      <c r="B313" s="27"/>
      <c r="C313" s="48"/>
      <c r="D313" s="19"/>
      <c r="E313" s="19"/>
      <c r="F313" s="20" t="str">
        <f t="shared" si="129"/>
        <v/>
      </c>
      <c r="G313" s="20" t="str">
        <f t="shared" si="119"/>
        <v/>
      </c>
      <c r="H313" s="81"/>
      <c r="I313" s="83"/>
      <c r="J313" s="82" t="str">
        <f t="shared" si="120"/>
        <v/>
      </c>
      <c r="K313" s="20" t="str">
        <f t="shared" si="121"/>
        <v/>
      </c>
      <c r="L313" s="20" t="str">
        <f t="shared" si="122"/>
        <v/>
      </c>
      <c r="M313" s="45" t="str">
        <f t="shared" si="123"/>
        <v/>
      </c>
      <c r="N313" s="45" t="str">
        <f t="shared" si="124"/>
        <v/>
      </c>
      <c r="O313" s="61" t="str">
        <f t="shared" si="125"/>
        <v/>
      </c>
      <c r="P313" s="45" t="str">
        <f t="shared" si="126"/>
        <v/>
      </c>
      <c r="Q313" s="39" t="str">
        <f t="shared" si="127"/>
        <v/>
      </c>
      <c r="R313" s="84" t="str">
        <f t="shared" si="128"/>
        <v/>
      </c>
    </row>
    <row r="314" spans="1:18" x14ac:dyDescent="0.3">
      <c r="A314" s="24"/>
      <c r="B314" s="27"/>
      <c r="C314" s="48"/>
      <c r="D314" s="19"/>
      <c r="E314" s="19"/>
      <c r="F314" s="20" t="str">
        <f t="shared" si="129"/>
        <v/>
      </c>
      <c r="G314" s="20" t="str">
        <f t="shared" si="119"/>
        <v/>
      </c>
      <c r="H314" s="81"/>
      <c r="I314" s="83"/>
      <c r="J314" s="82" t="str">
        <f t="shared" si="120"/>
        <v/>
      </c>
      <c r="K314" s="20" t="str">
        <f t="shared" si="121"/>
        <v/>
      </c>
      <c r="L314" s="20" t="str">
        <f t="shared" si="122"/>
        <v/>
      </c>
      <c r="M314" s="45" t="str">
        <f t="shared" si="123"/>
        <v/>
      </c>
      <c r="N314" s="45" t="str">
        <f t="shared" si="124"/>
        <v/>
      </c>
      <c r="O314" s="61" t="str">
        <f t="shared" si="125"/>
        <v/>
      </c>
      <c r="P314" s="45" t="str">
        <f t="shared" si="126"/>
        <v/>
      </c>
      <c r="Q314" s="39" t="str">
        <f t="shared" si="127"/>
        <v/>
      </c>
      <c r="R314" s="84" t="str">
        <f t="shared" si="128"/>
        <v/>
      </c>
    </row>
    <row r="315" spans="1:18" x14ac:dyDescent="0.3">
      <c r="A315" s="24"/>
      <c r="B315" s="27"/>
      <c r="C315" s="48"/>
      <c r="D315" s="19"/>
      <c r="E315" s="19"/>
      <c r="F315" s="20" t="str">
        <f t="shared" si="129"/>
        <v/>
      </c>
      <c r="G315" s="20" t="str">
        <f t="shared" si="119"/>
        <v/>
      </c>
      <c r="H315" s="81"/>
      <c r="I315" s="83"/>
      <c r="J315" s="82" t="str">
        <f t="shared" si="120"/>
        <v/>
      </c>
      <c r="K315" s="20" t="str">
        <f t="shared" si="121"/>
        <v/>
      </c>
      <c r="L315" s="20" t="str">
        <f t="shared" si="122"/>
        <v/>
      </c>
      <c r="M315" s="45" t="str">
        <f t="shared" si="123"/>
        <v/>
      </c>
      <c r="N315" s="45" t="str">
        <f t="shared" si="124"/>
        <v/>
      </c>
      <c r="O315" s="61" t="str">
        <f t="shared" si="125"/>
        <v/>
      </c>
      <c r="P315" s="45" t="str">
        <f t="shared" si="126"/>
        <v/>
      </c>
      <c r="Q315" s="39" t="str">
        <f t="shared" si="127"/>
        <v/>
      </c>
      <c r="R315" s="84" t="str">
        <f t="shared" si="128"/>
        <v/>
      </c>
    </row>
    <row r="316" spans="1:18" x14ac:dyDescent="0.3">
      <c r="A316" s="24"/>
      <c r="B316" s="27"/>
      <c r="C316" s="48"/>
      <c r="D316" s="19"/>
      <c r="E316" s="19"/>
      <c r="F316" s="20" t="str">
        <f t="shared" si="129"/>
        <v/>
      </c>
      <c r="G316" s="20" t="str">
        <f t="shared" si="119"/>
        <v/>
      </c>
      <c r="H316" s="81"/>
      <c r="I316" s="83"/>
      <c r="J316" s="82" t="str">
        <f t="shared" si="120"/>
        <v/>
      </c>
      <c r="K316" s="20" t="str">
        <f t="shared" si="121"/>
        <v/>
      </c>
      <c r="L316" s="20" t="str">
        <f t="shared" si="122"/>
        <v/>
      </c>
      <c r="M316" s="45" t="str">
        <f t="shared" si="123"/>
        <v/>
      </c>
      <c r="N316" s="45" t="str">
        <f t="shared" si="124"/>
        <v/>
      </c>
      <c r="O316" s="61" t="str">
        <f t="shared" si="125"/>
        <v/>
      </c>
      <c r="P316" s="45" t="str">
        <f t="shared" si="126"/>
        <v/>
      </c>
      <c r="Q316" s="39" t="str">
        <f t="shared" si="127"/>
        <v/>
      </c>
      <c r="R316" s="84" t="str">
        <f t="shared" si="128"/>
        <v/>
      </c>
    </row>
    <row r="317" spans="1:18" x14ac:dyDescent="0.3">
      <c r="A317" s="24"/>
      <c r="B317" s="27"/>
      <c r="C317" s="48"/>
      <c r="D317" s="19"/>
      <c r="E317" s="19"/>
      <c r="F317" s="20" t="str">
        <f t="shared" si="129"/>
        <v/>
      </c>
      <c r="G317" s="20" t="str">
        <f t="shared" si="119"/>
        <v/>
      </c>
      <c r="H317" s="81"/>
      <c r="I317" s="83"/>
      <c r="J317" s="82" t="str">
        <f t="shared" si="120"/>
        <v/>
      </c>
      <c r="K317" s="20" t="str">
        <f t="shared" si="121"/>
        <v/>
      </c>
      <c r="L317" s="20" t="str">
        <f t="shared" si="122"/>
        <v/>
      </c>
      <c r="M317" s="45" t="str">
        <f t="shared" si="123"/>
        <v/>
      </c>
      <c r="N317" s="45" t="str">
        <f t="shared" si="124"/>
        <v/>
      </c>
      <c r="O317" s="61" t="str">
        <f t="shared" si="125"/>
        <v/>
      </c>
      <c r="P317" s="45" t="str">
        <f t="shared" si="126"/>
        <v/>
      </c>
      <c r="Q317" s="39" t="str">
        <f t="shared" si="127"/>
        <v/>
      </c>
      <c r="R317" s="84" t="str">
        <f t="shared" si="128"/>
        <v/>
      </c>
    </row>
    <row r="318" spans="1:18" x14ac:dyDescent="0.3">
      <c r="A318" s="24"/>
      <c r="B318" s="27"/>
      <c r="C318" s="48"/>
      <c r="D318" s="19"/>
      <c r="E318" s="19"/>
      <c r="F318" s="20" t="str">
        <f t="shared" si="129"/>
        <v/>
      </c>
      <c r="G318" s="20" t="str">
        <f t="shared" si="119"/>
        <v/>
      </c>
      <c r="H318" s="81"/>
      <c r="I318" s="83"/>
      <c r="J318" s="82" t="str">
        <f t="shared" si="120"/>
        <v/>
      </c>
      <c r="K318" s="20" t="str">
        <f t="shared" si="121"/>
        <v/>
      </c>
      <c r="L318" s="20" t="str">
        <f t="shared" si="122"/>
        <v/>
      </c>
      <c r="M318" s="45" t="str">
        <f t="shared" si="123"/>
        <v/>
      </c>
      <c r="N318" s="45" t="str">
        <f t="shared" si="124"/>
        <v/>
      </c>
      <c r="O318" s="61" t="str">
        <f t="shared" si="125"/>
        <v/>
      </c>
      <c r="P318" s="45" t="str">
        <f t="shared" si="126"/>
        <v/>
      </c>
      <c r="Q318" s="39" t="str">
        <f t="shared" si="127"/>
        <v/>
      </c>
      <c r="R318" s="84" t="str">
        <f t="shared" si="128"/>
        <v/>
      </c>
    </row>
    <row r="319" spans="1:18" x14ac:dyDescent="0.3">
      <c r="A319" s="24"/>
      <c r="B319" s="27"/>
      <c r="C319" s="48"/>
      <c r="D319" s="19"/>
      <c r="E319" s="19"/>
      <c r="F319" s="20" t="str">
        <f t="shared" si="129"/>
        <v/>
      </c>
      <c r="G319" s="20" t="str">
        <f t="shared" si="119"/>
        <v/>
      </c>
      <c r="H319" s="81"/>
      <c r="I319" s="83"/>
      <c r="J319" s="82" t="str">
        <f t="shared" si="120"/>
        <v/>
      </c>
      <c r="K319" s="20" t="str">
        <f t="shared" si="121"/>
        <v/>
      </c>
      <c r="L319" s="20" t="str">
        <f t="shared" si="122"/>
        <v/>
      </c>
      <c r="M319" s="45" t="str">
        <f t="shared" si="123"/>
        <v/>
      </c>
      <c r="N319" s="45" t="str">
        <f t="shared" si="124"/>
        <v/>
      </c>
      <c r="O319" s="61" t="str">
        <f t="shared" si="125"/>
        <v/>
      </c>
      <c r="P319" s="45" t="str">
        <f t="shared" si="126"/>
        <v/>
      </c>
      <c r="Q319" s="39" t="str">
        <f t="shared" si="127"/>
        <v/>
      </c>
      <c r="R319" s="84" t="str">
        <f t="shared" si="128"/>
        <v/>
      </c>
    </row>
    <row r="320" spans="1:18" x14ac:dyDescent="0.3">
      <c r="A320" s="24"/>
      <c r="B320" s="27"/>
      <c r="C320" s="48"/>
      <c r="D320" s="19"/>
      <c r="E320" s="19"/>
      <c r="F320" s="20" t="str">
        <f t="shared" si="129"/>
        <v/>
      </c>
      <c r="G320" s="20" t="str">
        <f t="shared" si="119"/>
        <v/>
      </c>
      <c r="H320" s="81"/>
      <c r="I320" s="83"/>
      <c r="J320" s="82" t="str">
        <f t="shared" si="120"/>
        <v/>
      </c>
      <c r="K320" s="20" t="str">
        <f t="shared" si="121"/>
        <v/>
      </c>
      <c r="L320" s="20" t="str">
        <f t="shared" si="122"/>
        <v/>
      </c>
      <c r="M320" s="45" t="str">
        <f t="shared" si="123"/>
        <v/>
      </c>
      <c r="N320" s="45" t="str">
        <f t="shared" si="124"/>
        <v/>
      </c>
      <c r="O320" s="61" t="str">
        <f t="shared" si="125"/>
        <v/>
      </c>
      <c r="P320" s="45" t="str">
        <f t="shared" si="126"/>
        <v/>
      </c>
      <c r="Q320" s="39" t="str">
        <f t="shared" si="127"/>
        <v/>
      </c>
      <c r="R320" s="84" t="str">
        <f t="shared" si="128"/>
        <v/>
      </c>
    </row>
    <row r="321" spans="1:18" x14ac:dyDescent="0.3">
      <c r="A321" s="24"/>
      <c r="B321" s="27"/>
      <c r="C321" s="48"/>
      <c r="D321" s="19"/>
      <c r="E321" s="19"/>
      <c r="F321" s="20" t="str">
        <f t="shared" si="129"/>
        <v/>
      </c>
      <c r="G321" s="20" t="str">
        <f t="shared" si="119"/>
        <v/>
      </c>
      <c r="H321" s="81"/>
      <c r="I321" s="83"/>
      <c r="J321" s="82" t="str">
        <f t="shared" si="120"/>
        <v/>
      </c>
      <c r="K321" s="20" t="str">
        <f t="shared" si="121"/>
        <v/>
      </c>
      <c r="L321" s="20" t="str">
        <f t="shared" si="122"/>
        <v/>
      </c>
      <c r="M321" s="45" t="str">
        <f t="shared" si="123"/>
        <v/>
      </c>
      <c r="N321" s="45" t="str">
        <f t="shared" si="124"/>
        <v/>
      </c>
      <c r="O321" s="61" t="str">
        <f t="shared" si="125"/>
        <v/>
      </c>
      <c r="P321" s="45" t="str">
        <f t="shared" si="126"/>
        <v/>
      </c>
      <c r="Q321" s="39" t="str">
        <f t="shared" si="127"/>
        <v/>
      </c>
      <c r="R321" s="84" t="str">
        <f t="shared" si="128"/>
        <v/>
      </c>
    </row>
    <row r="322" spans="1:18" x14ac:dyDescent="0.3">
      <c r="A322" s="24"/>
      <c r="B322" s="27"/>
      <c r="C322" s="48"/>
      <c r="D322" s="19"/>
      <c r="E322" s="19"/>
      <c r="F322" s="20" t="str">
        <f t="shared" si="129"/>
        <v/>
      </c>
      <c r="G322" s="20" t="str">
        <f t="shared" si="119"/>
        <v/>
      </c>
      <c r="H322" s="81"/>
      <c r="I322" s="83"/>
      <c r="J322" s="82" t="str">
        <f t="shared" si="120"/>
        <v/>
      </c>
      <c r="K322" s="20" t="str">
        <f t="shared" si="121"/>
        <v/>
      </c>
      <c r="L322" s="20" t="str">
        <f t="shared" si="122"/>
        <v/>
      </c>
      <c r="M322" s="45" t="str">
        <f t="shared" si="123"/>
        <v/>
      </c>
      <c r="N322" s="45" t="str">
        <f t="shared" si="124"/>
        <v/>
      </c>
      <c r="O322" s="61" t="str">
        <f t="shared" si="125"/>
        <v/>
      </c>
      <c r="P322" s="45" t="str">
        <f t="shared" si="126"/>
        <v/>
      </c>
      <c r="Q322" s="39" t="str">
        <f t="shared" si="127"/>
        <v/>
      </c>
      <c r="R322" s="84" t="str">
        <f t="shared" si="128"/>
        <v/>
      </c>
    </row>
    <row r="323" spans="1:18" x14ac:dyDescent="0.3">
      <c r="A323" s="24"/>
      <c r="B323" s="27"/>
      <c r="C323" s="48"/>
      <c r="D323" s="19"/>
      <c r="E323" s="19"/>
      <c r="F323" s="20" t="str">
        <f t="shared" si="129"/>
        <v/>
      </c>
      <c r="G323" s="20" t="str">
        <f t="shared" si="119"/>
        <v/>
      </c>
      <c r="H323" s="81"/>
      <c r="I323" s="83"/>
      <c r="J323" s="82" t="str">
        <f t="shared" si="120"/>
        <v/>
      </c>
      <c r="K323" s="20" t="str">
        <f t="shared" si="121"/>
        <v/>
      </c>
      <c r="L323" s="20" t="str">
        <f t="shared" si="122"/>
        <v/>
      </c>
      <c r="M323" s="45" t="str">
        <f t="shared" si="123"/>
        <v/>
      </c>
      <c r="N323" s="45" t="str">
        <f t="shared" si="124"/>
        <v/>
      </c>
      <c r="O323" s="61" t="str">
        <f t="shared" si="125"/>
        <v/>
      </c>
      <c r="P323" s="45" t="str">
        <f t="shared" si="126"/>
        <v/>
      </c>
      <c r="Q323" s="39" t="str">
        <f t="shared" si="127"/>
        <v/>
      </c>
      <c r="R323" s="84" t="str">
        <f t="shared" si="128"/>
        <v/>
      </c>
    </row>
    <row r="324" spans="1:18" x14ac:dyDescent="0.3">
      <c r="A324" s="24"/>
      <c r="B324" s="27"/>
      <c r="C324" s="48"/>
      <c r="D324" s="19"/>
      <c r="E324" s="19"/>
      <c r="F324" s="20" t="str">
        <f t="shared" si="129"/>
        <v/>
      </c>
      <c r="G324" s="20" t="str">
        <f t="shared" si="119"/>
        <v/>
      </c>
      <c r="H324" s="81"/>
      <c r="I324" s="83"/>
      <c r="J324" s="82" t="str">
        <f t="shared" si="120"/>
        <v/>
      </c>
      <c r="K324" s="20" t="str">
        <f t="shared" si="121"/>
        <v/>
      </c>
      <c r="L324" s="20" t="str">
        <f t="shared" si="122"/>
        <v/>
      </c>
      <c r="M324" s="45" t="str">
        <f t="shared" si="123"/>
        <v/>
      </c>
      <c r="N324" s="45" t="str">
        <f t="shared" si="124"/>
        <v/>
      </c>
      <c r="O324" s="61" t="str">
        <f t="shared" si="125"/>
        <v/>
      </c>
      <c r="P324" s="45" t="str">
        <f t="shared" si="126"/>
        <v/>
      </c>
      <c r="Q324" s="39" t="str">
        <f t="shared" si="127"/>
        <v/>
      </c>
      <c r="R324" s="84" t="str">
        <f t="shared" si="128"/>
        <v/>
      </c>
    </row>
    <row r="325" spans="1:18" x14ac:dyDescent="0.3">
      <c r="A325" s="24"/>
      <c r="B325" s="27"/>
      <c r="C325" s="48"/>
      <c r="D325" s="19"/>
      <c r="E325" s="19"/>
      <c r="F325" s="20" t="str">
        <f t="shared" ref="F325:F343" si="130">IF(D325="","",IF(H324="Won",1,IF(COUNTIF(H320:H324,"Lost")&gt;4,1,IF(F324&gt;=9,F324*2,F324*3))))</f>
        <v/>
      </c>
      <c r="G325" s="20" t="str">
        <f t="shared" ref="G325:G343" si="131">IF(D325="","",IF(H324="Won",  D325*F325,D325*F325))</f>
        <v/>
      </c>
      <c r="H325" s="81"/>
      <c r="I325" s="83"/>
      <c r="J325" s="82" t="str">
        <f t="shared" ref="J325:J343" si="132">IF(F325="","",G325-F325)</f>
        <v/>
      </c>
      <c r="K325" s="20" t="str">
        <f t="shared" ref="K325:K343" si="133">IF(H325="","",IF(H325="Won",J325,IF(H325="Push",0,-F325)))</f>
        <v/>
      </c>
      <c r="L325" s="20" t="str">
        <f t="shared" ref="L325:L343" si="134">IF(H325="","",K325+L324)</f>
        <v/>
      </c>
      <c r="M325" s="45" t="str">
        <f t="shared" ref="M325:M343" si="135">IF(H325="","",IF(H325="Won",M324+1,IF(H325="Push",M324,M324)))</f>
        <v/>
      </c>
      <c r="N325" s="45" t="str">
        <f t="shared" ref="N325:N343" si="136">IF(H325="","",IF(H325="Lost",N324+1,IF(H325="Push",N324,N324)))</f>
        <v/>
      </c>
      <c r="O325" s="61" t="str">
        <f t="shared" ref="O325:O343" si="137">IF(H325="","",M325/(M325+N325))</f>
        <v/>
      </c>
      <c r="P325" s="45" t="str">
        <f t="shared" ref="P325:P343" si="138">IF(H325="","",IF(H325="Won",P324+1,IF(H325="Push",P324,P324)))</f>
        <v/>
      </c>
      <c r="Q325" s="39" t="str">
        <f t="shared" ref="Q325:Q343" si="139">IF(H325="","",IF(H325="Lost",Q324+1,IF(H325="Push",Q324,Q324)))</f>
        <v/>
      </c>
      <c r="R325" s="84" t="str">
        <f t="shared" ref="R325:R343" si="140">IF(H325="","",P325/(P325+Q325))</f>
        <v/>
      </c>
    </row>
    <row r="326" spans="1:18" x14ac:dyDescent="0.3">
      <c r="A326" s="24"/>
      <c r="B326" s="27"/>
      <c r="C326" s="48"/>
      <c r="D326" s="19"/>
      <c r="E326" s="19"/>
      <c r="F326" s="20" t="str">
        <f t="shared" si="130"/>
        <v/>
      </c>
      <c r="G326" s="20" t="str">
        <f t="shared" si="131"/>
        <v/>
      </c>
      <c r="H326" s="81"/>
      <c r="I326" s="83"/>
      <c r="J326" s="82" t="str">
        <f t="shared" si="132"/>
        <v/>
      </c>
      <c r="K326" s="20" t="str">
        <f t="shared" si="133"/>
        <v/>
      </c>
      <c r="L326" s="20" t="str">
        <f t="shared" si="134"/>
        <v/>
      </c>
      <c r="M326" s="45" t="str">
        <f t="shared" si="135"/>
        <v/>
      </c>
      <c r="N326" s="45" t="str">
        <f t="shared" si="136"/>
        <v/>
      </c>
      <c r="O326" s="61" t="str">
        <f t="shared" si="137"/>
        <v/>
      </c>
      <c r="P326" s="45" t="str">
        <f t="shared" si="138"/>
        <v/>
      </c>
      <c r="Q326" s="39" t="str">
        <f t="shared" si="139"/>
        <v/>
      </c>
      <c r="R326" s="84" t="str">
        <f t="shared" si="140"/>
        <v/>
      </c>
    </row>
    <row r="327" spans="1:18" x14ac:dyDescent="0.3">
      <c r="A327" s="24"/>
      <c r="B327" s="27"/>
      <c r="C327" s="48"/>
      <c r="D327" s="19"/>
      <c r="E327" s="19"/>
      <c r="F327" s="20" t="str">
        <f t="shared" si="130"/>
        <v/>
      </c>
      <c r="G327" s="20" t="str">
        <f t="shared" si="131"/>
        <v/>
      </c>
      <c r="H327" s="81"/>
      <c r="I327" s="83"/>
      <c r="J327" s="82" t="str">
        <f t="shared" si="132"/>
        <v/>
      </c>
      <c r="K327" s="20" t="str">
        <f t="shared" si="133"/>
        <v/>
      </c>
      <c r="L327" s="20" t="str">
        <f t="shared" si="134"/>
        <v/>
      </c>
      <c r="M327" s="45" t="str">
        <f t="shared" si="135"/>
        <v/>
      </c>
      <c r="N327" s="45" t="str">
        <f t="shared" si="136"/>
        <v/>
      </c>
      <c r="O327" s="61" t="str">
        <f t="shared" si="137"/>
        <v/>
      </c>
      <c r="P327" s="45" t="str">
        <f t="shared" si="138"/>
        <v/>
      </c>
      <c r="Q327" s="39" t="str">
        <f t="shared" si="139"/>
        <v/>
      </c>
      <c r="R327" s="84" t="str">
        <f t="shared" si="140"/>
        <v/>
      </c>
    </row>
    <row r="328" spans="1:18" x14ac:dyDescent="0.3">
      <c r="A328" s="24"/>
      <c r="B328" s="27"/>
      <c r="C328" s="48"/>
      <c r="D328" s="19"/>
      <c r="E328" s="19"/>
      <c r="F328" s="20" t="str">
        <f t="shared" si="130"/>
        <v/>
      </c>
      <c r="G328" s="20" t="str">
        <f t="shared" si="131"/>
        <v/>
      </c>
      <c r="H328" s="81"/>
      <c r="I328" s="83"/>
      <c r="J328" s="82" t="str">
        <f t="shared" si="132"/>
        <v/>
      </c>
      <c r="K328" s="20" t="str">
        <f t="shared" si="133"/>
        <v/>
      </c>
      <c r="L328" s="20" t="str">
        <f t="shared" si="134"/>
        <v/>
      </c>
      <c r="M328" s="45" t="str">
        <f t="shared" si="135"/>
        <v/>
      </c>
      <c r="N328" s="45" t="str">
        <f t="shared" si="136"/>
        <v/>
      </c>
      <c r="O328" s="61" t="str">
        <f t="shared" si="137"/>
        <v/>
      </c>
      <c r="P328" s="45" t="str">
        <f t="shared" si="138"/>
        <v/>
      </c>
      <c r="Q328" s="39" t="str">
        <f t="shared" si="139"/>
        <v/>
      </c>
      <c r="R328" s="84" t="str">
        <f t="shared" si="140"/>
        <v/>
      </c>
    </row>
    <row r="329" spans="1:18" x14ac:dyDescent="0.3">
      <c r="A329" s="24"/>
      <c r="B329" s="27"/>
      <c r="C329" s="48"/>
      <c r="D329" s="19"/>
      <c r="E329" s="19"/>
      <c r="F329" s="20" t="str">
        <f t="shared" si="130"/>
        <v/>
      </c>
      <c r="G329" s="20" t="str">
        <f t="shared" si="131"/>
        <v/>
      </c>
      <c r="H329" s="81"/>
      <c r="I329" s="83"/>
      <c r="J329" s="82" t="str">
        <f t="shared" si="132"/>
        <v/>
      </c>
      <c r="K329" s="20" t="str">
        <f t="shared" si="133"/>
        <v/>
      </c>
      <c r="L329" s="20" t="str">
        <f t="shared" si="134"/>
        <v/>
      </c>
      <c r="M329" s="45" t="str">
        <f t="shared" si="135"/>
        <v/>
      </c>
      <c r="N329" s="45" t="str">
        <f t="shared" si="136"/>
        <v/>
      </c>
      <c r="O329" s="61" t="str">
        <f t="shared" si="137"/>
        <v/>
      </c>
      <c r="P329" s="45" t="str">
        <f t="shared" si="138"/>
        <v/>
      </c>
      <c r="Q329" s="39" t="str">
        <f t="shared" si="139"/>
        <v/>
      </c>
      <c r="R329" s="84" t="str">
        <f t="shared" si="140"/>
        <v/>
      </c>
    </row>
    <row r="330" spans="1:18" x14ac:dyDescent="0.3">
      <c r="A330" s="24"/>
      <c r="B330" s="27"/>
      <c r="C330" s="48"/>
      <c r="D330" s="19"/>
      <c r="E330" s="19"/>
      <c r="F330" s="20" t="str">
        <f t="shared" si="130"/>
        <v/>
      </c>
      <c r="G330" s="20" t="str">
        <f t="shared" si="131"/>
        <v/>
      </c>
      <c r="H330" s="81"/>
      <c r="I330" s="83"/>
      <c r="J330" s="82" t="str">
        <f t="shared" si="132"/>
        <v/>
      </c>
      <c r="K330" s="20" t="str">
        <f t="shared" si="133"/>
        <v/>
      </c>
      <c r="L330" s="20" t="str">
        <f t="shared" si="134"/>
        <v/>
      </c>
      <c r="M330" s="45" t="str">
        <f t="shared" si="135"/>
        <v/>
      </c>
      <c r="N330" s="45" t="str">
        <f t="shared" si="136"/>
        <v/>
      </c>
      <c r="O330" s="61" t="str">
        <f t="shared" si="137"/>
        <v/>
      </c>
      <c r="P330" s="45" t="str">
        <f t="shared" si="138"/>
        <v/>
      </c>
      <c r="Q330" s="39" t="str">
        <f t="shared" si="139"/>
        <v/>
      </c>
      <c r="R330" s="84" t="str">
        <f t="shared" si="140"/>
        <v/>
      </c>
    </row>
    <row r="331" spans="1:18" x14ac:dyDescent="0.3">
      <c r="A331" s="24"/>
      <c r="B331" s="27"/>
      <c r="C331" s="48"/>
      <c r="D331" s="19"/>
      <c r="E331" s="19"/>
      <c r="F331" s="20" t="str">
        <f t="shared" si="130"/>
        <v/>
      </c>
      <c r="G331" s="20" t="str">
        <f t="shared" si="131"/>
        <v/>
      </c>
      <c r="H331" s="81"/>
      <c r="I331" s="83"/>
      <c r="J331" s="82" t="str">
        <f t="shared" si="132"/>
        <v/>
      </c>
      <c r="K331" s="20" t="str">
        <f t="shared" si="133"/>
        <v/>
      </c>
      <c r="L331" s="20" t="str">
        <f t="shared" si="134"/>
        <v/>
      </c>
      <c r="M331" s="45" t="str">
        <f t="shared" si="135"/>
        <v/>
      </c>
      <c r="N331" s="45" t="str">
        <f t="shared" si="136"/>
        <v/>
      </c>
      <c r="O331" s="61" t="str">
        <f t="shared" si="137"/>
        <v/>
      </c>
      <c r="P331" s="45" t="str">
        <f t="shared" si="138"/>
        <v/>
      </c>
      <c r="Q331" s="39" t="str">
        <f t="shared" si="139"/>
        <v/>
      </c>
      <c r="R331" s="84" t="str">
        <f t="shared" si="140"/>
        <v/>
      </c>
    </row>
    <row r="332" spans="1:18" x14ac:dyDescent="0.3">
      <c r="A332" s="24"/>
      <c r="B332" s="27"/>
      <c r="C332" s="48"/>
      <c r="D332" s="19"/>
      <c r="E332" s="19"/>
      <c r="F332" s="20" t="str">
        <f t="shared" si="130"/>
        <v/>
      </c>
      <c r="G332" s="20" t="str">
        <f t="shared" si="131"/>
        <v/>
      </c>
      <c r="H332" s="81"/>
      <c r="I332" s="83"/>
      <c r="J332" s="82" t="str">
        <f t="shared" si="132"/>
        <v/>
      </c>
      <c r="K332" s="20" t="str">
        <f t="shared" si="133"/>
        <v/>
      </c>
      <c r="L332" s="20" t="str">
        <f t="shared" si="134"/>
        <v/>
      </c>
      <c r="M332" s="45" t="str">
        <f t="shared" si="135"/>
        <v/>
      </c>
      <c r="N332" s="45" t="str">
        <f t="shared" si="136"/>
        <v/>
      </c>
      <c r="O332" s="61" t="str">
        <f t="shared" si="137"/>
        <v/>
      </c>
      <c r="P332" s="45" t="str">
        <f t="shared" si="138"/>
        <v/>
      </c>
      <c r="Q332" s="39" t="str">
        <f t="shared" si="139"/>
        <v/>
      </c>
      <c r="R332" s="84" t="str">
        <f t="shared" si="140"/>
        <v/>
      </c>
    </row>
    <row r="333" spans="1:18" x14ac:dyDescent="0.3">
      <c r="A333" s="24"/>
      <c r="B333" s="27"/>
      <c r="C333" s="48"/>
      <c r="D333" s="19"/>
      <c r="E333" s="19"/>
      <c r="F333" s="20" t="str">
        <f t="shared" si="130"/>
        <v/>
      </c>
      <c r="G333" s="20" t="str">
        <f t="shared" si="131"/>
        <v/>
      </c>
      <c r="H333" s="81"/>
      <c r="I333" s="83"/>
      <c r="J333" s="82" t="str">
        <f t="shared" si="132"/>
        <v/>
      </c>
      <c r="K333" s="20" t="str">
        <f t="shared" si="133"/>
        <v/>
      </c>
      <c r="L333" s="20" t="str">
        <f t="shared" si="134"/>
        <v/>
      </c>
      <c r="M333" s="45" t="str">
        <f t="shared" si="135"/>
        <v/>
      </c>
      <c r="N333" s="45" t="str">
        <f t="shared" si="136"/>
        <v/>
      </c>
      <c r="O333" s="61" t="str">
        <f t="shared" si="137"/>
        <v/>
      </c>
      <c r="P333" s="45" t="str">
        <f t="shared" si="138"/>
        <v/>
      </c>
      <c r="Q333" s="39" t="str">
        <f t="shared" si="139"/>
        <v/>
      </c>
      <c r="R333" s="84" t="str">
        <f t="shared" si="140"/>
        <v/>
      </c>
    </row>
    <row r="334" spans="1:18" x14ac:dyDescent="0.3">
      <c r="A334" s="24"/>
      <c r="B334" s="27"/>
      <c r="C334" s="48"/>
      <c r="D334" s="19"/>
      <c r="E334" s="19"/>
      <c r="F334" s="20" t="str">
        <f t="shared" si="130"/>
        <v/>
      </c>
      <c r="G334" s="20" t="str">
        <f t="shared" si="131"/>
        <v/>
      </c>
      <c r="H334" s="81"/>
      <c r="I334" s="83"/>
      <c r="J334" s="82" t="str">
        <f t="shared" si="132"/>
        <v/>
      </c>
      <c r="K334" s="20" t="str">
        <f t="shared" si="133"/>
        <v/>
      </c>
      <c r="L334" s="20" t="str">
        <f t="shared" si="134"/>
        <v/>
      </c>
      <c r="M334" s="45" t="str">
        <f t="shared" si="135"/>
        <v/>
      </c>
      <c r="N334" s="45" t="str">
        <f t="shared" si="136"/>
        <v/>
      </c>
      <c r="O334" s="61" t="str">
        <f t="shared" si="137"/>
        <v/>
      </c>
      <c r="P334" s="45" t="str">
        <f t="shared" si="138"/>
        <v/>
      </c>
      <c r="Q334" s="39" t="str">
        <f t="shared" si="139"/>
        <v/>
      </c>
      <c r="R334" s="84" t="str">
        <f t="shared" si="140"/>
        <v/>
      </c>
    </row>
    <row r="335" spans="1:18" x14ac:dyDescent="0.3">
      <c r="A335" s="24"/>
      <c r="B335" s="27"/>
      <c r="C335" s="48"/>
      <c r="D335" s="19"/>
      <c r="E335" s="19"/>
      <c r="F335" s="20" t="str">
        <f t="shared" si="130"/>
        <v/>
      </c>
      <c r="G335" s="20" t="str">
        <f t="shared" si="131"/>
        <v/>
      </c>
      <c r="H335" s="81"/>
      <c r="I335" s="83"/>
      <c r="J335" s="82" t="str">
        <f t="shared" si="132"/>
        <v/>
      </c>
      <c r="K335" s="20" t="str">
        <f t="shared" si="133"/>
        <v/>
      </c>
      <c r="L335" s="20" t="str">
        <f t="shared" si="134"/>
        <v/>
      </c>
      <c r="M335" s="45" t="str">
        <f t="shared" si="135"/>
        <v/>
      </c>
      <c r="N335" s="45" t="str">
        <f t="shared" si="136"/>
        <v/>
      </c>
      <c r="O335" s="61" t="str">
        <f t="shared" si="137"/>
        <v/>
      </c>
      <c r="P335" s="45" t="str">
        <f t="shared" si="138"/>
        <v/>
      </c>
      <c r="Q335" s="39" t="str">
        <f t="shared" si="139"/>
        <v/>
      </c>
      <c r="R335" s="84" t="str">
        <f t="shared" si="140"/>
        <v/>
      </c>
    </row>
    <row r="336" spans="1:18" x14ac:dyDescent="0.3">
      <c r="A336" s="24"/>
      <c r="B336" s="27"/>
      <c r="C336" s="48"/>
      <c r="D336" s="19"/>
      <c r="E336" s="19"/>
      <c r="F336" s="20" t="str">
        <f t="shared" si="130"/>
        <v/>
      </c>
      <c r="G336" s="20" t="str">
        <f t="shared" si="131"/>
        <v/>
      </c>
      <c r="H336" s="81"/>
      <c r="I336" s="83"/>
      <c r="J336" s="82" t="str">
        <f t="shared" si="132"/>
        <v/>
      </c>
      <c r="K336" s="20" t="str">
        <f t="shared" si="133"/>
        <v/>
      </c>
      <c r="L336" s="20" t="str">
        <f t="shared" si="134"/>
        <v/>
      </c>
      <c r="M336" s="45" t="str">
        <f t="shared" si="135"/>
        <v/>
      </c>
      <c r="N336" s="45" t="str">
        <f t="shared" si="136"/>
        <v/>
      </c>
      <c r="O336" s="61" t="str">
        <f t="shared" si="137"/>
        <v/>
      </c>
      <c r="P336" s="45" t="str">
        <f t="shared" si="138"/>
        <v/>
      </c>
      <c r="Q336" s="39" t="str">
        <f t="shared" si="139"/>
        <v/>
      </c>
      <c r="R336" s="84" t="str">
        <f t="shared" si="140"/>
        <v/>
      </c>
    </row>
    <row r="337" spans="1:18" x14ac:dyDescent="0.3">
      <c r="A337" s="24"/>
      <c r="B337" s="27"/>
      <c r="C337" s="48"/>
      <c r="D337" s="19"/>
      <c r="E337" s="19"/>
      <c r="F337" s="20" t="str">
        <f t="shared" si="130"/>
        <v/>
      </c>
      <c r="G337" s="20" t="str">
        <f t="shared" si="131"/>
        <v/>
      </c>
      <c r="H337" s="81"/>
      <c r="I337" s="83"/>
      <c r="J337" s="82" t="str">
        <f t="shared" si="132"/>
        <v/>
      </c>
      <c r="K337" s="20" t="str">
        <f t="shared" si="133"/>
        <v/>
      </c>
      <c r="L337" s="20" t="str">
        <f t="shared" si="134"/>
        <v/>
      </c>
      <c r="M337" s="45" t="str">
        <f t="shared" si="135"/>
        <v/>
      </c>
      <c r="N337" s="45" t="str">
        <f t="shared" si="136"/>
        <v/>
      </c>
      <c r="O337" s="61" t="str">
        <f t="shared" si="137"/>
        <v/>
      </c>
      <c r="P337" s="45" t="str">
        <f t="shared" si="138"/>
        <v/>
      </c>
      <c r="Q337" s="39" t="str">
        <f t="shared" si="139"/>
        <v/>
      </c>
      <c r="R337" s="84" t="str">
        <f t="shared" si="140"/>
        <v/>
      </c>
    </row>
    <row r="338" spans="1:18" x14ac:dyDescent="0.3">
      <c r="A338" s="24"/>
      <c r="B338" s="27"/>
      <c r="C338" s="48"/>
      <c r="D338" s="19"/>
      <c r="E338" s="19"/>
      <c r="F338" s="20" t="str">
        <f t="shared" si="130"/>
        <v/>
      </c>
      <c r="G338" s="20" t="str">
        <f t="shared" si="131"/>
        <v/>
      </c>
      <c r="H338" s="81"/>
      <c r="I338" s="83"/>
      <c r="J338" s="82" t="str">
        <f t="shared" si="132"/>
        <v/>
      </c>
      <c r="K338" s="20" t="str">
        <f t="shared" si="133"/>
        <v/>
      </c>
      <c r="L338" s="20" t="str">
        <f t="shared" si="134"/>
        <v/>
      </c>
      <c r="M338" s="45" t="str">
        <f t="shared" si="135"/>
        <v/>
      </c>
      <c r="N338" s="45" t="str">
        <f t="shared" si="136"/>
        <v/>
      </c>
      <c r="O338" s="61" t="str">
        <f t="shared" si="137"/>
        <v/>
      </c>
      <c r="P338" s="45" t="str">
        <f t="shared" si="138"/>
        <v/>
      </c>
      <c r="Q338" s="39" t="str">
        <f t="shared" si="139"/>
        <v/>
      </c>
      <c r="R338" s="84" t="str">
        <f t="shared" si="140"/>
        <v/>
      </c>
    </row>
    <row r="339" spans="1:18" x14ac:dyDescent="0.3">
      <c r="A339" s="24"/>
      <c r="B339" s="27"/>
      <c r="C339" s="48"/>
      <c r="D339" s="19"/>
      <c r="E339" s="19"/>
      <c r="F339" s="20" t="str">
        <f t="shared" si="130"/>
        <v/>
      </c>
      <c r="G339" s="20" t="str">
        <f t="shared" si="131"/>
        <v/>
      </c>
      <c r="H339" s="81"/>
      <c r="I339" s="83"/>
      <c r="J339" s="82" t="str">
        <f t="shared" si="132"/>
        <v/>
      </c>
      <c r="K339" s="20" t="str">
        <f t="shared" si="133"/>
        <v/>
      </c>
      <c r="L339" s="20" t="str">
        <f t="shared" si="134"/>
        <v/>
      </c>
      <c r="M339" s="45" t="str">
        <f t="shared" si="135"/>
        <v/>
      </c>
      <c r="N339" s="45" t="str">
        <f t="shared" si="136"/>
        <v/>
      </c>
      <c r="O339" s="61" t="str">
        <f t="shared" si="137"/>
        <v/>
      </c>
      <c r="P339" s="45" t="str">
        <f t="shared" si="138"/>
        <v/>
      </c>
      <c r="Q339" s="39" t="str">
        <f t="shared" si="139"/>
        <v/>
      </c>
      <c r="R339" s="84" t="str">
        <f t="shared" si="140"/>
        <v/>
      </c>
    </row>
    <row r="340" spans="1:18" x14ac:dyDescent="0.3">
      <c r="A340" s="24"/>
      <c r="B340" s="27"/>
      <c r="C340" s="48"/>
      <c r="D340" s="19"/>
      <c r="E340" s="19"/>
      <c r="F340" s="20" t="str">
        <f t="shared" si="130"/>
        <v/>
      </c>
      <c r="G340" s="20" t="str">
        <f t="shared" si="131"/>
        <v/>
      </c>
      <c r="H340" s="81"/>
      <c r="I340" s="83"/>
      <c r="J340" s="82" t="str">
        <f t="shared" si="132"/>
        <v/>
      </c>
      <c r="K340" s="20" t="str">
        <f t="shared" si="133"/>
        <v/>
      </c>
      <c r="L340" s="20" t="str">
        <f t="shared" si="134"/>
        <v/>
      </c>
      <c r="M340" s="45" t="str">
        <f t="shared" si="135"/>
        <v/>
      </c>
      <c r="N340" s="45" t="str">
        <f t="shared" si="136"/>
        <v/>
      </c>
      <c r="O340" s="61" t="str">
        <f t="shared" si="137"/>
        <v/>
      </c>
      <c r="P340" s="45" t="str">
        <f t="shared" si="138"/>
        <v/>
      </c>
      <c r="Q340" s="39" t="str">
        <f t="shared" si="139"/>
        <v/>
      </c>
      <c r="R340" s="84" t="str">
        <f t="shared" si="140"/>
        <v/>
      </c>
    </row>
    <row r="341" spans="1:18" x14ac:dyDescent="0.3">
      <c r="A341" s="24"/>
      <c r="B341" s="27"/>
      <c r="C341" s="48"/>
      <c r="D341" s="19"/>
      <c r="E341" s="19"/>
      <c r="F341" s="20" t="str">
        <f t="shared" si="130"/>
        <v/>
      </c>
      <c r="G341" s="20" t="str">
        <f t="shared" si="131"/>
        <v/>
      </c>
      <c r="H341" s="81"/>
      <c r="I341" s="83"/>
      <c r="J341" s="82" t="str">
        <f t="shared" si="132"/>
        <v/>
      </c>
      <c r="K341" s="20" t="str">
        <f t="shared" si="133"/>
        <v/>
      </c>
      <c r="L341" s="20" t="str">
        <f t="shared" si="134"/>
        <v/>
      </c>
      <c r="M341" s="45" t="str">
        <f t="shared" si="135"/>
        <v/>
      </c>
      <c r="N341" s="45" t="str">
        <f t="shared" si="136"/>
        <v/>
      </c>
      <c r="O341" s="61" t="str">
        <f t="shared" si="137"/>
        <v/>
      </c>
      <c r="P341" s="45" t="str">
        <f t="shared" si="138"/>
        <v/>
      </c>
      <c r="Q341" s="39" t="str">
        <f t="shared" si="139"/>
        <v/>
      </c>
      <c r="R341" s="84" t="str">
        <f t="shared" si="140"/>
        <v/>
      </c>
    </row>
    <row r="342" spans="1:18" x14ac:dyDescent="0.3">
      <c r="A342" s="24"/>
      <c r="B342" s="27"/>
      <c r="C342" s="48"/>
      <c r="D342" s="19"/>
      <c r="E342" s="19"/>
      <c r="F342" s="20" t="str">
        <f t="shared" si="130"/>
        <v/>
      </c>
      <c r="G342" s="20" t="str">
        <f t="shared" si="131"/>
        <v/>
      </c>
      <c r="H342" s="81"/>
      <c r="I342" s="83"/>
      <c r="J342" s="82" t="str">
        <f t="shared" si="132"/>
        <v/>
      </c>
      <c r="K342" s="20" t="str">
        <f t="shared" si="133"/>
        <v/>
      </c>
      <c r="L342" s="20" t="str">
        <f t="shared" si="134"/>
        <v/>
      </c>
      <c r="M342" s="45" t="str">
        <f t="shared" si="135"/>
        <v/>
      </c>
      <c r="N342" s="45" t="str">
        <f t="shared" si="136"/>
        <v/>
      </c>
      <c r="O342" s="61" t="str">
        <f t="shared" si="137"/>
        <v/>
      </c>
      <c r="P342" s="45" t="str">
        <f t="shared" si="138"/>
        <v/>
      </c>
      <c r="Q342" s="39" t="str">
        <f t="shared" si="139"/>
        <v/>
      </c>
      <c r="R342" s="84" t="str">
        <f t="shared" si="140"/>
        <v/>
      </c>
    </row>
    <row r="343" spans="1:18" x14ac:dyDescent="0.3">
      <c r="A343" s="24"/>
      <c r="B343" s="27"/>
      <c r="C343" s="48"/>
      <c r="D343" s="19"/>
      <c r="E343" s="19"/>
      <c r="F343" s="20" t="str">
        <f t="shared" si="130"/>
        <v/>
      </c>
      <c r="G343" s="20" t="str">
        <f t="shared" si="131"/>
        <v/>
      </c>
      <c r="H343" s="81"/>
      <c r="I343" s="83"/>
      <c r="J343" s="82" t="str">
        <f t="shared" si="132"/>
        <v/>
      </c>
      <c r="K343" s="20" t="str">
        <f t="shared" si="133"/>
        <v/>
      </c>
      <c r="L343" s="20" t="str">
        <f t="shared" si="134"/>
        <v/>
      </c>
      <c r="M343" s="45" t="str">
        <f t="shared" si="135"/>
        <v/>
      </c>
      <c r="N343" s="45" t="str">
        <f t="shared" si="136"/>
        <v/>
      </c>
      <c r="O343" s="61" t="str">
        <f t="shared" si="137"/>
        <v/>
      </c>
      <c r="P343" s="45" t="str">
        <f t="shared" si="138"/>
        <v/>
      </c>
      <c r="Q343" s="39" t="str">
        <f t="shared" si="139"/>
        <v/>
      </c>
      <c r="R343" s="84" t="str">
        <f t="shared" si="140"/>
        <v/>
      </c>
    </row>
  </sheetData>
  <conditionalFormatting sqref="H3:H343">
    <cfRule type="containsText" dxfId="83" priority="11" operator="containsText" text="won">
      <formula>NOT(ISERROR(SEARCH("won",H3)))</formula>
    </cfRule>
    <cfRule type="containsText" dxfId="82" priority="14" operator="containsText" text="lost">
      <formula>NOT(ISERROR(SEARCH("lost",H3)))</formula>
    </cfRule>
  </conditionalFormatting>
  <conditionalFormatting sqref="L3:L343">
    <cfRule type="cellIs" dxfId="81" priority="13" operator="lessThan">
      <formula>0</formula>
    </cfRule>
  </conditionalFormatting>
  <conditionalFormatting sqref="L6:L55">
    <cfRule type="cellIs" dxfId="80" priority="12" operator="greaterThan">
      <formula>0</formula>
    </cfRule>
  </conditionalFormatting>
  <conditionalFormatting sqref="L33:L343">
    <cfRule type="cellIs" dxfId="79" priority="6" operator="greaterThan">
      <formula>0</formula>
    </cfRule>
  </conditionalFormatting>
  <dataValidations count="2">
    <dataValidation type="list" allowBlank="1" showInputMessage="1" showErrorMessage="1" sqref="E5:E343">
      <formula1>"Y,N"</formula1>
    </dataValidation>
    <dataValidation type="list" allowBlank="1" showInputMessage="1" showErrorMessage="1" sqref="H3:H343">
      <formula1>"Won,Lost,Push"</formula1>
    </dataValidation>
  </dataValidations>
  <hyperlinks>
    <hyperlink ref="Q5" r:id="rId1"/>
    <hyperlink ref="Q6" r:id="rId2"/>
    <hyperlink ref="Q7" r:id="rId3"/>
    <hyperlink ref="A2" r:id="rId4"/>
  </hyperlinks>
  <pageMargins left="0.7" right="0.7" top="0.75" bottom="0.75" header="0.3" footer="0.3"/>
  <pageSetup paperSize="9" orientation="portrait" horizontalDpi="4294967292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70" zoomScaleNormal="70" workbookViewId="0">
      <selection activeCell="E15" sqref="E15"/>
    </sheetView>
  </sheetViews>
  <sheetFormatPr defaultRowHeight="14.4" x14ac:dyDescent="0.3"/>
  <cols>
    <col min="2" max="2" width="19.6640625" bestFit="1" customWidth="1"/>
    <col min="3" max="3" width="12.44140625" bestFit="1" customWidth="1"/>
  </cols>
  <sheetData>
    <row r="1" spans="1:16" x14ac:dyDescent="0.3">
      <c r="A1" s="11" t="s">
        <v>2</v>
      </c>
      <c r="B1" s="12" t="s">
        <v>3</v>
      </c>
      <c r="C1" s="12" t="s">
        <v>4</v>
      </c>
      <c r="D1" s="13" t="s">
        <v>5</v>
      </c>
      <c r="E1" s="13" t="s">
        <v>7</v>
      </c>
      <c r="F1" s="13" t="s">
        <v>8</v>
      </c>
      <c r="G1" s="14" t="s">
        <v>9</v>
      </c>
      <c r="H1" s="12" t="s">
        <v>11</v>
      </c>
      <c r="I1" s="12" t="s">
        <v>12</v>
      </c>
      <c r="J1" s="15" t="s">
        <v>13</v>
      </c>
      <c r="K1" s="92" t="s">
        <v>14</v>
      </c>
      <c r="L1" s="93" t="s">
        <v>15</v>
      </c>
      <c r="M1" s="94" t="s">
        <v>16</v>
      </c>
      <c r="N1" s="50"/>
      <c r="O1" s="50"/>
      <c r="P1" s="50"/>
    </row>
    <row r="2" spans="1:16" x14ac:dyDescent="0.3">
      <c r="A2" s="51">
        <v>42521</v>
      </c>
      <c r="B2" s="17" t="s">
        <v>441</v>
      </c>
      <c r="C2" s="18" t="s">
        <v>442</v>
      </c>
      <c r="D2" s="19">
        <v>7</v>
      </c>
      <c r="E2" s="20">
        <v>0.5</v>
      </c>
      <c r="F2" s="20"/>
      <c r="G2" s="21" t="s">
        <v>19</v>
      </c>
      <c r="H2" s="20">
        <f>IF(E2="","",(E2*D2)-1)</f>
        <v>2.5</v>
      </c>
      <c r="I2" s="20">
        <f>IF(G2="","",IF(G2="Won", H2,-E2))</f>
        <v>-0.5</v>
      </c>
      <c r="J2" s="22">
        <f>I2</f>
        <v>-0.5</v>
      </c>
      <c r="K2" s="56">
        <f>IF(G2="Won",1,0)</f>
        <v>0</v>
      </c>
      <c r="L2" s="56">
        <f>IF(G2="Lost",1,0)</f>
        <v>1</v>
      </c>
      <c r="M2" s="102">
        <f t="shared" ref="M2:M26" si="0">IF(G2="","",K2/(K2+L2))</f>
        <v>0</v>
      </c>
      <c r="N2" s="49">
        <f t="shared" ref="N2:N26" si="1">D2</f>
        <v>7</v>
      </c>
      <c r="O2" s="50">
        <v>1</v>
      </c>
      <c r="P2" s="49">
        <f>N2-O2</f>
        <v>6</v>
      </c>
    </row>
    <row r="3" spans="1:16" x14ac:dyDescent="0.3">
      <c r="A3" s="96">
        <v>42523</v>
      </c>
      <c r="B3" s="101" t="s">
        <v>443</v>
      </c>
      <c r="C3" s="47" t="s">
        <v>292</v>
      </c>
      <c r="D3" s="19">
        <v>5</v>
      </c>
      <c r="E3" s="20">
        <v>0.5</v>
      </c>
      <c r="F3" s="20">
        <f>IF(D3="","",E3*D3)</f>
        <v>2.5</v>
      </c>
      <c r="G3" s="21" t="s">
        <v>28</v>
      </c>
      <c r="H3" s="20">
        <f>IF(D3="","",E3*(D3-1))</f>
        <v>2</v>
      </c>
      <c r="I3" s="20">
        <f t="shared" ref="I3:I26" si="2">IF(G3="","",IF(G3="Won",H3,IF(G3="Push",0,-E3)))</f>
        <v>2</v>
      </c>
      <c r="J3" s="20">
        <f t="shared" ref="J3:J26" si="3">IF(G3="","",I3+J2)</f>
        <v>1.5</v>
      </c>
      <c r="K3" s="97">
        <f t="shared" ref="K3:K26" si="4">IF(G3="","",IF(G3="Won",K2+1,IF(G3="Push",K2,K2)))</f>
        <v>1</v>
      </c>
      <c r="L3" s="97">
        <f t="shared" ref="L3:L26" si="5">IF(G3="","",IF(G3="Lost",L2+1,IF(G3="Push",L2,L2)))</f>
        <v>1</v>
      </c>
      <c r="M3" s="102">
        <f t="shared" si="0"/>
        <v>0.5</v>
      </c>
      <c r="N3" s="49">
        <f t="shared" si="1"/>
        <v>5</v>
      </c>
      <c r="O3" s="50">
        <v>1</v>
      </c>
      <c r="P3" s="49">
        <f t="shared" ref="P3:P26" si="6">N3-O3</f>
        <v>4</v>
      </c>
    </row>
    <row r="4" spans="1:16" x14ac:dyDescent="0.3">
      <c r="A4" s="96">
        <v>42523</v>
      </c>
      <c r="B4" s="101" t="s">
        <v>443</v>
      </c>
      <c r="C4" s="47" t="s">
        <v>292</v>
      </c>
      <c r="D4" s="19">
        <v>1.8</v>
      </c>
      <c r="E4" s="20">
        <v>0.5</v>
      </c>
      <c r="F4" s="20">
        <f t="shared" ref="F4:F19" si="7">IF(D4="","",E4*D4)</f>
        <v>0.9</v>
      </c>
      <c r="G4" s="21" t="s">
        <v>28</v>
      </c>
      <c r="H4" s="20">
        <f t="shared" ref="H4:H26" si="8">IF(D4="","",E4*(D4-1))</f>
        <v>0.4</v>
      </c>
      <c r="I4" s="20">
        <f t="shared" si="2"/>
        <v>0.4</v>
      </c>
      <c r="J4" s="20">
        <f t="shared" si="3"/>
        <v>1.9</v>
      </c>
      <c r="K4" s="97">
        <f t="shared" si="4"/>
        <v>2</v>
      </c>
      <c r="L4" s="97">
        <f t="shared" si="5"/>
        <v>1</v>
      </c>
      <c r="M4" s="102">
        <f t="shared" si="0"/>
        <v>0.66666666666666663</v>
      </c>
      <c r="N4" s="49">
        <f t="shared" si="1"/>
        <v>1.8</v>
      </c>
      <c r="O4" s="50">
        <v>1</v>
      </c>
      <c r="P4" s="49">
        <f t="shared" si="6"/>
        <v>0.8</v>
      </c>
    </row>
    <row r="5" spans="1:16" x14ac:dyDescent="0.3">
      <c r="A5" s="96">
        <v>42524</v>
      </c>
      <c r="B5" s="27" t="s">
        <v>444</v>
      </c>
      <c r="C5" s="28" t="s">
        <v>445</v>
      </c>
      <c r="D5" s="19">
        <v>7.5</v>
      </c>
      <c r="E5" s="20">
        <v>0.25</v>
      </c>
      <c r="F5" s="20">
        <f t="shared" si="7"/>
        <v>1.875</v>
      </c>
      <c r="G5" s="21" t="s">
        <v>28</v>
      </c>
      <c r="H5" s="20">
        <f t="shared" si="8"/>
        <v>1.625</v>
      </c>
      <c r="I5" s="20">
        <f t="shared" si="2"/>
        <v>1.625</v>
      </c>
      <c r="J5" s="20">
        <f t="shared" si="3"/>
        <v>3.5249999999999999</v>
      </c>
      <c r="K5" s="97">
        <f t="shared" si="4"/>
        <v>3</v>
      </c>
      <c r="L5" s="97">
        <f t="shared" si="5"/>
        <v>1</v>
      </c>
      <c r="M5" s="102">
        <f t="shared" si="0"/>
        <v>0.75</v>
      </c>
      <c r="N5" s="49">
        <f t="shared" si="1"/>
        <v>7.5</v>
      </c>
      <c r="O5" s="50">
        <v>1</v>
      </c>
      <c r="P5" s="49">
        <f t="shared" si="6"/>
        <v>6.5</v>
      </c>
    </row>
    <row r="6" spans="1:16" x14ac:dyDescent="0.3">
      <c r="A6" s="96">
        <v>42524</v>
      </c>
      <c r="B6" s="27" t="s">
        <v>444</v>
      </c>
      <c r="C6" s="28" t="s">
        <v>445</v>
      </c>
      <c r="D6" s="19">
        <v>1.4</v>
      </c>
      <c r="E6" s="20">
        <v>0.25</v>
      </c>
      <c r="F6" s="20">
        <f t="shared" si="7"/>
        <v>0.35</v>
      </c>
      <c r="G6" s="21" t="s">
        <v>28</v>
      </c>
      <c r="H6" s="20">
        <f t="shared" si="8"/>
        <v>9.9999999999999978E-2</v>
      </c>
      <c r="I6" s="20">
        <f t="shared" si="2"/>
        <v>9.9999999999999978E-2</v>
      </c>
      <c r="J6" s="20">
        <f t="shared" si="3"/>
        <v>3.625</v>
      </c>
      <c r="K6" s="97">
        <f t="shared" si="4"/>
        <v>4</v>
      </c>
      <c r="L6" s="97">
        <f t="shared" si="5"/>
        <v>1</v>
      </c>
      <c r="M6" s="102">
        <f t="shared" si="0"/>
        <v>0.8</v>
      </c>
      <c r="N6" s="49">
        <f t="shared" si="1"/>
        <v>1.4</v>
      </c>
      <c r="O6" s="50">
        <v>1</v>
      </c>
      <c r="P6" s="49">
        <f t="shared" si="6"/>
        <v>0.39999999999999991</v>
      </c>
    </row>
    <row r="7" spans="1:16" x14ac:dyDescent="0.3">
      <c r="A7" s="96">
        <v>42527</v>
      </c>
      <c r="B7" s="27" t="s">
        <v>446</v>
      </c>
      <c r="C7" s="28" t="s">
        <v>447</v>
      </c>
      <c r="D7" s="19">
        <v>7.5</v>
      </c>
      <c r="E7" s="20">
        <v>0.25</v>
      </c>
      <c r="F7" s="20">
        <f t="shared" si="7"/>
        <v>1.875</v>
      </c>
      <c r="G7" s="21" t="s">
        <v>19</v>
      </c>
      <c r="H7" s="20">
        <f t="shared" si="8"/>
        <v>1.625</v>
      </c>
      <c r="I7" s="20">
        <f t="shared" si="2"/>
        <v>-0.25</v>
      </c>
      <c r="J7" s="20">
        <f t="shared" si="3"/>
        <v>3.375</v>
      </c>
      <c r="K7" s="97">
        <f t="shared" si="4"/>
        <v>4</v>
      </c>
      <c r="L7" s="97">
        <f t="shared" si="5"/>
        <v>2</v>
      </c>
      <c r="M7" s="102">
        <f t="shared" si="0"/>
        <v>0.66666666666666663</v>
      </c>
      <c r="N7" s="49">
        <f t="shared" si="1"/>
        <v>7.5</v>
      </c>
      <c r="O7" s="50">
        <v>1</v>
      </c>
      <c r="P7" s="49">
        <f t="shared" si="6"/>
        <v>6.5</v>
      </c>
    </row>
    <row r="8" spans="1:16" x14ac:dyDescent="0.3">
      <c r="A8" s="96">
        <v>42527</v>
      </c>
      <c r="B8" s="27" t="s">
        <v>446</v>
      </c>
      <c r="C8" s="28" t="s">
        <v>447</v>
      </c>
      <c r="D8" s="19">
        <v>2.2999999999999998</v>
      </c>
      <c r="E8" s="20">
        <v>0.25</v>
      </c>
      <c r="F8" s="20">
        <f t="shared" si="7"/>
        <v>0.57499999999999996</v>
      </c>
      <c r="G8" s="21" t="s">
        <v>28</v>
      </c>
      <c r="H8" s="20">
        <f t="shared" si="8"/>
        <v>0.32499999999999996</v>
      </c>
      <c r="I8" s="20">
        <f t="shared" si="2"/>
        <v>0.32499999999999996</v>
      </c>
      <c r="J8" s="20">
        <f t="shared" si="3"/>
        <v>3.7</v>
      </c>
      <c r="K8" s="97">
        <f t="shared" si="4"/>
        <v>5</v>
      </c>
      <c r="L8" s="97">
        <f t="shared" si="5"/>
        <v>2</v>
      </c>
      <c r="M8" s="102">
        <f t="shared" si="0"/>
        <v>0.7142857142857143</v>
      </c>
      <c r="N8" s="49">
        <f t="shared" si="1"/>
        <v>2.2999999999999998</v>
      </c>
      <c r="O8" s="50">
        <v>1</v>
      </c>
      <c r="P8" s="49">
        <f t="shared" si="6"/>
        <v>1.2999999999999998</v>
      </c>
    </row>
    <row r="9" spans="1:16" x14ac:dyDescent="0.3">
      <c r="A9" s="96">
        <v>42543</v>
      </c>
      <c r="B9" s="27" t="s">
        <v>448</v>
      </c>
      <c r="C9" s="28" t="s">
        <v>449</v>
      </c>
      <c r="D9" s="19">
        <v>11</v>
      </c>
      <c r="E9" s="20">
        <v>0.25</v>
      </c>
      <c r="F9" s="20">
        <f t="shared" si="7"/>
        <v>2.75</v>
      </c>
      <c r="G9" s="21" t="s">
        <v>19</v>
      </c>
      <c r="H9" s="20">
        <f t="shared" si="8"/>
        <v>2.5</v>
      </c>
      <c r="I9" s="20">
        <f t="shared" si="2"/>
        <v>-0.25</v>
      </c>
      <c r="J9" s="20">
        <f t="shared" si="3"/>
        <v>3.45</v>
      </c>
      <c r="K9" s="97">
        <f t="shared" si="4"/>
        <v>5</v>
      </c>
      <c r="L9" s="97">
        <f t="shared" si="5"/>
        <v>3</v>
      </c>
      <c r="M9" s="102">
        <f t="shared" si="0"/>
        <v>0.625</v>
      </c>
      <c r="N9" s="49">
        <f t="shared" si="1"/>
        <v>11</v>
      </c>
      <c r="O9" s="50">
        <v>1</v>
      </c>
      <c r="P9" s="49">
        <f t="shared" si="6"/>
        <v>10</v>
      </c>
    </row>
    <row r="10" spans="1:16" x14ac:dyDescent="0.3">
      <c r="A10" s="96">
        <v>42543</v>
      </c>
      <c r="B10" s="27" t="s">
        <v>448</v>
      </c>
      <c r="C10" s="28" t="s">
        <v>449</v>
      </c>
      <c r="D10" s="19"/>
      <c r="E10" s="20">
        <v>0.25</v>
      </c>
      <c r="F10" s="20" t="str">
        <f t="shared" si="7"/>
        <v/>
      </c>
      <c r="G10" s="21" t="s">
        <v>19</v>
      </c>
      <c r="H10" s="20" t="str">
        <f t="shared" si="8"/>
        <v/>
      </c>
      <c r="I10" s="20">
        <f t="shared" si="2"/>
        <v>-0.25</v>
      </c>
      <c r="J10" s="20">
        <f t="shared" si="3"/>
        <v>3.2</v>
      </c>
      <c r="K10" s="97">
        <f t="shared" si="4"/>
        <v>5</v>
      </c>
      <c r="L10" s="97">
        <f t="shared" si="5"/>
        <v>4</v>
      </c>
      <c r="M10" s="102">
        <f t="shared" si="0"/>
        <v>0.55555555555555558</v>
      </c>
      <c r="N10" s="49">
        <f t="shared" si="1"/>
        <v>0</v>
      </c>
      <c r="O10" s="50">
        <v>1</v>
      </c>
      <c r="P10" s="49">
        <f t="shared" si="6"/>
        <v>-1</v>
      </c>
    </row>
    <row r="11" spans="1:16" ht="52.8" x14ac:dyDescent="0.3">
      <c r="A11" s="96">
        <v>42658</v>
      </c>
      <c r="B11" s="63" t="s">
        <v>529</v>
      </c>
      <c r="C11" s="28"/>
      <c r="D11" s="19">
        <v>0.5</v>
      </c>
      <c r="E11" s="20">
        <v>0.5</v>
      </c>
      <c r="F11" s="20">
        <f t="shared" si="7"/>
        <v>0.25</v>
      </c>
      <c r="G11" s="21" t="s">
        <v>19</v>
      </c>
      <c r="H11" s="20">
        <f t="shared" si="8"/>
        <v>-0.25</v>
      </c>
      <c r="I11" s="20">
        <f t="shared" si="2"/>
        <v>-0.5</v>
      </c>
      <c r="J11" s="20">
        <f t="shared" si="3"/>
        <v>2.7</v>
      </c>
      <c r="K11" s="97">
        <f t="shared" si="4"/>
        <v>5</v>
      </c>
      <c r="L11" s="97">
        <f t="shared" si="5"/>
        <v>5</v>
      </c>
      <c r="M11" s="102">
        <f t="shared" si="0"/>
        <v>0.5</v>
      </c>
      <c r="N11" s="49">
        <f t="shared" si="1"/>
        <v>0.5</v>
      </c>
      <c r="O11" s="50">
        <v>1</v>
      </c>
      <c r="P11" s="49">
        <f t="shared" si="6"/>
        <v>-0.5</v>
      </c>
    </row>
    <row r="12" spans="1:16" ht="52.8" x14ac:dyDescent="0.3">
      <c r="A12" s="96">
        <v>42658</v>
      </c>
      <c r="B12" s="63" t="s">
        <v>529</v>
      </c>
      <c r="C12" s="28" t="s">
        <v>530</v>
      </c>
      <c r="D12" s="19">
        <v>0.5</v>
      </c>
      <c r="E12" s="20">
        <v>0.5</v>
      </c>
      <c r="F12" s="20">
        <f t="shared" si="7"/>
        <v>0.25</v>
      </c>
      <c r="G12" s="21" t="s">
        <v>19</v>
      </c>
      <c r="H12" s="20">
        <f t="shared" si="8"/>
        <v>-0.25</v>
      </c>
      <c r="I12" s="20">
        <f t="shared" si="2"/>
        <v>-0.5</v>
      </c>
      <c r="J12" s="20">
        <f t="shared" si="3"/>
        <v>2.2000000000000002</v>
      </c>
      <c r="K12" s="97">
        <f t="shared" si="4"/>
        <v>5</v>
      </c>
      <c r="L12" s="97">
        <f t="shared" si="5"/>
        <v>6</v>
      </c>
      <c r="M12" s="102">
        <f t="shared" si="0"/>
        <v>0.45454545454545453</v>
      </c>
      <c r="N12" s="49">
        <f t="shared" si="1"/>
        <v>0.5</v>
      </c>
      <c r="O12" s="50">
        <v>1</v>
      </c>
      <c r="P12" s="49">
        <f t="shared" si="6"/>
        <v>-0.5</v>
      </c>
    </row>
    <row r="13" spans="1:16" x14ac:dyDescent="0.3">
      <c r="A13" s="96">
        <v>42678</v>
      </c>
      <c r="B13" s="27"/>
      <c r="C13" s="28"/>
      <c r="D13" s="19">
        <v>0.5</v>
      </c>
      <c r="E13" s="20">
        <v>0.5</v>
      </c>
      <c r="F13" s="20">
        <f t="shared" si="7"/>
        <v>0.25</v>
      </c>
      <c r="G13" s="21" t="s">
        <v>19</v>
      </c>
      <c r="H13" s="20">
        <f t="shared" si="8"/>
        <v>-0.25</v>
      </c>
      <c r="I13" s="20">
        <f t="shared" si="2"/>
        <v>-0.5</v>
      </c>
      <c r="J13" s="20">
        <f t="shared" si="3"/>
        <v>1.7000000000000002</v>
      </c>
      <c r="K13" s="97">
        <f t="shared" si="4"/>
        <v>5</v>
      </c>
      <c r="L13" s="97">
        <f t="shared" si="5"/>
        <v>7</v>
      </c>
      <c r="M13" s="102">
        <f t="shared" si="0"/>
        <v>0.41666666666666669</v>
      </c>
      <c r="N13" s="49">
        <f t="shared" si="1"/>
        <v>0.5</v>
      </c>
      <c r="O13" s="50">
        <v>1</v>
      </c>
      <c r="P13" s="49">
        <f t="shared" si="6"/>
        <v>-0.5</v>
      </c>
    </row>
    <row r="14" spans="1:16" x14ac:dyDescent="0.3">
      <c r="A14" s="96">
        <v>42678</v>
      </c>
      <c r="B14" s="27"/>
      <c r="C14" s="30"/>
      <c r="D14" s="19">
        <v>0.5</v>
      </c>
      <c r="E14" s="20">
        <v>0.5</v>
      </c>
      <c r="F14" s="20">
        <f t="shared" si="7"/>
        <v>0.25</v>
      </c>
      <c r="G14" s="21" t="s">
        <v>19</v>
      </c>
      <c r="H14" s="20">
        <f>IF(E14="","",IF(D14="","",E14*(D14-1)))</f>
        <v>-0.25</v>
      </c>
      <c r="I14" s="20">
        <f t="shared" si="2"/>
        <v>-0.5</v>
      </c>
      <c r="J14" s="20">
        <f t="shared" si="3"/>
        <v>1.2000000000000002</v>
      </c>
      <c r="K14" s="97">
        <f t="shared" si="4"/>
        <v>5</v>
      </c>
      <c r="L14" s="97">
        <f t="shared" si="5"/>
        <v>8</v>
      </c>
      <c r="M14" s="102">
        <f t="shared" si="0"/>
        <v>0.38461538461538464</v>
      </c>
      <c r="N14" s="49">
        <f t="shared" si="1"/>
        <v>0.5</v>
      </c>
      <c r="O14" s="50">
        <v>1</v>
      </c>
      <c r="P14" s="49">
        <f t="shared" si="6"/>
        <v>-0.5</v>
      </c>
    </row>
    <row r="15" spans="1:16" x14ac:dyDescent="0.3">
      <c r="A15" s="96"/>
      <c r="B15" s="27"/>
      <c r="C15" s="30"/>
      <c r="D15" s="19"/>
      <c r="E15" s="20" t="str">
        <f t="shared" ref="E15:E26" si="9">IF(D15="","",IF(G14="Won", H15/D15*D15/P15, H15/D15*D15/P15))</f>
        <v/>
      </c>
      <c r="F15" s="20" t="str">
        <f t="shared" si="7"/>
        <v/>
      </c>
      <c r="G15" s="21"/>
      <c r="H15" s="20" t="str">
        <f t="shared" si="8"/>
        <v/>
      </c>
      <c r="I15" s="20" t="str">
        <f t="shared" si="2"/>
        <v/>
      </c>
      <c r="J15" s="20" t="str">
        <f t="shared" si="3"/>
        <v/>
      </c>
      <c r="K15" s="97" t="str">
        <f t="shared" si="4"/>
        <v/>
      </c>
      <c r="L15" s="97" t="str">
        <f t="shared" si="5"/>
        <v/>
      </c>
      <c r="M15" s="102" t="str">
        <f t="shared" si="0"/>
        <v/>
      </c>
      <c r="N15" s="49">
        <f t="shared" si="1"/>
        <v>0</v>
      </c>
      <c r="O15" s="50">
        <v>1</v>
      </c>
      <c r="P15" s="49">
        <f t="shared" si="6"/>
        <v>-1</v>
      </c>
    </row>
    <row r="16" spans="1:16" x14ac:dyDescent="0.3">
      <c r="A16" s="96"/>
      <c r="B16" s="27"/>
      <c r="C16" s="30"/>
      <c r="D16" s="19"/>
      <c r="E16" s="20" t="str">
        <f t="shared" si="9"/>
        <v/>
      </c>
      <c r="F16" s="20" t="str">
        <f t="shared" si="7"/>
        <v/>
      </c>
      <c r="G16" s="21"/>
      <c r="H16" s="20" t="str">
        <f t="shared" si="8"/>
        <v/>
      </c>
      <c r="I16" s="20" t="str">
        <f t="shared" si="2"/>
        <v/>
      </c>
      <c r="J16" s="20" t="str">
        <f t="shared" si="3"/>
        <v/>
      </c>
      <c r="K16" s="97" t="str">
        <f t="shared" si="4"/>
        <v/>
      </c>
      <c r="L16" s="97" t="str">
        <f t="shared" si="5"/>
        <v/>
      </c>
      <c r="M16" s="102" t="str">
        <f t="shared" si="0"/>
        <v/>
      </c>
      <c r="N16" s="49">
        <f t="shared" si="1"/>
        <v>0</v>
      </c>
      <c r="O16" s="50">
        <v>1</v>
      </c>
      <c r="P16" s="49">
        <f t="shared" si="6"/>
        <v>-1</v>
      </c>
    </row>
    <row r="17" spans="1:16" x14ac:dyDescent="0.3">
      <c r="A17" s="96"/>
      <c r="B17" s="27"/>
      <c r="C17" s="30"/>
      <c r="D17" s="19"/>
      <c r="E17" s="20" t="str">
        <f t="shared" si="9"/>
        <v/>
      </c>
      <c r="F17" s="20" t="str">
        <f t="shared" si="7"/>
        <v/>
      </c>
      <c r="G17" s="21"/>
      <c r="H17" s="20" t="str">
        <f t="shared" si="8"/>
        <v/>
      </c>
      <c r="I17" s="20" t="str">
        <f t="shared" si="2"/>
        <v/>
      </c>
      <c r="J17" s="20" t="str">
        <f t="shared" si="3"/>
        <v/>
      </c>
      <c r="K17" s="97" t="str">
        <f t="shared" si="4"/>
        <v/>
      </c>
      <c r="L17" s="97" t="str">
        <f t="shared" si="5"/>
        <v/>
      </c>
      <c r="M17" s="102" t="str">
        <f t="shared" si="0"/>
        <v/>
      </c>
      <c r="N17" s="49">
        <f t="shared" si="1"/>
        <v>0</v>
      </c>
      <c r="O17" s="50">
        <v>1</v>
      </c>
      <c r="P17" s="49">
        <f t="shared" si="6"/>
        <v>-1</v>
      </c>
    </row>
    <row r="18" spans="1:16" x14ac:dyDescent="0.3">
      <c r="A18" s="96"/>
      <c r="B18" s="27"/>
      <c r="C18" s="30"/>
      <c r="D18" s="19"/>
      <c r="E18" s="20" t="str">
        <f t="shared" si="9"/>
        <v/>
      </c>
      <c r="F18" s="20" t="str">
        <f t="shared" si="7"/>
        <v/>
      </c>
      <c r="G18" s="21"/>
      <c r="H18" s="20" t="str">
        <f t="shared" si="8"/>
        <v/>
      </c>
      <c r="I18" s="20" t="str">
        <f t="shared" si="2"/>
        <v/>
      </c>
      <c r="J18" s="20" t="str">
        <f t="shared" si="3"/>
        <v/>
      </c>
      <c r="K18" s="97" t="str">
        <f t="shared" si="4"/>
        <v/>
      </c>
      <c r="L18" s="97" t="str">
        <f t="shared" si="5"/>
        <v/>
      </c>
      <c r="M18" s="102" t="str">
        <f t="shared" si="0"/>
        <v/>
      </c>
      <c r="N18" s="49">
        <f t="shared" si="1"/>
        <v>0</v>
      </c>
      <c r="O18" s="50">
        <v>1</v>
      </c>
      <c r="P18" s="49">
        <f t="shared" si="6"/>
        <v>-1</v>
      </c>
    </row>
    <row r="19" spans="1:16" x14ac:dyDescent="0.3">
      <c r="A19" s="96"/>
      <c r="B19" s="27"/>
      <c r="C19" s="30"/>
      <c r="D19" s="19"/>
      <c r="E19" s="20" t="str">
        <f t="shared" si="9"/>
        <v/>
      </c>
      <c r="F19" s="20" t="str">
        <f t="shared" si="7"/>
        <v/>
      </c>
      <c r="G19" s="21"/>
      <c r="H19" s="20" t="str">
        <f t="shared" si="8"/>
        <v/>
      </c>
      <c r="I19" s="20" t="str">
        <f t="shared" si="2"/>
        <v/>
      </c>
      <c r="J19" s="20" t="str">
        <f t="shared" si="3"/>
        <v/>
      </c>
      <c r="K19" s="97" t="str">
        <f t="shared" si="4"/>
        <v/>
      </c>
      <c r="L19" s="97" t="str">
        <f t="shared" si="5"/>
        <v/>
      </c>
      <c r="M19" s="102" t="str">
        <f t="shared" si="0"/>
        <v/>
      </c>
      <c r="N19" s="49">
        <f t="shared" si="1"/>
        <v>0</v>
      </c>
      <c r="O19" s="50">
        <v>1</v>
      </c>
      <c r="P19" s="49">
        <f t="shared" si="6"/>
        <v>-1</v>
      </c>
    </row>
    <row r="20" spans="1:16" x14ac:dyDescent="0.3">
      <c r="A20" s="96"/>
      <c r="B20" s="27"/>
      <c r="C20" s="30"/>
      <c r="D20" s="19"/>
      <c r="E20" s="20" t="str">
        <f t="shared" si="9"/>
        <v/>
      </c>
      <c r="F20" s="20" t="str">
        <f t="shared" ref="F20:F26" si="10">IF(D20="","",IF(G19="Won",  D20*E20,D20*E20))</f>
        <v/>
      </c>
      <c r="G20" s="21"/>
      <c r="H20" s="20" t="str">
        <f t="shared" si="8"/>
        <v/>
      </c>
      <c r="I20" s="20" t="str">
        <f t="shared" si="2"/>
        <v/>
      </c>
      <c r="J20" s="20" t="str">
        <f t="shared" si="3"/>
        <v/>
      </c>
      <c r="K20" s="97" t="str">
        <f t="shared" si="4"/>
        <v/>
      </c>
      <c r="L20" s="97" t="str">
        <f t="shared" si="5"/>
        <v/>
      </c>
      <c r="M20" s="102" t="str">
        <f t="shared" si="0"/>
        <v/>
      </c>
      <c r="N20" s="49">
        <f t="shared" si="1"/>
        <v>0</v>
      </c>
      <c r="O20" s="50">
        <v>1</v>
      </c>
      <c r="P20" s="49">
        <f t="shared" si="6"/>
        <v>-1</v>
      </c>
    </row>
    <row r="21" spans="1:16" x14ac:dyDescent="0.3">
      <c r="A21" s="96"/>
      <c r="B21" s="27"/>
      <c r="C21" s="30"/>
      <c r="D21" s="19"/>
      <c r="E21" s="20" t="str">
        <f t="shared" si="9"/>
        <v/>
      </c>
      <c r="F21" s="20" t="str">
        <f t="shared" si="10"/>
        <v/>
      </c>
      <c r="G21" s="21"/>
      <c r="H21" s="20" t="str">
        <f t="shared" si="8"/>
        <v/>
      </c>
      <c r="I21" s="20" t="str">
        <f t="shared" si="2"/>
        <v/>
      </c>
      <c r="J21" s="20" t="str">
        <f t="shared" si="3"/>
        <v/>
      </c>
      <c r="K21" s="97" t="str">
        <f t="shared" si="4"/>
        <v/>
      </c>
      <c r="L21" s="97" t="str">
        <f t="shared" si="5"/>
        <v/>
      </c>
      <c r="M21" s="102" t="str">
        <f t="shared" si="0"/>
        <v/>
      </c>
      <c r="N21" s="49">
        <f t="shared" si="1"/>
        <v>0</v>
      </c>
      <c r="O21" s="50">
        <v>1</v>
      </c>
      <c r="P21" s="49">
        <f t="shared" si="6"/>
        <v>-1</v>
      </c>
    </row>
    <row r="22" spans="1:16" x14ac:dyDescent="0.3">
      <c r="A22" s="96"/>
      <c r="B22" s="27"/>
      <c r="C22" s="98"/>
      <c r="D22" s="19"/>
      <c r="E22" s="20" t="str">
        <f t="shared" si="9"/>
        <v/>
      </c>
      <c r="F22" s="20" t="str">
        <f t="shared" si="10"/>
        <v/>
      </c>
      <c r="G22" s="21"/>
      <c r="H22" s="20" t="str">
        <f t="shared" si="8"/>
        <v/>
      </c>
      <c r="I22" s="20" t="str">
        <f t="shared" si="2"/>
        <v/>
      </c>
      <c r="J22" s="20" t="str">
        <f t="shared" si="3"/>
        <v/>
      </c>
      <c r="K22" s="97" t="str">
        <f t="shared" si="4"/>
        <v/>
      </c>
      <c r="L22" s="97" t="str">
        <f t="shared" si="5"/>
        <v/>
      </c>
      <c r="M22" s="102" t="str">
        <f t="shared" si="0"/>
        <v/>
      </c>
      <c r="N22" s="49">
        <f t="shared" si="1"/>
        <v>0</v>
      </c>
      <c r="O22" s="50">
        <v>1</v>
      </c>
      <c r="P22" s="49">
        <f t="shared" si="6"/>
        <v>-1</v>
      </c>
    </row>
    <row r="23" spans="1:16" x14ac:dyDescent="0.3">
      <c r="A23" s="96"/>
      <c r="B23" s="27"/>
      <c r="C23" s="98"/>
      <c r="D23" s="19"/>
      <c r="E23" s="20" t="str">
        <f t="shared" si="9"/>
        <v/>
      </c>
      <c r="F23" s="20" t="str">
        <f t="shared" si="10"/>
        <v/>
      </c>
      <c r="G23" s="21"/>
      <c r="H23" s="20" t="str">
        <f t="shared" si="8"/>
        <v/>
      </c>
      <c r="I23" s="20" t="str">
        <f t="shared" si="2"/>
        <v/>
      </c>
      <c r="J23" s="20" t="str">
        <f t="shared" si="3"/>
        <v/>
      </c>
      <c r="K23" s="97" t="str">
        <f t="shared" si="4"/>
        <v/>
      </c>
      <c r="L23" s="97" t="str">
        <f t="shared" si="5"/>
        <v/>
      </c>
      <c r="M23" s="102" t="str">
        <f t="shared" si="0"/>
        <v/>
      </c>
      <c r="N23" s="49">
        <f t="shared" si="1"/>
        <v>0</v>
      </c>
      <c r="O23" s="50">
        <v>1</v>
      </c>
      <c r="P23" s="49">
        <f t="shared" si="6"/>
        <v>-1</v>
      </c>
    </row>
    <row r="24" spans="1:16" x14ac:dyDescent="0.3">
      <c r="A24" s="96"/>
      <c r="B24" s="27"/>
      <c r="C24" s="98"/>
      <c r="D24" s="19"/>
      <c r="E24" s="20" t="str">
        <f t="shared" si="9"/>
        <v/>
      </c>
      <c r="F24" s="20" t="str">
        <f t="shared" si="10"/>
        <v/>
      </c>
      <c r="G24" s="21"/>
      <c r="H24" s="20" t="str">
        <f t="shared" si="8"/>
        <v/>
      </c>
      <c r="I24" s="20" t="str">
        <f t="shared" si="2"/>
        <v/>
      </c>
      <c r="J24" s="20" t="str">
        <f t="shared" si="3"/>
        <v/>
      </c>
      <c r="K24" s="97" t="str">
        <f t="shared" si="4"/>
        <v/>
      </c>
      <c r="L24" s="97" t="str">
        <f t="shared" si="5"/>
        <v/>
      </c>
      <c r="M24" s="102" t="str">
        <f t="shared" si="0"/>
        <v/>
      </c>
      <c r="N24" s="49">
        <f t="shared" si="1"/>
        <v>0</v>
      </c>
      <c r="O24" s="50">
        <v>1</v>
      </c>
      <c r="P24" s="49">
        <f t="shared" si="6"/>
        <v>-1</v>
      </c>
    </row>
    <row r="25" spans="1:16" x14ac:dyDescent="0.3">
      <c r="A25" s="96"/>
      <c r="B25" s="27"/>
      <c r="C25" s="98"/>
      <c r="D25" s="19"/>
      <c r="E25" s="20" t="str">
        <f t="shared" si="9"/>
        <v/>
      </c>
      <c r="F25" s="20" t="str">
        <f t="shared" si="10"/>
        <v/>
      </c>
      <c r="G25" s="21"/>
      <c r="H25" s="20" t="str">
        <f t="shared" si="8"/>
        <v/>
      </c>
      <c r="I25" s="20" t="str">
        <f t="shared" si="2"/>
        <v/>
      </c>
      <c r="J25" s="20" t="str">
        <f t="shared" si="3"/>
        <v/>
      </c>
      <c r="K25" s="97" t="str">
        <f t="shared" si="4"/>
        <v/>
      </c>
      <c r="L25" s="97" t="str">
        <f t="shared" si="5"/>
        <v/>
      </c>
      <c r="M25" s="102" t="str">
        <f t="shared" si="0"/>
        <v/>
      </c>
      <c r="N25" s="49">
        <f t="shared" si="1"/>
        <v>0</v>
      </c>
      <c r="O25" s="50">
        <v>1</v>
      </c>
      <c r="P25" s="49">
        <f t="shared" si="6"/>
        <v>-1</v>
      </c>
    </row>
    <row r="26" spans="1:16" x14ac:dyDescent="0.3">
      <c r="A26" s="96"/>
      <c r="B26" s="27"/>
      <c r="C26" s="98"/>
      <c r="D26" s="19"/>
      <c r="E26" s="20" t="str">
        <f t="shared" si="9"/>
        <v/>
      </c>
      <c r="F26" s="20" t="str">
        <f t="shared" si="10"/>
        <v/>
      </c>
      <c r="G26" s="21"/>
      <c r="H26" s="20" t="str">
        <f t="shared" si="8"/>
        <v/>
      </c>
      <c r="I26" s="20" t="str">
        <f t="shared" si="2"/>
        <v/>
      </c>
      <c r="J26" s="20" t="str">
        <f t="shared" si="3"/>
        <v/>
      </c>
      <c r="K26" s="97" t="str">
        <f t="shared" si="4"/>
        <v/>
      </c>
      <c r="L26" s="97" t="str">
        <f t="shared" si="5"/>
        <v/>
      </c>
      <c r="M26" s="102" t="str">
        <f t="shared" si="0"/>
        <v/>
      </c>
      <c r="N26" s="49">
        <f t="shared" si="1"/>
        <v>0</v>
      </c>
      <c r="O26" s="50">
        <v>1</v>
      </c>
      <c r="P26" s="49">
        <f t="shared" si="6"/>
        <v>-1</v>
      </c>
    </row>
  </sheetData>
  <conditionalFormatting sqref="G1:G26">
    <cfRule type="containsText" dxfId="70" priority="1" operator="containsText" text="won">
      <formula>NOT(ISERROR(SEARCH("won",G1)))</formula>
    </cfRule>
    <cfRule type="containsText" dxfId="69" priority="4" operator="containsText" text="lost">
      <formula>NOT(ISERROR(SEARCH("lost",G1)))</formula>
    </cfRule>
  </conditionalFormatting>
  <conditionalFormatting sqref="J1:J26">
    <cfRule type="cellIs" dxfId="68" priority="3" operator="lessThan">
      <formula>0</formula>
    </cfRule>
  </conditionalFormatting>
  <conditionalFormatting sqref="J3:J26">
    <cfRule type="cellIs" dxfId="67" priority="2" operator="greaterThan">
      <formula>0</formula>
    </cfRule>
  </conditionalFormatting>
  <dataValidations count="1">
    <dataValidation type="list" allowBlank="1" showInputMessage="1" showErrorMessage="1" sqref="G1:G26">
      <formula1>"Won,Lost,Push"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8"/>
  <sheetViews>
    <sheetView zoomScale="70" zoomScaleNormal="70" workbookViewId="0">
      <pane ySplit="4" topLeftCell="A213" activePane="bottomLeft" state="frozen"/>
      <selection pane="bottomLeft" activeCell="M238" sqref="M238"/>
    </sheetView>
  </sheetViews>
  <sheetFormatPr defaultRowHeight="14.4" x14ac:dyDescent="0.3"/>
  <cols>
    <col min="1" max="1" width="9.33203125" bestFit="1" customWidth="1"/>
    <col min="2" max="2" width="16" bestFit="1" customWidth="1"/>
    <col min="3" max="3" width="36.44140625" style="64" customWidth="1"/>
    <col min="4" max="4" width="9.109375" bestFit="1" customWidth="1"/>
    <col min="5" max="5" width="9.5546875" bestFit="1" customWidth="1"/>
    <col min="6" max="6" width="9.33203125" customWidth="1"/>
    <col min="7" max="7" width="14" bestFit="1" customWidth="1"/>
    <col min="8" max="8" width="8.33203125" bestFit="1" customWidth="1"/>
    <col min="9" max="9" width="18.88671875" bestFit="1" customWidth="1"/>
    <col min="10" max="10" width="10" bestFit="1" customWidth="1"/>
    <col min="11" max="11" width="3.109375" bestFit="1" customWidth="1"/>
    <col min="12" max="12" width="6.44140625" customWidth="1"/>
    <col min="13" max="13" width="16.44140625" style="57" customWidth="1"/>
    <col min="14" max="14" width="6" customWidth="1"/>
    <col min="15" max="15" width="14.88671875" customWidth="1"/>
    <col min="16" max="16" width="6.6640625" customWidth="1"/>
  </cols>
  <sheetData>
    <row r="2" spans="1:18" x14ac:dyDescent="0.3">
      <c r="A2" s="46" t="s">
        <v>0</v>
      </c>
    </row>
    <row r="3" spans="1:18" x14ac:dyDescent="0.3">
      <c r="A3" s="1"/>
      <c r="B3" s="2"/>
      <c r="C3" s="3"/>
      <c r="D3" s="4"/>
      <c r="E3" s="4"/>
      <c r="F3" s="5"/>
      <c r="G3" s="5"/>
      <c r="H3" s="6"/>
      <c r="I3" s="9" t="str">
        <f>IF(D3="","",IF(H3="Won",#REF!,- F3))</f>
        <v/>
      </c>
      <c r="J3" s="10"/>
      <c r="R3" s="46"/>
    </row>
    <row r="4" spans="1:18" x14ac:dyDescent="0.3">
      <c r="A4" s="11" t="s">
        <v>2</v>
      </c>
      <c r="B4" s="12" t="s">
        <v>3</v>
      </c>
      <c r="C4" s="12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4" t="s">
        <v>9</v>
      </c>
      <c r="I4" s="12" t="s">
        <v>12</v>
      </c>
      <c r="J4" s="15" t="s">
        <v>13</v>
      </c>
      <c r="K4" s="41" t="s">
        <v>14</v>
      </c>
      <c r="L4" s="42" t="s">
        <v>15</v>
      </c>
      <c r="M4" s="58" t="s">
        <v>16</v>
      </c>
      <c r="R4" s="46"/>
    </row>
    <row r="5" spans="1:18" x14ac:dyDescent="0.3">
      <c r="A5" s="16">
        <v>42370</v>
      </c>
      <c r="B5" s="17" t="s">
        <v>17</v>
      </c>
      <c r="C5" s="18" t="s">
        <v>18</v>
      </c>
      <c r="D5" s="19">
        <v>3.5</v>
      </c>
      <c r="E5" s="19"/>
      <c r="F5" s="20">
        <v>5</v>
      </c>
      <c r="G5" s="20">
        <f>D5*F5</f>
        <v>17.5</v>
      </c>
      <c r="H5" s="21" t="s">
        <v>19</v>
      </c>
      <c r="I5" s="20">
        <f t="shared" ref="I5:I23" si="0">IF(H5="Lost",-F5,F5*(D5-1))</f>
        <v>-5</v>
      </c>
      <c r="J5" s="22">
        <f>I5</f>
        <v>-5</v>
      </c>
      <c r="K5" s="44">
        <f>IF(H5="Won",1,0)</f>
        <v>0</v>
      </c>
      <c r="L5" s="44">
        <f>IF(H5="Lost",1,0)</f>
        <v>1</v>
      </c>
      <c r="M5" s="59">
        <f t="shared" ref="M5:M68" si="1">IF(H5="","",K5/(K5+L5))</f>
        <v>0</v>
      </c>
      <c r="N5" s="23">
        <f t="shared" ref="N5:N68" si="2">D5</f>
        <v>3.5</v>
      </c>
      <c r="O5">
        <v>1</v>
      </c>
      <c r="P5" s="23">
        <f>N5-O5</f>
        <v>2.5</v>
      </c>
      <c r="R5" s="46" t="s">
        <v>20</v>
      </c>
    </row>
    <row r="6" spans="1:18" x14ac:dyDescent="0.3">
      <c r="A6" s="24">
        <v>42371</v>
      </c>
      <c r="B6" s="25" t="s">
        <v>21</v>
      </c>
      <c r="C6" s="26" t="s">
        <v>22</v>
      </c>
      <c r="D6" s="19">
        <v>3.25</v>
      </c>
      <c r="E6" s="19" t="s">
        <v>23</v>
      </c>
      <c r="F6" s="20">
        <v>5</v>
      </c>
      <c r="G6" s="20">
        <f t="shared" ref="G6:G69" si="3">IF(D6="","",IF(H5="Won",  D6*F6,D6*F6))</f>
        <v>16.25</v>
      </c>
      <c r="H6" s="21" t="s">
        <v>19</v>
      </c>
      <c r="I6" s="20">
        <f t="shared" si="0"/>
        <v>-5</v>
      </c>
      <c r="J6" s="20">
        <f t="shared" ref="J6:J69" si="4">IF(H6="","",I6+J5)</f>
        <v>-10</v>
      </c>
      <c r="K6" s="45">
        <f t="shared" ref="K6:K69" si="5">IF(H6="","",IF(H6="Won",K5+1,IF(H6="Push",K5,K5)))</f>
        <v>0</v>
      </c>
      <c r="L6" s="45">
        <f t="shared" ref="L6:L69" si="6">IF(H6="","",IF(H6="Lost",L5+1,IF(H6="Push",L5,L5)))</f>
        <v>2</v>
      </c>
      <c r="M6" s="59">
        <f t="shared" si="1"/>
        <v>0</v>
      </c>
      <c r="N6" s="23">
        <f t="shared" si="2"/>
        <v>3.25</v>
      </c>
      <c r="O6">
        <v>1</v>
      </c>
      <c r="P6" s="23">
        <f t="shared" ref="P6:P58" si="7">N6-O6</f>
        <v>2.25</v>
      </c>
      <c r="R6" s="46" t="s">
        <v>24</v>
      </c>
    </row>
    <row r="7" spans="1:18" x14ac:dyDescent="0.3">
      <c r="A7" s="24">
        <v>42372</v>
      </c>
      <c r="B7" s="25" t="s">
        <v>25</v>
      </c>
      <c r="C7" s="26" t="s">
        <v>26</v>
      </c>
      <c r="D7" s="19">
        <v>2.75</v>
      </c>
      <c r="E7" s="19" t="s">
        <v>27</v>
      </c>
      <c r="F7" s="20">
        <v>5</v>
      </c>
      <c r="G7" s="20">
        <f t="shared" si="3"/>
        <v>13.75</v>
      </c>
      <c r="H7" s="21" t="s">
        <v>28</v>
      </c>
      <c r="I7" s="20">
        <f t="shared" si="0"/>
        <v>8.75</v>
      </c>
      <c r="J7" s="20">
        <f t="shared" si="4"/>
        <v>-1.25</v>
      </c>
      <c r="K7" s="45">
        <f t="shared" si="5"/>
        <v>1</v>
      </c>
      <c r="L7" s="45">
        <f t="shared" si="6"/>
        <v>2</v>
      </c>
      <c r="M7" s="59">
        <f t="shared" si="1"/>
        <v>0.33333333333333331</v>
      </c>
      <c r="N7" s="23">
        <f t="shared" si="2"/>
        <v>2.75</v>
      </c>
      <c r="O7">
        <v>1</v>
      </c>
      <c r="P7" s="23">
        <f t="shared" si="7"/>
        <v>1.75</v>
      </c>
      <c r="R7" s="46" t="s">
        <v>0</v>
      </c>
    </row>
    <row r="8" spans="1:18" x14ac:dyDescent="0.3">
      <c r="A8" s="24">
        <v>42374</v>
      </c>
      <c r="B8" s="25" t="s">
        <v>29</v>
      </c>
      <c r="C8" s="47" t="s">
        <v>30</v>
      </c>
      <c r="D8" s="19">
        <v>2.87</v>
      </c>
      <c r="E8" s="19"/>
      <c r="F8" s="20">
        <v>5</v>
      </c>
      <c r="G8" s="20">
        <f t="shared" si="3"/>
        <v>14.350000000000001</v>
      </c>
      <c r="H8" s="21" t="s">
        <v>28</v>
      </c>
      <c r="I8" s="20">
        <f t="shared" si="0"/>
        <v>9.3500000000000014</v>
      </c>
      <c r="J8" s="20">
        <f t="shared" si="4"/>
        <v>8.1000000000000014</v>
      </c>
      <c r="K8" s="45">
        <f t="shared" si="5"/>
        <v>2</v>
      </c>
      <c r="L8" s="45">
        <f t="shared" si="6"/>
        <v>2</v>
      </c>
      <c r="M8" s="59">
        <f t="shared" si="1"/>
        <v>0.5</v>
      </c>
      <c r="N8" s="23">
        <f t="shared" si="2"/>
        <v>2.87</v>
      </c>
      <c r="O8">
        <v>1</v>
      </c>
      <c r="P8" s="23">
        <f t="shared" si="7"/>
        <v>1.87</v>
      </c>
    </row>
    <row r="9" spans="1:18" x14ac:dyDescent="0.3">
      <c r="A9" s="24">
        <v>42375</v>
      </c>
      <c r="B9" s="27" t="s">
        <v>31</v>
      </c>
      <c r="C9" s="28" t="s">
        <v>32</v>
      </c>
      <c r="D9" s="19">
        <v>2.75</v>
      </c>
      <c r="E9" s="19"/>
      <c r="F9" s="20">
        <v>5</v>
      </c>
      <c r="G9" s="20">
        <f t="shared" si="3"/>
        <v>13.75</v>
      </c>
      <c r="H9" s="21" t="s">
        <v>19</v>
      </c>
      <c r="I9" s="20">
        <f t="shared" si="0"/>
        <v>-5</v>
      </c>
      <c r="J9" s="20">
        <f t="shared" si="4"/>
        <v>3.1000000000000014</v>
      </c>
      <c r="K9" s="45">
        <f t="shared" si="5"/>
        <v>2</v>
      </c>
      <c r="L9" s="45">
        <f t="shared" si="6"/>
        <v>3</v>
      </c>
      <c r="M9" s="59">
        <f t="shared" si="1"/>
        <v>0.4</v>
      </c>
      <c r="N9" s="23">
        <f t="shared" si="2"/>
        <v>2.75</v>
      </c>
      <c r="O9">
        <v>1</v>
      </c>
      <c r="P9" s="23">
        <f t="shared" si="7"/>
        <v>1.75</v>
      </c>
    </row>
    <row r="10" spans="1:18" x14ac:dyDescent="0.3">
      <c r="A10" s="24">
        <v>42376</v>
      </c>
      <c r="B10" s="27" t="s">
        <v>33</v>
      </c>
      <c r="C10" s="28" t="s">
        <v>34</v>
      </c>
      <c r="D10" s="19">
        <v>2.75</v>
      </c>
      <c r="E10" s="19" t="s">
        <v>23</v>
      </c>
      <c r="F10" s="20">
        <v>5</v>
      </c>
      <c r="G10" s="20">
        <f t="shared" si="3"/>
        <v>13.75</v>
      </c>
      <c r="H10" s="21" t="s">
        <v>19</v>
      </c>
      <c r="I10" s="20">
        <f t="shared" si="0"/>
        <v>-5</v>
      </c>
      <c r="J10" s="20">
        <f t="shared" si="4"/>
        <v>-1.8999999999999986</v>
      </c>
      <c r="K10" s="45">
        <f t="shared" si="5"/>
        <v>2</v>
      </c>
      <c r="L10" s="45">
        <f t="shared" si="6"/>
        <v>4</v>
      </c>
      <c r="M10" s="59">
        <f t="shared" si="1"/>
        <v>0.33333333333333331</v>
      </c>
      <c r="N10" s="23">
        <f t="shared" si="2"/>
        <v>2.75</v>
      </c>
      <c r="O10">
        <v>1</v>
      </c>
      <c r="P10" s="23">
        <f t="shared" si="7"/>
        <v>1.75</v>
      </c>
    </row>
    <row r="11" spans="1:18" x14ac:dyDescent="0.3">
      <c r="A11" s="24">
        <v>42377</v>
      </c>
      <c r="B11" s="27" t="s">
        <v>35</v>
      </c>
      <c r="C11" s="28" t="s">
        <v>36</v>
      </c>
      <c r="D11" s="19">
        <v>2.75</v>
      </c>
      <c r="E11" s="19" t="s">
        <v>23</v>
      </c>
      <c r="F11" s="20">
        <v>5</v>
      </c>
      <c r="G11" s="20">
        <f t="shared" si="3"/>
        <v>13.75</v>
      </c>
      <c r="H11" s="21" t="s">
        <v>19</v>
      </c>
      <c r="I11" s="20">
        <f t="shared" si="0"/>
        <v>-5</v>
      </c>
      <c r="J11" s="20">
        <f t="shared" si="4"/>
        <v>-6.8999999999999986</v>
      </c>
      <c r="K11" s="45">
        <f t="shared" si="5"/>
        <v>2</v>
      </c>
      <c r="L11" s="45">
        <f t="shared" si="6"/>
        <v>5</v>
      </c>
      <c r="M11" s="59">
        <f t="shared" si="1"/>
        <v>0.2857142857142857</v>
      </c>
      <c r="N11" s="23">
        <f t="shared" si="2"/>
        <v>2.75</v>
      </c>
      <c r="O11">
        <v>1</v>
      </c>
      <c r="P11" s="23">
        <f t="shared" si="7"/>
        <v>1.75</v>
      </c>
    </row>
    <row r="12" spans="1:18" x14ac:dyDescent="0.3">
      <c r="A12" s="24">
        <v>42378</v>
      </c>
      <c r="B12" s="27" t="s">
        <v>37</v>
      </c>
      <c r="C12" s="28" t="s">
        <v>38</v>
      </c>
      <c r="D12" s="19">
        <v>2.75</v>
      </c>
      <c r="E12" s="19" t="s">
        <v>27</v>
      </c>
      <c r="F12" s="20">
        <v>5</v>
      </c>
      <c r="G12" s="20">
        <f t="shared" si="3"/>
        <v>13.75</v>
      </c>
      <c r="H12" s="21" t="s">
        <v>19</v>
      </c>
      <c r="I12" s="20">
        <f t="shared" si="0"/>
        <v>-5</v>
      </c>
      <c r="J12" s="20">
        <f t="shared" si="4"/>
        <v>-11.899999999999999</v>
      </c>
      <c r="K12" s="45">
        <f t="shared" si="5"/>
        <v>2</v>
      </c>
      <c r="L12" s="45">
        <f t="shared" si="6"/>
        <v>6</v>
      </c>
      <c r="M12" s="59">
        <f t="shared" si="1"/>
        <v>0.25</v>
      </c>
      <c r="N12" s="23">
        <f t="shared" si="2"/>
        <v>2.75</v>
      </c>
      <c r="O12">
        <v>1</v>
      </c>
      <c r="P12" s="23">
        <f t="shared" si="7"/>
        <v>1.75</v>
      </c>
    </row>
    <row r="13" spans="1:18" x14ac:dyDescent="0.3">
      <c r="A13" s="24">
        <v>42379</v>
      </c>
      <c r="B13" s="27" t="s">
        <v>39</v>
      </c>
      <c r="C13" s="28" t="s">
        <v>40</v>
      </c>
      <c r="D13" s="19">
        <v>4</v>
      </c>
      <c r="E13" s="19"/>
      <c r="F13" s="20">
        <v>5</v>
      </c>
      <c r="G13" s="20">
        <f t="shared" si="3"/>
        <v>20</v>
      </c>
      <c r="H13" s="21" t="s">
        <v>28</v>
      </c>
      <c r="I13" s="20">
        <f t="shared" si="0"/>
        <v>15</v>
      </c>
      <c r="J13" s="20">
        <f t="shared" si="4"/>
        <v>3.1000000000000014</v>
      </c>
      <c r="K13" s="45">
        <f t="shared" si="5"/>
        <v>3</v>
      </c>
      <c r="L13" s="45">
        <f t="shared" si="6"/>
        <v>6</v>
      </c>
      <c r="M13" s="59">
        <f t="shared" si="1"/>
        <v>0.33333333333333331</v>
      </c>
      <c r="N13" s="23">
        <f t="shared" si="2"/>
        <v>4</v>
      </c>
      <c r="O13">
        <v>1</v>
      </c>
      <c r="P13" s="23">
        <f t="shared" si="7"/>
        <v>3</v>
      </c>
    </row>
    <row r="14" spans="1:18" x14ac:dyDescent="0.3">
      <c r="A14" s="24">
        <v>42380</v>
      </c>
      <c r="B14" s="27" t="s">
        <v>41</v>
      </c>
      <c r="C14" s="28" t="s">
        <v>42</v>
      </c>
      <c r="D14" s="19">
        <v>3.5</v>
      </c>
      <c r="E14" s="19"/>
      <c r="F14" s="20">
        <v>5</v>
      </c>
      <c r="G14" s="20">
        <f t="shared" si="3"/>
        <v>17.5</v>
      </c>
      <c r="H14" s="21" t="s">
        <v>28</v>
      </c>
      <c r="I14" s="20">
        <f t="shared" si="0"/>
        <v>12.5</v>
      </c>
      <c r="J14" s="20">
        <f t="shared" si="4"/>
        <v>15.600000000000001</v>
      </c>
      <c r="K14" s="45">
        <f t="shared" si="5"/>
        <v>4</v>
      </c>
      <c r="L14" s="45">
        <f t="shared" si="6"/>
        <v>6</v>
      </c>
      <c r="M14" s="59">
        <f t="shared" si="1"/>
        <v>0.4</v>
      </c>
      <c r="N14" s="23">
        <f t="shared" si="2"/>
        <v>3.5</v>
      </c>
      <c r="O14">
        <v>1</v>
      </c>
      <c r="P14" s="23">
        <f t="shared" si="7"/>
        <v>2.5</v>
      </c>
    </row>
    <row r="15" spans="1:18" x14ac:dyDescent="0.3">
      <c r="A15" s="24">
        <v>42381</v>
      </c>
      <c r="B15" s="27" t="s">
        <v>43</v>
      </c>
      <c r="C15" s="28" t="s">
        <v>44</v>
      </c>
      <c r="D15" s="19">
        <v>3</v>
      </c>
      <c r="E15" s="19"/>
      <c r="F15" s="20">
        <v>5</v>
      </c>
      <c r="G15" s="20">
        <f t="shared" si="3"/>
        <v>15</v>
      </c>
      <c r="H15" s="21" t="s">
        <v>19</v>
      </c>
      <c r="I15" s="20">
        <f t="shared" si="0"/>
        <v>-5</v>
      </c>
      <c r="J15" s="20">
        <f t="shared" si="4"/>
        <v>10.600000000000001</v>
      </c>
      <c r="K15" s="45">
        <f t="shared" si="5"/>
        <v>4</v>
      </c>
      <c r="L15" s="45">
        <f t="shared" si="6"/>
        <v>7</v>
      </c>
      <c r="M15" s="59">
        <f t="shared" si="1"/>
        <v>0.36363636363636365</v>
      </c>
      <c r="N15" s="23">
        <f t="shared" si="2"/>
        <v>3</v>
      </c>
      <c r="O15">
        <v>1</v>
      </c>
      <c r="P15" s="23">
        <f t="shared" si="7"/>
        <v>2</v>
      </c>
    </row>
    <row r="16" spans="1:18" x14ac:dyDescent="0.3">
      <c r="A16" s="24">
        <v>42382</v>
      </c>
      <c r="B16" s="27" t="s">
        <v>45</v>
      </c>
      <c r="C16" s="28" t="s">
        <v>46</v>
      </c>
      <c r="D16" s="19">
        <v>2.87</v>
      </c>
      <c r="E16" s="19" t="s">
        <v>23</v>
      </c>
      <c r="F16" s="20">
        <v>5</v>
      </c>
      <c r="G16" s="20">
        <f t="shared" si="3"/>
        <v>14.350000000000001</v>
      </c>
      <c r="H16" s="21" t="s">
        <v>19</v>
      </c>
      <c r="I16" s="20">
        <f t="shared" si="0"/>
        <v>-5</v>
      </c>
      <c r="J16" s="20">
        <f t="shared" si="4"/>
        <v>5.6000000000000014</v>
      </c>
      <c r="K16" s="45">
        <f t="shared" si="5"/>
        <v>4</v>
      </c>
      <c r="L16" s="45">
        <f t="shared" si="6"/>
        <v>8</v>
      </c>
      <c r="M16" s="59">
        <f t="shared" si="1"/>
        <v>0.33333333333333331</v>
      </c>
      <c r="N16" s="23">
        <f t="shared" si="2"/>
        <v>2.87</v>
      </c>
      <c r="O16">
        <v>1</v>
      </c>
      <c r="P16" s="23">
        <f t="shared" si="7"/>
        <v>1.87</v>
      </c>
    </row>
    <row r="17" spans="1:16" x14ac:dyDescent="0.3">
      <c r="A17" s="24">
        <v>42383</v>
      </c>
      <c r="B17" s="27" t="s">
        <v>47</v>
      </c>
      <c r="C17" s="30" t="s">
        <v>48</v>
      </c>
      <c r="D17" s="19">
        <v>2.62</v>
      </c>
      <c r="E17" s="19" t="s">
        <v>23</v>
      </c>
      <c r="F17" s="20">
        <v>5</v>
      </c>
      <c r="G17" s="20">
        <f>IF(D17="","",IF(H16="Won",  D17*F17,D17*F17))</f>
        <v>13.100000000000001</v>
      </c>
      <c r="H17" s="21" t="s">
        <v>28</v>
      </c>
      <c r="I17" s="20">
        <f t="shared" si="0"/>
        <v>8.1000000000000014</v>
      </c>
      <c r="J17" s="20">
        <f t="shared" si="4"/>
        <v>13.700000000000003</v>
      </c>
      <c r="K17" s="45">
        <f t="shared" si="5"/>
        <v>5</v>
      </c>
      <c r="L17" s="45">
        <f t="shared" si="6"/>
        <v>8</v>
      </c>
      <c r="M17" s="59">
        <f t="shared" si="1"/>
        <v>0.38461538461538464</v>
      </c>
      <c r="N17" s="23">
        <f t="shared" si="2"/>
        <v>2.62</v>
      </c>
      <c r="O17">
        <v>1</v>
      </c>
      <c r="P17" s="23">
        <f t="shared" si="7"/>
        <v>1.62</v>
      </c>
    </row>
    <row r="18" spans="1:16" x14ac:dyDescent="0.3">
      <c r="A18" s="24">
        <v>42384</v>
      </c>
      <c r="B18" s="27" t="s">
        <v>49</v>
      </c>
      <c r="C18" s="30" t="s">
        <v>50</v>
      </c>
      <c r="D18" s="19">
        <v>2.38</v>
      </c>
      <c r="E18" s="19"/>
      <c r="F18" s="20">
        <v>5</v>
      </c>
      <c r="G18" s="20">
        <f t="shared" si="3"/>
        <v>11.899999999999999</v>
      </c>
      <c r="H18" s="21" t="s">
        <v>28</v>
      </c>
      <c r="I18" s="20">
        <f t="shared" si="0"/>
        <v>6.8999999999999995</v>
      </c>
      <c r="J18" s="20">
        <f t="shared" si="4"/>
        <v>20.6</v>
      </c>
      <c r="K18" s="45">
        <f t="shared" si="5"/>
        <v>6</v>
      </c>
      <c r="L18" s="45">
        <f t="shared" si="6"/>
        <v>8</v>
      </c>
      <c r="M18" s="59">
        <f t="shared" si="1"/>
        <v>0.42857142857142855</v>
      </c>
      <c r="N18" s="23">
        <f t="shared" si="2"/>
        <v>2.38</v>
      </c>
      <c r="O18">
        <v>1</v>
      </c>
      <c r="P18" s="23">
        <f t="shared" si="7"/>
        <v>1.38</v>
      </c>
    </row>
    <row r="19" spans="1:16" x14ac:dyDescent="0.3">
      <c r="A19" s="24">
        <v>42385</v>
      </c>
      <c r="B19" s="27" t="s">
        <v>51</v>
      </c>
      <c r="C19" s="30" t="s">
        <v>52</v>
      </c>
      <c r="D19" s="19">
        <v>3</v>
      </c>
      <c r="E19" s="19"/>
      <c r="F19" s="20">
        <v>5</v>
      </c>
      <c r="G19" s="20">
        <f t="shared" si="3"/>
        <v>15</v>
      </c>
      <c r="H19" s="21" t="s">
        <v>19</v>
      </c>
      <c r="I19" s="20">
        <f t="shared" si="0"/>
        <v>-5</v>
      </c>
      <c r="J19" s="20">
        <f t="shared" si="4"/>
        <v>15.600000000000001</v>
      </c>
      <c r="K19" s="45">
        <f t="shared" si="5"/>
        <v>6</v>
      </c>
      <c r="L19" s="45">
        <f t="shared" si="6"/>
        <v>9</v>
      </c>
      <c r="M19" s="59">
        <f t="shared" si="1"/>
        <v>0.4</v>
      </c>
      <c r="N19" s="23">
        <f t="shared" si="2"/>
        <v>3</v>
      </c>
      <c r="O19">
        <v>1</v>
      </c>
      <c r="P19" s="23">
        <f t="shared" si="7"/>
        <v>2</v>
      </c>
    </row>
    <row r="20" spans="1:16" x14ac:dyDescent="0.3">
      <c r="A20" s="24">
        <v>42386</v>
      </c>
      <c r="B20" s="27" t="s">
        <v>53</v>
      </c>
      <c r="C20" s="30" t="s">
        <v>54</v>
      </c>
      <c r="D20" s="19">
        <v>3.75</v>
      </c>
      <c r="E20" s="19" t="s">
        <v>23</v>
      </c>
      <c r="F20" s="20">
        <v>5</v>
      </c>
      <c r="G20" s="20">
        <f t="shared" si="3"/>
        <v>18.75</v>
      </c>
      <c r="H20" s="21" t="s">
        <v>19</v>
      </c>
      <c r="I20" s="20">
        <f t="shared" si="0"/>
        <v>-5</v>
      </c>
      <c r="J20" s="20">
        <f t="shared" si="4"/>
        <v>10.600000000000001</v>
      </c>
      <c r="K20" s="45">
        <f t="shared" si="5"/>
        <v>6</v>
      </c>
      <c r="L20" s="45">
        <f t="shared" si="6"/>
        <v>10</v>
      </c>
      <c r="M20" s="59">
        <f t="shared" si="1"/>
        <v>0.375</v>
      </c>
      <c r="N20" s="23">
        <f t="shared" si="2"/>
        <v>3.75</v>
      </c>
      <c r="O20">
        <v>1</v>
      </c>
      <c r="P20" s="23">
        <f t="shared" si="7"/>
        <v>2.75</v>
      </c>
    </row>
    <row r="21" spans="1:16" x14ac:dyDescent="0.3">
      <c r="A21" s="24">
        <v>42387</v>
      </c>
      <c r="B21" s="27" t="s">
        <v>55</v>
      </c>
      <c r="C21" s="30" t="s">
        <v>56</v>
      </c>
      <c r="D21" s="19">
        <v>2.87</v>
      </c>
      <c r="E21" s="19"/>
      <c r="F21" s="20">
        <v>5</v>
      </c>
      <c r="G21" s="20">
        <f t="shared" si="3"/>
        <v>14.350000000000001</v>
      </c>
      <c r="H21" s="21" t="s">
        <v>28</v>
      </c>
      <c r="I21" s="20">
        <f t="shared" si="0"/>
        <v>9.3500000000000014</v>
      </c>
      <c r="J21" s="20">
        <f t="shared" si="4"/>
        <v>19.950000000000003</v>
      </c>
      <c r="K21" s="45">
        <f t="shared" si="5"/>
        <v>7</v>
      </c>
      <c r="L21" s="45">
        <f t="shared" si="6"/>
        <v>10</v>
      </c>
      <c r="M21" s="59">
        <f t="shared" si="1"/>
        <v>0.41176470588235292</v>
      </c>
      <c r="N21" s="23">
        <f t="shared" si="2"/>
        <v>2.87</v>
      </c>
      <c r="O21">
        <v>1</v>
      </c>
      <c r="P21" s="23">
        <f t="shared" si="7"/>
        <v>1.87</v>
      </c>
    </row>
    <row r="22" spans="1:16" x14ac:dyDescent="0.3">
      <c r="A22" s="24">
        <v>42388</v>
      </c>
      <c r="B22" s="27" t="s">
        <v>39</v>
      </c>
      <c r="C22" s="30" t="s">
        <v>40</v>
      </c>
      <c r="D22" s="19">
        <v>3.75</v>
      </c>
      <c r="E22" s="19"/>
      <c r="F22" s="20">
        <v>5</v>
      </c>
      <c r="G22" s="20">
        <f t="shared" si="3"/>
        <v>18.75</v>
      </c>
      <c r="H22" s="21" t="s">
        <v>19</v>
      </c>
      <c r="I22" s="20">
        <f t="shared" si="0"/>
        <v>-5</v>
      </c>
      <c r="J22" s="20">
        <f t="shared" si="4"/>
        <v>14.950000000000003</v>
      </c>
      <c r="K22" s="45">
        <f t="shared" si="5"/>
        <v>7</v>
      </c>
      <c r="L22" s="45">
        <f t="shared" si="6"/>
        <v>11</v>
      </c>
      <c r="M22" s="59">
        <f t="shared" si="1"/>
        <v>0.3888888888888889</v>
      </c>
      <c r="N22" s="23">
        <f t="shared" si="2"/>
        <v>3.75</v>
      </c>
      <c r="O22">
        <v>1</v>
      </c>
      <c r="P22" s="23">
        <f t="shared" si="7"/>
        <v>2.75</v>
      </c>
    </row>
    <row r="23" spans="1:16" x14ac:dyDescent="0.3">
      <c r="A23" s="24">
        <v>42389</v>
      </c>
      <c r="B23" s="27" t="s">
        <v>57</v>
      </c>
      <c r="C23" s="30" t="s">
        <v>58</v>
      </c>
      <c r="D23" s="19">
        <v>3</v>
      </c>
      <c r="E23" s="19" t="s">
        <v>23</v>
      </c>
      <c r="F23" s="20">
        <v>5</v>
      </c>
      <c r="G23" s="20">
        <f t="shared" si="3"/>
        <v>15</v>
      </c>
      <c r="H23" s="21" t="s">
        <v>19</v>
      </c>
      <c r="I23" s="20">
        <f t="shared" si="0"/>
        <v>-5</v>
      </c>
      <c r="J23" s="20">
        <f t="shared" si="4"/>
        <v>9.9500000000000028</v>
      </c>
      <c r="K23" s="45">
        <f t="shared" si="5"/>
        <v>7</v>
      </c>
      <c r="L23" s="45">
        <f t="shared" si="6"/>
        <v>12</v>
      </c>
      <c r="M23" s="59">
        <f t="shared" si="1"/>
        <v>0.36842105263157893</v>
      </c>
      <c r="N23" s="23">
        <f t="shared" si="2"/>
        <v>3</v>
      </c>
      <c r="O23">
        <v>1</v>
      </c>
      <c r="P23" s="23">
        <f t="shared" si="7"/>
        <v>2</v>
      </c>
    </row>
    <row r="24" spans="1:16" x14ac:dyDescent="0.3">
      <c r="A24" s="24">
        <v>42390</v>
      </c>
      <c r="B24" s="27" t="s">
        <v>59</v>
      </c>
      <c r="C24" s="30" t="s">
        <v>60</v>
      </c>
      <c r="D24" s="19">
        <v>2.5</v>
      </c>
      <c r="E24" s="19" t="s">
        <v>23</v>
      </c>
      <c r="F24" s="20">
        <v>5</v>
      </c>
      <c r="G24" s="20">
        <f t="shared" si="3"/>
        <v>12.5</v>
      </c>
      <c r="H24" s="21" t="s">
        <v>61</v>
      </c>
      <c r="I24" s="20">
        <v>0</v>
      </c>
      <c r="J24" s="20">
        <f t="shared" si="4"/>
        <v>9.9500000000000028</v>
      </c>
      <c r="K24" s="45">
        <f t="shared" si="5"/>
        <v>7</v>
      </c>
      <c r="L24" s="45">
        <f t="shared" si="6"/>
        <v>12</v>
      </c>
      <c r="M24" s="59">
        <f t="shared" si="1"/>
        <v>0.36842105263157893</v>
      </c>
      <c r="N24" s="23">
        <f t="shared" si="2"/>
        <v>2.5</v>
      </c>
      <c r="O24">
        <v>1</v>
      </c>
      <c r="P24" s="23">
        <f t="shared" si="7"/>
        <v>1.5</v>
      </c>
    </row>
    <row r="25" spans="1:16" x14ac:dyDescent="0.3">
      <c r="A25" s="24">
        <v>42391</v>
      </c>
      <c r="B25" s="27" t="s">
        <v>62</v>
      </c>
      <c r="C25" s="48" t="s">
        <v>63</v>
      </c>
      <c r="D25" s="19">
        <v>3.25</v>
      </c>
      <c r="E25" s="19" t="s">
        <v>23</v>
      </c>
      <c r="F25" s="20">
        <v>5</v>
      </c>
      <c r="G25" s="20">
        <f t="shared" si="3"/>
        <v>16.25</v>
      </c>
      <c r="H25" s="21" t="s">
        <v>19</v>
      </c>
      <c r="I25" s="20">
        <f t="shared" ref="I25:I69" si="8">IF(H25="Lost",-F25,F25*(D25-1))</f>
        <v>-5</v>
      </c>
      <c r="J25" s="20">
        <f t="shared" si="4"/>
        <v>4.9500000000000028</v>
      </c>
      <c r="K25" s="45">
        <f t="shared" si="5"/>
        <v>7</v>
      </c>
      <c r="L25" s="45">
        <f t="shared" si="6"/>
        <v>13</v>
      </c>
      <c r="M25" s="59">
        <f t="shared" si="1"/>
        <v>0.35</v>
      </c>
      <c r="N25" s="23">
        <f t="shared" si="2"/>
        <v>3.25</v>
      </c>
      <c r="O25">
        <v>1</v>
      </c>
      <c r="P25" s="23">
        <f t="shared" si="7"/>
        <v>2.25</v>
      </c>
    </row>
    <row r="26" spans="1:16" x14ac:dyDescent="0.3">
      <c r="A26" s="24">
        <v>42392</v>
      </c>
      <c r="B26" s="27" t="s">
        <v>64</v>
      </c>
      <c r="C26" s="30" t="s">
        <v>65</v>
      </c>
      <c r="D26" s="19">
        <v>2.62</v>
      </c>
      <c r="E26" s="19"/>
      <c r="F26" s="20">
        <v>5</v>
      </c>
      <c r="G26" s="20">
        <f t="shared" si="3"/>
        <v>13.100000000000001</v>
      </c>
      <c r="H26" s="21" t="s">
        <v>28</v>
      </c>
      <c r="I26" s="20">
        <f t="shared" si="8"/>
        <v>8.1000000000000014</v>
      </c>
      <c r="J26" s="20">
        <f t="shared" si="4"/>
        <v>13.050000000000004</v>
      </c>
      <c r="K26" s="45">
        <f t="shared" si="5"/>
        <v>8</v>
      </c>
      <c r="L26" s="45">
        <f t="shared" si="6"/>
        <v>13</v>
      </c>
      <c r="M26" s="59">
        <f t="shared" si="1"/>
        <v>0.38095238095238093</v>
      </c>
      <c r="N26" s="23">
        <f t="shared" si="2"/>
        <v>2.62</v>
      </c>
      <c r="O26">
        <v>1</v>
      </c>
      <c r="P26" s="23">
        <f t="shared" si="7"/>
        <v>1.62</v>
      </c>
    </row>
    <row r="27" spans="1:16" x14ac:dyDescent="0.3">
      <c r="A27" s="24">
        <v>42395</v>
      </c>
      <c r="B27" s="27" t="s">
        <v>66</v>
      </c>
      <c r="C27" s="30" t="s">
        <v>67</v>
      </c>
      <c r="D27" s="19">
        <v>4</v>
      </c>
      <c r="E27" s="19"/>
      <c r="F27" s="20">
        <v>5</v>
      </c>
      <c r="G27" s="20">
        <f t="shared" si="3"/>
        <v>20</v>
      </c>
      <c r="H27" s="21" t="s">
        <v>19</v>
      </c>
      <c r="I27" s="20">
        <f t="shared" si="8"/>
        <v>-5</v>
      </c>
      <c r="J27" s="20">
        <f t="shared" si="4"/>
        <v>8.0500000000000043</v>
      </c>
      <c r="K27" s="45">
        <f t="shared" si="5"/>
        <v>8</v>
      </c>
      <c r="L27" s="45">
        <f t="shared" si="6"/>
        <v>14</v>
      </c>
      <c r="M27" s="59">
        <f t="shared" si="1"/>
        <v>0.36363636363636365</v>
      </c>
      <c r="N27" s="23">
        <f t="shared" si="2"/>
        <v>4</v>
      </c>
      <c r="O27">
        <v>1</v>
      </c>
      <c r="P27" s="23">
        <f t="shared" si="7"/>
        <v>3</v>
      </c>
    </row>
    <row r="28" spans="1:16" x14ac:dyDescent="0.3">
      <c r="A28" s="24">
        <v>42396</v>
      </c>
      <c r="B28" s="27" t="s">
        <v>68</v>
      </c>
      <c r="C28" s="30" t="s">
        <v>69</v>
      </c>
      <c r="D28" s="19">
        <v>2.37</v>
      </c>
      <c r="E28" s="19" t="s">
        <v>23</v>
      </c>
      <c r="F28" s="20">
        <v>5</v>
      </c>
      <c r="G28" s="20">
        <f t="shared" si="3"/>
        <v>11.850000000000001</v>
      </c>
      <c r="H28" s="21" t="s">
        <v>19</v>
      </c>
      <c r="I28" s="20">
        <f t="shared" si="8"/>
        <v>-5</v>
      </c>
      <c r="J28" s="20">
        <f t="shared" si="4"/>
        <v>3.0500000000000043</v>
      </c>
      <c r="K28" s="45">
        <f t="shared" si="5"/>
        <v>8</v>
      </c>
      <c r="L28" s="45">
        <f t="shared" si="6"/>
        <v>15</v>
      </c>
      <c r="M28" s="59">
        <f t="shared" si="1"/>
        <v>0.34782608695652173</v>
      </c>
      <c r="N28" s="23">
        <f t="shared" si="2"/>
        <v>2.37</v>
      </c>
      <c r="O28">
        <v>1</v>
      </c>
      <c r="P28" s="23">
        <f t="shared" si="7"/>
        <v>1.37</v>
      </c>
    </row>
    <row r="29" spans="1:16" x14ac:dyDescent="0.3">
      <c r="A29" s="24">
        <v>42397</v>
      </c>
      <c r="B29" s="27" t="s">
        <v>70</v>
      </c>
      <c r="C29" s="30" t="s">
        <v>71</v>
      </c>
      <c r="D29" s="19">
        <v>3.25</v>
      </c>
      <c r="E29" s="19" t="s">
        <v>23</v>
      </c>
      <c r="F29" s="20">
        <v>5</v>
      </c>
      <c r="G29" s="20">
        <f t="shared" si="3"/>
        <v>16.25</v>
      </c>
      <c r="H29" s="21" t="s">
        <v>28</v>
      </c>
      <c r="I29" s="20">
        <f t="shared" si="8"/>
        <v>11.25</v>
      </c>
      <c r="J29" s="20">
        <f t="shared" si="4"/>
        <v>14.300000000000004</v>
      </c>
      <c r="K29" s="45">
        <f t="shared" si="5"/>
        <v>9</v>
      </c>
      <c r="L29" s="45">
        <f t="shared" si="6"/>
        <v>15</v>
      </c>
      <c r="M29" s="59">
        <f t="shared" si="1"/>
        <v>0.375</v>
      </c>
      <c r="N29" s="23">
        <f t="shared" si="2"/>
        <v>3.25</v>
      </c>
      <c r="O29">
        <v>1</v>
      </c>
      <c r="P29" s="23">
        <f t="shared" si="7"/>
        <v>2.25</v>
      </c>
    </row>
    <row r="30" spans="1:16" x14ac:dyDescent="0.3">
      <c r="A30" s="24">
        <v>42398</v>
      </c>
      <c r="B30" s="27" t="s">
        <v>72</v>
      </c>
      <c r="C30" s="30" t="s">
        <v>73</v>
      </c>
      <c r="D30" s="19">
        <v>2.5</v>
      </c>
      <c r="E30" s="19"/>
      <c r="F30" s="20">
        <v>5</v>
      </c>
      <c r="G30" s="20">
        <f t="shared" si="3"/>
        <v>12.5</v>
      </c>
      <c r="H30" s="21" t="s">
        <v>19</v>
      </c>
      <c r="I30" s="20">
        <f t="shared" si="8"/>
        <v>-5</v>
      </c>
      <c r="J30" s="20">
        <f t="shared" si="4"/>
        <v>9.3000000000000043</v>
      </c>
      <c r="K30" s="45">
        <f t="shared" si="5"/>
        <v>9</v>
      </c>
      <c r="L30" s="45">
        <f t="shared" si="6"/>
        <v>16</v>
      </c>
      <c r="M30" s="59">
        <f t="shared" si="1"/>
        <v>0.36</v>
      </c>
      <c r="N30" s="23">
        <f t="shared" si="2"/>
        <v>2.5</v>
      </c>
      <c r="O30">
        <v>1</v>
      </c>
      <c r="P30" s="23">
        <f t="shared" si="7"/>
        <v>1.5</v>
      </c>
    </row>
    <row r="31" spans="1:16" x14ac:dyDescent="0.3">
      <c r="A31" s="24">
        <v>42399</v>
      </c>
      <c r="B31" s="27" t="s">
        <v>74</v>
      </c>
      <c r="C31" s="48" t="s">
        <v>75</v>
      </c>
      <c r="D31" s="19">
        <v>3.25</v>
      </c>
      <c r="E31" s="19" t="s">
        <v>23</v>
      </c>
      <c r="F31" s="20">
        <v>5</v>
      </c>
      <c r="G31" s="20">
        <f t="shared" si="3"/>
        <v>16.25</v>
      </c>
      <c r="H31" s="37" t="s">
        <v>19</v>
      </c>
      <c r="I31" s="20">
        <f t="shared" si="8"/>
        <v>-5</v>
      </c>
      <c r="J31" s="20">
        <f t="shared" si="4"/>
        <v>4.3000000000000043</v>
      </c>
      <c r="K31" s="45">
        <f t="shared" si="5"/>
        <v>9</v>
      </c>
      <c r="L31" s="45">
        <f t="shared" si="6"/>
        <v>17</v>
      </c>
      <c r="M31" s="59">
        <f t="shared" si="1"/>
        <v>0.34615384615384615</v>
      </c>
      <c r="N31" s="23">
        <f t="shared" si="2"/>
        <v>3.25</v>
      </c>
      <c r="O31">
        <v>1</v>
      </c>
      <c r="P31" s="23">
        <f t="shared" si="7"/>
        <v>2.25</v>
      </c>
    </row>
    <row r="32" spans="1:16" ht="18.75" customHeight="1" x14ac:dyDescent="0.3">
      <c r="A32" s="24">
        <v>42400</v>
      </c>
      <c r="B32" s="27" t="s">
        <v>76</v>
      </c>
      <c r="C32" s="48" t="s">
        <v>77</v>
      </c>
      <c r="D32" s="19">
        <v>3.25</v>
      </c>
      <c r="E32" s="19" t="s">
        <v>23</v>
      </c>
      <c r="F32" s="20">
        <v>5</v>
      </c>
      <c r="G32" s="20">
        <f t="shared" si="3"/>
        <v>16.25</v>
      </c>
      <c r="H32" s="21" t="s">
        <v>19</v>
      </c>
      <c r="I32" s="20">
        <f t="shared" si="8"/>
        <v>-5</v>
      </c>
      <c r="J32" s="20">
        <f t="shared" si="4"/>
        <v>-0.69999999999999574</v>
      </c>
      <c r="K32" s="45">
        <f t="shared" si="5"/>
        <v>9</v>
      </c>
      <c r="L32" s="45">
        <f t="shared" si="6"/>
        <v>18</v>
      </c>
      <c r="M32" s="59">
        <f t="shared" si="1"/>
        <v>0.33333333333333331</v>
      </c>
      <c r="N32" s="23">
        <f t="shared" si="2"/>
        <v>3.25</v>
      </c>
      <c r="O32">
        <v>1</v>
      </c>
      <c r="P32" s="23">
        <f t="shared" si="7"/>
        <v>2.25</v>
      </c>
    </row>
    <row r="33" spans="1:19" s="50" customFormat="1" ht="40.5" customHeight="1" x14ac:dyDescent="0.3">
      <c r="A33" s="51">
        <v>42401</v>
      </c>
      <c r="B33" s="17" t="s">
        <v>78</v>
      </c>
      <c r="C33" s="18" t="s">
        <v>79</v>
      </c>
      <c r="D33" s="52">
        <v>2.37</v>
      </c>
      <c r="E33" s="52"/>
      <c r="F33" s="20">
        <v>5</v>
      </c>
      <c r="G33" s="53">
        <f t="shared" si="3"/>
        <v>11.850000000000001</v>
      </c>
      <c r="H33" s="54" t="s">
        <v>28</v>
      </c>
      <c r="I33" s="20">
        <f t="shared" si="8"/>
        <v>6.8500000000000005</v>
      </c>
      <c r="J33" s="53">
        <f t="shared" si="4"/>
        <v>6.1500000000000048</v>
      </c>
      <c r="K33" s="56">
        <f t="shared" si="5"/>
        <v>10</v>
      </c>
      <c r="L33" s="56">
        <f t="shared" si="6"/>
        <v>18</v>
      </c>
      <c r="M33" s="60">
        <f t="shared" si="1"/>
        <v>0.35714285714285715</v>
      </c>
      <c r="N33" s="49">
        <f t="shared" si="2"/>
        <v>2.37</v>
      </c>
      <c r="O33" s="50">
        <v>1</v>
      </c>
      <c r="P33" s="49">
        <f t="shared" si="7"/>
        <v>1.37</v>
      </c>
      <c r="Q33" s="71">
        <v>1</v>
      </c>
      <c r="R33" s="71">
        <v>0</v>
      </c>
      <c r="S33" s="70">
        <v>1</v>
      </c>
    </row>
    <row r="34" spans="1:19" x14ac:dyDescent="0.3">
      <c r="A34" s="24">
        <v>42402</v>
      </c>
      <c r="B34" s="25" t="s">
        <v>80</v>
      </c>
      <c r="C34" s="26" t="s">
        <v>81</v>
      </c>
      <c r="D34" s="19">
        <v>2.62</v>
      </c>
      <c r="E34" s="19" t="s">
        <v>23</v>
      </c>
      <c r="F34" s="20">
        <v>5</v>
      </c>
      <c r="G34" s="20">
        <f t="shared" si="3"/>
        <v>13.100000000000001</v>
      </c>
      <c r="H34" s="21" t="s">
        <v>19</v>
      </c>
      <c r="I34" s="20">
        <f t="shared" si="8"/>
        <v>-5</v>
      </c>
      <c r="J34" s="20">
        <f t="shared" si="4"/>
        <v>1.1500000000000048</v>
      </c>
      <c r="K34" s="45">
        <f t="shared" si="5"/>
        <v>10</v>
      </c>
      <c r="L34" s="45">
        <f t="shared" si="6"/>
        <v>19</v>
      </c>
      <c r="M34" s="59">
        <f t="shared" si="1"/>
        <v>0.34482758620689657</v>
      </c>
      <c r="N34" s="23">
        <f t="shared" si="2"/>
        <v>2.62</v>
      </c>
      <c r="O34">
        <v>1</v>
      </c>
      <c r="P34" s="23">
        <f t="shared" si="7"/>
        <v>1.62</v>
      </c>
      <c r="Q34" s="45">
        <f t="shared" ref="Q34:Q57" si="9">IF(H34="","",IF(H34="Won",Q33+1,IF(H34="Push",Q33,Q33)))</f>
        <v>1</v>
      </c>
      <c r="R34" s="45">
        <f t="shared" ref="R34:R57" si="10">IF(H34="","",IF(H34="Lost",R33+1,IF(H34="Push",R33,R33)))</f>
        <v>1</v>
      </c>
      <c r="S34" s="69">
        <f t="shared" ref="S34:S97" si="11">IF(H34="","",Q34/(Q34+R34))</f>
        <v>0.5</v>
      </c>
    </row>
    <row r="35" spans="1:19" x14ac:dyDescent="0.3">
      <c r="A35" s="24">
        <v>42403</v>
      </c>
      <c r="B35" s="25" t="s">
        <v>82</v>
      </c>
      <c r="C35" s="26" t="s">
        <v>83</v>
      </c>
      <c r="D35" s="19">
        <v>2.38</v>
      </c>
      <c r="E35" s="19"/>
      <c r="F35" s="20">
        <v>5</v>
      </c>
      <c r="G35" s="20">
        <f t="shared" si="3"/>
        <v>11.899999999999999</v>
      </c>
      <c r="H35" s="21" t="s">
        <v>28</v>
      </c>
      <c r="I35" s="20">
        <f t="shared" si="8"/>
        <v>6.8999999999999995</v>
      </c>
      <c r="J35" s="20">
        <f t="shared" si="4"/>
        <v>8.0500000000000043</v>
      </c>
      <c r="K35" s="45">
        <f t="shared" si="5"/>
        <v>11</v>
      </c>
      <c r="L35" s="45">
        <f t="shared" si="6"/>
        <v>19</v>
      </c>
      <c r="M35" s="59">
        <f t="shared" si="1"/>
        <v>0.36666666666666664</v>
      </c>
      <c r="N35" s="23">
        <f t="shared" si="2"/>
        <v>2.38</v>
      </c>
      <c r="O35">
        <v>1</v>
      </c>
      <c r="P35" s="23">
        <f t="shared" si="7"/>
        <v>1.38</v>
      </c>
      <c r="Q35" s="45">
        <f t="shared" si="9"/>
        <v>2</v>
      </c>
      <c r="R35" s="45">
        <f t="shared" si="10"/>
        <v>1</v>
      </c>
      <c r="S35" s="69">
        <f t="shared" si="11"/>
        <v>0.66666666666666663</v>
      </c>
    </row>
    <row r="36" spans="1:19" x14ac:dyDescent="0.3">
      <c r="A36" s="24">
        <v>42404</v>
      </c>
      <c r="B36" s="27" t="s">
        <v>84</v>
      </c>
      <c r="C36" s="28" t="s">
        <v>85</v>
      </c>
      <c r="D36" s="19">
        <v>1.8</v>
      </c>
      <c r="E36" s="19" t="s">
        <v>23</v>
      </c>
      <c r="F36" s="20">
        <v>5</v>
      </c>
      <c r="G36" s="20">
        <f t="shared" si="3"/>
        <v>9</v>
      </c>
      <c r="H36" s="21" t="s">
        <v>28</v>
      </c>
      <c r="I36" s="20">
        <f t="shared" si="8"/>
        <v>4</v>
      </c>
      <c r="J36" s="20">
        <f t="shared" si="4"/>
        <v>12.050000000000004</v>
      </c>
      <c r="K36" s="45">
        <f t="shared" si="5"/>
        <v>12</v>
      </c>
      <c r="L36" s="45">
        <f t="shared" si="6"/>
        <v>19</v>
      </c>
      <c r="M36" s="59">
        <f t="shared" si="1"/>
        <v>0.38709677419354838</v>
      </c>
      <c r="N36" s="23">
        <f t="shared" si="2"/>
        <v>1.8</v>
      </c>
      <c r="O36">
        <v>1</v>
      </c>
      <c r="P36" s="23">
        <f t="shared" si="7"/>
        <v>0.8</v>
      </c>
      <c r="Q36" s="45">
        <f t="shared" si="9"/>
        <v>3</v>
      </c>
      <c r="R36" s="45">
        <f t="shared" si="10"/>
        <v>1</v>
      </c>
      <c r="S36" s="69">
        <f t="shared" si="11"/>
        <v>0.75</v>
      </c>
    </row>
    <row r="37" spans="1:19" x14ac:dyDescent="0.3">
      <c r="A37" s="24">
        <v>42405</v>
      </c>
      <c r="B37" s="27" t="s">
        <v>86</v>
      </c>
      <c r="C37" s="28" t="s">
        <v>87</v>
      </c>
      <c r="D37" s="19">
        <v>2.5</v>
      </c>
      <c r="E37" s="19"/>
      <c r="F37" s="20">
        <v>5</v>
      </c>
      <c r="G37" s="20">
        <f t="shared" si="3"/>
        <v>12.5</v>
      </c>
      <c r="H37" s="21" t="s">
        <v>19</v>
      </c>
      <c r="I37" s="20">
        <f t="shared" si="8"/>
        <v>-5</v>
      </c>
      <c r="J37" s="20">
        <f t="shared" si="4"/>
        <v>7.0500000000000043</v>
      </c>
      <c r="K37" s="45">
        <f t="shared" si="5"/>
        <v>12</v>
      </c>
      <c r="L37" s="45">
        <f t="shared" si="6"/>
        <v>20</v>
      </c>
      <c r="M37" s="59">
        <f t="shared" si="1"/>
        <v>0.375</v>
      </c>
      <c r="N37" s="23">
        <f t="shared" si="2"/>
        <v>2.5</v>
      </c>
      <c r="O37">
        <v>1</v>
      </c>
      <c r="P37" s="23">
        <f t="shared" si="7"/>
        <v>1.5</v>
      </c>
      <c r="Q37" s="45">
        <f t="shared" si="9"/>
        <v>3</v>
      </c>
      <c r="R37" s="45">
        <f t="shared" si="10"/>
        <v>2</v>
      </c>
      <c r="S37" s="69">
        <f t="shared" si="11"/>
        <v>0.6</v>
      </c>
    </row>
    <row r="38" spans="1:19" x14ac:dyDescent="0.3">
      <c r="A38" s="24">
        <v>42407</v>
      </c>
      <c r="B38" s="27" t="s">
        <v>88</v>
      </c>
      <c r="C38" s="28" t="s">
        <v>89</v>
      </c>
      <c r="D38" s="19">
        <v>3.5</v>
      </c>
      <c r="E38" s="19" t="s">
        <v>23</v>
      </c>
      <c r="F38" s="20">
        <v>5</v>
      </c>
      <c r="G38" s="20">
        <f t="shared" si="3"/>
        <v>17.5</v>
      </c>
      <c r="H38" s="21" t="s">
        <v>28</v>
      </c>
      <c r="I38" s="20">
        <f t="shared" si="8"/>
        <v>12.5</v>
      </c>
      <c r="J38" s="20">
        <f t="shared" si="4"/>
        <v>19.550000000000004</v>
      </c>
      <c r="K38" s="45">
        <f t="shared" si="5"/>
        <v>13</v>
      </c>
      <c r="L38" s="45">
        <f t="shared" si="6"/>
        <v>20</v>
      </c>
      <c r="M38" s="59">
        <f t="shared" si="1"/>
        <v>0.39393939393939392</v>
      </c>
      <c r="N38" s="23">
        <f t="shared" si="2"/>
        <v>3.5</v>
      </c>
      <c r="O38">
        <v>1</v>
      </c>
      <c r="P38" s="23">
        <f t="shared" si="7"/>
        <v>2.5</v>
      </c>
      <c r="Q38" s="45">
        <f t="shared" si="9"/>
        <v>4</v>
      </c>
      <c r="R38" s="45">
        <f t="shared" si="10"/>
        <v>2</v>
      </c>
      <c r="S38" s="69">
        <f t="shared" si="11"/>
        <v>0.66666666666666663</v>
      </c>
    </row>
    <row r="39" spans="1:19" x14ac:dyDescent="0.3">
      <c r="A39" s="24">
        <v>42408</v>
      </c>
      <c r="B39" s="27" t="s">
        <v>90</v>
      </c>
      <c r="C39" s="28" t="s">
        <v>91</v>
      </c>
      <c r="D39" s="19">
        <v>2.25</v>
      </c>
      <c r="E39" s="19"/>
      <c r="F39" s="20">
        <v>5</v>
      </c>
      <c r="G39" s="20">
        <f t="shared" si="3"/>
        <v>11.25</v>
      </c>
      <c r="H39" s="21" t="s">
        <v>19</v>
      </c>
      <c r="I39" s="20">
        <f t="shared" si="8"/>
        <v>-5</v>
      </c>
      <c r="J39" s="20">
        <f t="shared" si="4"/>
        <v>14.550000000000004</v>
      </c>
      <c r="K39" s="45">
        <f t="shared" si="5"/>
        <v>13</v>
      </c>
      <c r="L39" s="45">
        <f t="shared" si="6"/>
        <v>21</v>
      </c>
      <c r="M39" s="59">
        <f t="shared" si="1"/>
        <v>0.38235294117647056</v>
      </c>
      <c r="N39" s="23">
        <f t="shared" si="2"/>
        <v>2.25</v>
      </c>
      <c r="O39">
        <v>1</v>
      </c>
      <c r="P39" s="23">
        <f t="shared" si="7"/>
        <v>1.25</v>
      </c>
      <c r="Q39" s="45">
        <f t="shared" si="9"/>
        <v>4</v>
      </c>
      <c r="R39" s="45">
        <f t="shared" si="10"/>
        <v>3</v>
      </c>
      <c r="S39" s="69">
        <f t="shared" si="11"/>
        <v>0.5714285714285714</v>
      </c>
    </row>
    <row r="40" spans="1:19" x14ac:dyDescent="0.3">
      <c r="A40" s="24">
        <v>42409</v>
      </c>
      <c r="B40" s="27" t="s">
        <v>92</v>
      </c>
      <c r="C40" s="28" t="s">
        <v>93</v>
      </c>
      <c r="D40" s="19">
        <v>3</v>
      </c>
      <c r="E40" s="19" t="s">
        <v>23</v>
      </c>
      <c r="F40" s="20">
        <v>5</v>
      </c>
      <c r="G40" s="20">
        <f t="shared" si="3"/>
        <v>15</v>
      </c>
      <c r="H40" s="21" t="s">
        <v>19</v>
      </c>
      <c r="I40" s="20">
        <f t="shared" si="8"/>
        <v>-5</v>
      </c>
      <c r="J40" s="20">
        <f t="shared" si="4"/>
        <v>9.5500000000000043</v>
      </c>
      <c r="K40" s="45">
        <f t="shared" si="5"/>
        <v>13</v>
      </c>
      <c r="L40" s="45">
        <f t="shared" si="6"/>
        <v>22</v>
      </c>
      <c r="M40" s="59">
        <f t="shared" si="1"/>
        <v>0.37142857142857144</v>
      </c>
      <c r="N40" s="23">
        <f t="shared" si="2"/>
        <v>3</v>
      </c>
      <c r="O40">
        <v>1</v>
      </c>
      <c r="P40" s="23">
        <f t="shared" si="7"/>
        <v>2</v>
      </c>
      <c r="Q40" s="45">
        <f t="shared" si="9"/>
        <v>4</v>
      </c>
      <c r="R40" s="45">
        <f t="shared" si="10"/>
        <v>4</v>
      </c>
      <c r="S40" s="69">
        <f t="shared" si="11"/>
        <v>0.5</v>
      </c>
    </row>
    <row r="41" spans="1:19" x14ac:dyDescent="0.3">
      <c r="A41" s="24">
        <v>42410</v>
      </c>
      <c r="B41" s="27" t="s">
        <v>94</v>
      </c>
      <c r="C41" s="28" t="s">
        <v>95</v>
      </c>
      <c r="D41" s="19">
        <v>2.25</v>
      </c>
      <c r="E41" s="19" t="s">
        <v>27</v>
      </c>
      <c r="F41" s="20">
        <v>5</v>
      </c>
      <c r="G41" s="20">
        <f t="shared" si="3"/>
        <v>11.25</v>
      </c>
      <c r="H41" s="21" t="s">
        <v>28</v>
      </c>
      <c r="I41" s="20">
        <f t="shared" si="8"/>
        <v>6.25</v>
      </c>
      <c r="J41" s="20">
        <f t="shared" si="4"/>
        <v>15.800000000000004</v>
      </c>
      <c r="K41" s="45">
        <f t="shared" si="5"/>
        <v>14</v>
      </c>
      <c r="L41" s="45">
        <f t="shared" si="6"/>
        <v>22</v>
      </c>
      <c r="M41" s="59">
        <f t="shared" si="1"/>
        <v>0.3888888888888889</v>
      </c>
      <c r="N41" s="23">
        <f t="shared" si="2"/>
        <v>2.25</v>
      </c>
      <c r="O41">
        <v>1</v>
      </c>
      <c r="P41" s="23">
        <f t="shared" si="7"/>
        <v>1.25</v>
      </c>
      <c r="Q41" s="45">
        <f t="shared" si="9"/>
        <v>5</v>
      </c>
      <c r="R41" s="45">
        <f t="shared" si="10"/>
        <v>4</v>
      </c>
      <c r="S41" s="69">
        <f t="shared" si="11"/>
        <v>0.55555555555555558</v>
      </c>
    </row>
    <row r="42" spans="1:19" x14ac:dyDescent="0.3">
      <c r="A42" s="24">
        <v>42411</v>
      </c>
      <c r="B42" s="27" t="s">
        <v>96</v>
      </c>
      <c r="C42" s="28" t="s">
        <v>97</v>
      </c>
      <c r="D42" s="19">
        <v>2.75</v>
      </c>
      <c r="E42" s="19"/>
      <c r="F42" s="20">
        <v>5</v>
      </c>
      <c r="G42" s="20">
        <f t="shared" si="3"/>
        <v>13.75</v>
      </c>
      <c r="H42" s="21" t="s">
        <v>28</v>
      </c>
      <c r="I42" s="20">
        <f t="shared" si="8"/>
        <v>8.75</v>
      </c>
      <c r="J42" s="20">
        <f t="shared" si="4"/>
        <v>24.550000000000004</v>
      </c>
      <c r="K42" s="45">
        <f t="shared" si="5"/>
        <v>15</v>
      </c>
      <c r="L42" s="45">
        <f t="shared" si="6"/>
        <v>22</v>
      </c>
      <c r="M42" s="61">
        <f t="shared" si="1"/>
        <v>0.40540540540540543</v>
      </c>
      <c r="N42" s="23">
        <f t="shared" si="2"/>
        <v>2.75</v>
      </c>
      <c r="O42">
        <v>1</v>
      </c>
      <c r="P42" s="23">
        <f t="shared" si="7"/>
        <v>1.75</v>
      </c>
      <c r="Q42" s="45">
        <f t="shared" si="9"/>
        <v>6</v>
      </c>
      <c r="R42" s="45">
        <f t="shared" si="10"/>
        <v>4</v>
      </c>
      <c r="S42" s="69">
        <f t="shared" si="11"/>
        <v>0.6</v>
      </c>
    </row>
    <row r="43" spans="1:19" x14ac:dyDescent="0.3">
      <c r="A43" s="24">
        <v>42412</v>
      </c>
      <c r="B43" s="27" t="s">
        <v>98</v>
      </c>
      <c r="C43" s="28" t="s">
        <v>99</v>
      </c>
      <c r="D43" s="19">
        <v>3.5</v>
      </c>
      <c r="E43" s="19"/>
      <c r="F43" s="20">
        <v>5</v>
      </c>
      <c r="G43" s="20">
        <f t="shared" si="3"/>
        <v>17.5</v>
      </c>
      <c r="H43" s="21" t="s">
        <v>19</v>
      </c>
      <c r="I43" s="20">
        <f t="shared" si="8"/>
        <v>-5</v>
      </c>
      <c r="J43" s="20">
        <f t="shared" si="4"/>
        <v>19.550000000000004</v>
      </c>
      <c r="K43" s="45">
        <f t="shared" si="5"/>
        <v>15</v>
      </c>
      <c r="L43" s="45">
        <f t="shared" si="6"/>
        <v>23</v>
      </c>
      <c r="M43" s="61">
        <f t="shared" si="1"/>
        <v>0.39473684210526316</v>
      </c>
      <c r="N43" s="23">
        <f t="shared" si="2"/>
        <v>3.5</v>
      </c>
      <c r="O43">
        <v>1</v>
      </c>
      <c r="P43" s="23">
        <f t="shared" si="7"/>
        <v>2.5</v>
      </c>
      <c r="Q43" s="45">
        <f t="shared" si="9"/>
        <v>6</v>
      </c>
      <c r="R43" s="45">
        <f t="shared" si="10"/>
        <v>5</v>
      </c>
      <c r="S43" s="69">
        <f t="shared" si="11"/>
        <v>0.54545454545454541</v>
      </c>
    </row>
    <row r="44" spans="1:19" x14ac:dyDescent="0.3">
      <c r="A44" s="24">
        <v>42413</v>
      </c>
      <c r="B44" s="27" t="s">
        <v>100</v>
      </c>
      <c r="C44" s="30" t="s">
        <v>101</v>
      </c>
      <c r="D44" s="19">
        <v>2</v>
      </c>
      <c r="E44" s="19"/>
      <c r="F44" s="20">
        <v>5</v>
      </c>
      <c r="G44" s="20">
        <f t="shared" si="3"/>
        <v>10</v>
      </c>
      <c r="H44" s="21" t="s">
        <v>19</v>
      </c>
      <c r="I44" s="20">
        <f t="shared" si="8"/>
        <v>-5</v>
      </c>
      <c r="J44" s="20">
        <f t="shared" si="4"/>
        <v>14.550000000000004</v>
      </c>
      <c r="K44" s="45">
        <f t="shared" si="5"/>
        <v>15</v>
      </c>
      <c r="L44" s="45">
        <f t="shared" si="6"/>
        <v>24</v>
      </c>
      <c r="M44" s="61">
        <f t="shared" si="1"/>
        <v>0.38461538461538464</v>
      </c>
      <c r="N44" s="23">
        <f t="shared" si="2"/>
        <v>2</v>
      </c>
      <c r="O44">
        <v>1</v>
      </c>
      <c r="P44" s="23">
        <f t="shared" si="7"/>
        <v>1</v>
      </c>
      <c r="Q44" s="45">
        <f t="shared" si="9"/>
        <v>6</v>
      </c>
      <c r="R44" s="45">
        <f t="shared" si="10"/>
        <v>6</v>
      </c>
      <c r="S44" s="69">
        <f t="shared" si="11"/>
        <v>0.5</v>
      </c>
    </row>
    <row r="45" spans="1:19" x14ac:dyDescent="0.3">
      <c r="A45" s="24">
        <v>42414</v>
      </c>
      <c r="B45" s="27" t="s">
        <v>102</v>
      </c>
      <c r="C45" s="30" t="s">
        <v>103</v>
      </c>
      <c r="D45" s="19">
        <v>2.5</v>
      </c>
      <c r="E45" s="19" t="s">
        <v>23</v>
      </c>
      <c r="F45" s="20">
        <v>5</v>
      </c>
      <c r="G45" s="20">
        <f t="shared" si="3"/>
        <v>12.5</v>
      </c>
      <c r="H45" s="21" t="s">
        <v>19</v>
      </c>
      <c r="I45" s="20">
        <f t="shared" si="8"/>
        <v>-5</v>
      </c>
      <c r="J45" s="20">
        <f t="shared" si="4"/>
        <v>9.5500000000000043</v>
      </c>
      <c r="K45" s="45">
        <f t="shared" si="5"/>
        <v>15</v>
      </c>
      <c r="L45" s="45">
        <f t="shared" si="6"/>
        <v>25</v>
      </c>
      <c r="M45" s="61">
        <f t="shared" si="1"/>
        <v>0.375</v>
      </c>
      <c r="N45" s="23">
        <f t="shared" si="2"/>
        <v>2.5</v>
      </c>
      <c r="O45">
        <v>1</v>
      </c>
      <c r="P45" s="23">
        <f t="shared" si="7"/>
        <v>1.5</v>
      </c>
      <c r="Q45" s="45">
        <f t="shared" si="9"/>
        <v>6</v>
      </c>
      <c r="R45" s="45">
        <f t="shared" si="10"/>
        <v>7</v>
      </c>
      <c r="S45" s="69">
        <f t="shared" si="11"/>
        <v>0.46153846153846156</v>
      </c>
    </row>
    <row r="46" spans="1:19" x14ac:dyDescent="0.3">
      <c r="A46" s="24">
        <v>42415</v>
      </c>
      <c r="B46" s="27" t="s">
        <v>104</v>
      </c>
      <c r="C46" s="62" t="s">
        <v>105</v>
      </c>
      <c r="D46" s="19">
        <v>2.5</v>
      </c>
      <c r="E46" s="19" t="s">
        <v>23</v>
      </c>
      <c r="F46" s="20">
        <v>5</v>
      </c>
      <c r="G46" s="20">
        <f t="shared" si="3"/>
        <v>12.5</v>
      </c>
      <c r="H46" s="21" t="s">
        <v>19</v>
      </c>
      <c r="I46" s="20">
        <f t="shared" si="8"/>
        <v>-5</v>
      </c>
      <c r="J46" s="20">
        <f t="shared" si="4"/>
        <v>4.5500000000000043</v>
      </c>
      <c r="K46" s="45">
        <f t="shared" si="5"/>
        <v>15</v>
      </c>
      <c r="L46" s="45">
        <f t="shared" si="6"/>
        <v>26</v>
      </c>
      <c r="M46" s="61">
        <f t="shared" si="1"/>
        <v>0.36585365853658536</v>
      </c>
      <c r="N46" s="23">
        <f t="shared" si="2"/>
        <v>2.5</v>
      </c>
      <c r="O46">
        <v>1</v>
      </c>
      <c r="P46" s="23">
        <f t="shared" si="7"/>
        <v>1.5</v>
      </c>
      <c r="Q46" s="45">
        <f t="shared" si="9"/>
        <v>6</v>
      </c>
      <c r="R46" s="45">
        <f t="shared" si="10"/>
        <v>8</v>
      </c>
      <c r="S46" s="69">
        <f t="shared" si="11"/>
        <v>0.42857142857142855</v>
      </c>
    </row>
    <row r="47" spans="1:19" x14ac:dyDescent="0.3">
      <c r="A47" s="24">
        <v>42416</v>
      </c>
      <c r="B47" s="27" t="s">
        <v>106</v>
      </c>
      <c r="C47" s="30" t="s">
        <v>107</v>
      </c>
      <c r="D47" s="19">
        <v>2.75</v>
      </c>
      <c r="E47" s="19"/>
      <c r="F47" s="20">
        <v>5</v>
      </c>
      <c r="G47" s="20">
        <f t="shared" si="3"/>
        <v>13.75</v>
      </c>
      <c r="H47" s="21" t="s">
        <v>19</v>
      </c>
      <c r="I47" s="20">
        <f t="shared" si="8"/>
        <v>-5</v>
      </c>
      <c r="J47" s="20">
        <f t="shared" si="4"/>
        <v>-0.44999999999999574</v>
      </c>
      <c r="K47" s="45">
        <f t="shared" si="5"/>
        <v>15</v>
      </c>
      <c r="L47" s="45">
        <f t="shared" si="6"/>
        <v>27</v>
      </c>
      <c r="M47" s="61">
        <f t="shared" si="1"/>
        <v>0.35714285714285715</v>
      </c>
      <c r="N47" s="23">
        <f t="shared" si="2"/>
        <v>2.75</v>
      </c>
      <c r="O47">
        <v>1</v>
      </c>
      <c r="P47" s="23">
        <f t="shared" si="7"/>
        <v>1.75</v>
      </c>
      <c r="Q47" s="45">
        <f t="shared" si="9"/>
        <v>6</v>
      </c>
      <c r="R47" s="45">
        <f t="shared" si="10"/>
        <v>9</v>
      </c>
      <c r="S47" s="69">
        <f t="shared" si="11"/>
        <v>0.4</v>
      </c>
    </row>
    <row r="48" spans="1:19" x14ac:dyDescent="0.3">
      <c r="A48" s="24">
        <v>42417</v>
      </c>
      <c r="B48" s="27" t="s">
        <v>108</v>
      </c>
      <c r="C48" s="30" t="s">
        <v>109</v>
      </c>
      <c r="D48" s="19">
        <v>2.5</v>
      </c>
      <c r="E48" s="19"/>
      <c r="F48" s="20">
        <v>5</v>
      </c>
      <c r="G48" s="20">
        <f t="shared" si="3"/>
        <v>12.5</v>
      </c>
      <c r="H48" s="21" t="s">
        <v>19</v>
      </c>
      <c r="I48" s="20">
        <f t="shared" si="8"/>
        <v>-5</v>
      </c>
      <c r="J48" s="20">
        <f t="shared" si="4"/>
        <v>-5.4499999999999957</v>
      </c>
      <c r="K48" s="45">
        <f t="shared" si="5"/>
        <v>15</v>
      </c>
      <c r="L48" s="45">
        <f t="shared" si="6"/>
        <v>28</v>
      </c>
      <c r="M48" s="61">
        <f t="shared" si="1"/>
        <v>0.34883720930232559</v>
      </c>
      <c r="N48" s="23">
        <f t="shared" si="2"/>
        <v>2.5</v>
      </c>
      <c r="O48">
        <v>1</v>
      </c>
      <c r="P48" s="23">
        <f t="shared" si="7"/>
        <v>1.5</v>
      </c>
      <c r="Q48" s="45">
        <f t="shared" si="9"/>
        <v>6</v>
      </c>
      <c r="R48" s="45">
        <f t="shared" si="10"/>
        <v>10</v>
      </c>
      <c r="S48" s="69">
        <f t="shared" si="11"/>
        <v>0.375</v>
      </c>
    </row>
    <row r="49" spans="1:19" x14ac:dyDescent="0.3">
      <c r="A49" s="24">
        <v>42419</v>
      </c>
      <c r="B49" s="27" t="s">
        <v>110</v>
      </c>
      <c r="C49" s="30" t="s">
        <v>111</v>
      </c>
      <c r="D49" s="19">
        <v>3.5</v>
      </c>
      <c r="E49" s="19" t="s">
        <v>23</v>
      </c>
      <c r="F49" s="20">
        <v>5</v>
      </c>
      <c r="G49" s="20">
        <f t="shared" si="3"/>
        <v>17.5</v>
      </c>
      <c r="H49" s="21" t="s">
        <v>19</v>
      </c>
      <c r="I49" s="20">
        <f t="shared" si="8"/>
        <v>-5</v>
      </c>
      <c r="J49" s="20">
        <f t="shared" si="4"/>
        <v>-10.449999999999996</v>
      </c>
      <c r="K49" s="45">
        <f t="shared" si="5"/>
        <v>15</v>
      </c>
      <c r="L49" s="45">
        <f t="shared" si="6"/>
        <v>29</v>
      </c>
      <c r="M49" s="61">
        <f t="shared" si="1"/>
        <v>0.34090909090909088</v>
      </c>
      <c r="N49" s="23">
        <f t="shared" si="2"/>
        <v>3.5</v>
      </c>
      <c r="O49">
        <v>1</v>
      </c>
      <c r="P49" s="23">
        <f t="shared" si="7"/>
        <v>2.5</v>
      </c>
      <c r="Q49" s="45">
        <f t="shared" si="9"/>
        <v>6</v>
      </c>
      <c r="R49" s="45">
        <f t="shared" si="10"/>
        <v>11</v>
      </c>
      <c r="S49" s="69">
        <f t="shared" si="11"/>
        <v>0.35294117647058826</v>
      </c>
    </row>
    <row r="50" spans="1:19" x14ac:dyDescent="0.3">
      <c r="A50" s="24">
        <v>42420</v>
      </c>
      <c r="B50" s="27" t="s">
        <v>112</v>
      </c>
      <c r="C50" s="30" t="s">
        <v>113</v>
      </c>
      <c r="D50" s="19">
        <v>2.25</v>
      </c>
      <c r="E50" s="19" t="s">
        <v>23</v>
      </c>
      <c r="F50" s="20">
        <v>5</v>
      </c>
      <c r="G50" s="20">
        <f t="shared" si="3"/>
        <v>11.25</v>
      </c>
      <c r="H50" s="21" t="s">
        <v>19</v>
      </c>
      <c r="I50" s="20">
        <f t="shared" si="8"/>
        <v>-5</v>
      </c>
      <c r="J50" s="20">
        <f t="shared" si="4"/>
        <v>-15.449999999999996</v>
      </c>
      <c r="K50" s="45">
        <f t="shared" si="5"/>
        <v>15</v>
      </c>
      <c r="L50" s="45">
        <f t="shared" si="6"/>
        <v>30</v>
      </c>
      <c r="M50" s="61">
        <f t="shared" si="1"/>
        <v>0.33333333333333331</v>
      </c>
      <c r="N50" s="23">
        <f t="shared" si="2"/>
        <v>2.25</v>
      </c>
      <c r="O50">
        <v>1</v>
      </c>
      <c r="P50" s="23">
        <f t="shared" si="7"/>
        <v>1.25</v>
      </c>
      <c r="Q50" s="45">
        <f t="shared" si="9"/>
        <v>6</v>
      </c>
      <c r="R50" s="45">
        <f t="shared" si="10"/>
        <v>12</v>
      </c>
      <c r="S50" s="69">
        <f t="shared" si="11"/>
        <v>0.33333333333333331</v>
      </c>
    </row>
    <row r="51" spans="1:19" x14ac:dyDescent="0.3">
      <c r="A51" s="24">
        <v>42421</v>
      </c>
      <c r="B51" s="27" t="s">
        <v>114</v>
      </c>
      <c r="C51" s="30" t="s">
        <v>115</v>
      </c>
      <c r="D51" s="19">
        <v>2.5</v>
      </c>
      <c r="E51" s="19"/>
      <c r="F51" s="20">
        <v>5</v>
      </c>
      <c r="G51" s="20">
        <f t="shared" si="3"/>
        <v>12.5</v>
      </c>
      <c r="H51" s="21" t="s">
        <v>28</v>
      </c>
      <c r="I51" s="20">
        <f t="shared" si="8"/>
        <v>7.5</v>
      </c>
      <c r="J51" s="20">
        <f t="shared" si="4"/>
        <v>-7.9499999999999957</v>
      </c>
      <c r="K51" s="45">
        <f t="shared" si="5"/>
        <v>16</v>
      </c>
      <c r="L51" s="45">
        <f t="shared" si="6"/>
        <v>30</v>
      </c>
      <c r="M51" s="61">
        <f t="shared" si="1"/>
        <v>0.34782608695652173</v>
      </c>
      <c r="N51" s="23">
        <f t="shared" si="2"/>
        <v>2.5</v>
      </c>
      <c r="O51">
        <v>1</v>
      </c>
      <c r="P51" s="23">
        <f t="shared" si="7"/>
        <v>1.5</v>
      </c>
      <c r="Q51" s="45">
        <f t="shared" si="9"/>
        <v>7</v>
      </c>
      <c r="R51" s="45">
        <f t="shared" si="10"/>
        <v>12</v>
      </c>
      <c r="S51" s="69">
        <f t="shared" si="11"/>
        <v>0.36842105263157893</v>
      </c>
    </row>
    <row r="52" spans="1:19" x14ac:dyDescent="0.3">
      <c r="A52" s="24">
        <v>42422</v>
      </c>
      <c r="B52" s="27" t="s">
        <v>116</v>
      </c>
      <c r="C52" s="30" t="s">
        <v>117</v>
      </c>
      <c r="D52" s="19">
        <v>2.75</v>
      </c>
      <c r="E52" s="19"/>
      <c r="F52" s="20">
        <v>5</v>
      </c>
      <c r="G52" s="20">
        <f t="shared" si="3"/>
        <v>13.75</v>
      </c>
      <c r="H52" s="21" t="s">
        <v>19</v>
      </c>
      <c r="I52" s="20">
        <f t="shared" si="8"/>
        <v>-5</v>
      </c>
      <c r="J52" s="20">
        <f t="shared" si="4"/>
        <v>-12.949999999999996</v>
      </c>
      <c r="K52" s="45">
        <f t="shared" si="5"/>
        <v>16</v>
      </c>
      <c r="L52" s="45">
        <f t="shared" si="6"/>
        <v>31</v>
      </c>
      <c r="M52" s="61">
        <f t="shared" si="1"/>
        <v>0.34042553191489361</v>
      </c>
      <c r="N52" s="23">
        <f t="shared" si="2"/>
        <v>2.75</v>
      </c>
      <c r="O52">
        <v>1</v>
      </c>
      <c r="P52" s="23">
        <f t="shared" si="7"/>
        <v>1.75</v>
      </c>
      <c r="Q52" s="45">
        <f t="shared" si="9"/>
        <v>7</v>
      </c>
      <c r="R52" s="45">
        <f t="shared" si="10"/>
        <v>13</v>
      </c>
      <c r="S52" s="69">
        <f t="shared" si="11"/>
        <v>0.35</v>
      </c>
    </row>
    <row r="53" spans="1:19" x14ac:dyDescent="0.3">
      <c r="A53" s="24">
        <v>42423</v>
      </c>
      <c r="B53" s="27" t="s">
        <v>118</v>
      </c>
      <c r="C53" s="30" t="s">
        <v>119</v>
      </c>
      <c r="D53" s="19">
        <v>2.2000000000000002</v>
      </c>
      <c r="E53" s="19" t="s">
        <v>23</v>
      </c>
      <c r="F53" s="20">
        <v>5</v>
      </c>
      <c r="G53" s="20">
        <f t="shared" si="3"/>
        <v>11</v>
      </c>
      <c r="H53" s="21" t="s">
        <v>19</v>
      </c>
      <c r="I53" s="20">
        <f t="shared" si="8"/>
        <v>-5</v>
      </c>
      <c r="J53" s="20">
        <f t="shared" si="4"/>
        <v>-17.949999999999996</v>
      </c>
      <c r="K53" s="45">
        <f t="shared" si="5"/>
        <v>16</v>
      </c>
      <c r="L53" s="45">
        <f t="shared" si="6"/>
        <v>32</v>
      </c>
      <c r="M53" s="61">
        <f t="shared" si="1"/>
        <v>0.33333333333333331</v>
      </c>
      <c r="N53" s="23">
        <f t="shared" si="2"/>
        <v>2.2000000000000002</v>
      </c>
      <c r="O53">
        <v>1</v>
      </c>
      <c r="P53" s="23">
        <f t="shared" si="7"/>
        <v>1.2000000000000002</v>
      </c>
      <c r="Q53" s="45">
        <f t="shared" si="9"/>
        <v>7</v>
      </c>
      <c r="R53" s="45">
        <f t="shared" si="10"/>
        <v>14</v>
      </c>
      <c r="S53" s="69">
        <f t="shared" si="11"/>
        <v>0.33333333333333331</v>
      </c>
    </row>
    <row r="54" spans="1:19" x14ac:dyDescent="0.3">
      <c r="A54" s="24">
        <v>42425</v>
      </c>
      <c r="B54" s="27" t="s">
        <v>120</v>
      </c>
      <c r="C54" s="48" t="s">
        <v>121</v>
      </c>
      <c r="D54" s="19">
        <v>3.75</v>
      </c>
      <c r="E54" s="19" t="s">
        <v>23</v>
      </c>
      <c r="F54" s="20">
        <v>5</v>
      </c>
      <c r="G54" s="20">
        <f t="shared" si="3"/>
        <v>18.75</v>
      </c>
      <c r="H54" s="21" t="s">
        <v>28</v>
      </c>
      <c r="I54" s="20">
        <f t="shared" si="8"/>
        <v>13.75</v>
      </c>
      <c r="J54" s="20">
        <f t="shared" si="4"/>
        <v>-4.1999999999999957</v>
      </c>
      <c r="K54" s="45">
        <f t="shared" si="5"/>
        <v>17</v>
      </c>
      <c r="L54" s="45">
        <f t="shared" si="6"/>
        <v>32</v>
      </c>
      <c r="M54" s="61">
        <f t="shared" si="1"/>
        <v>0.34693877551020408</v>
      </c>
      <c r="N54" s="23">
        <f t="shared" si="2"/>
        <v>3.75</v>
      </c>
      <c r="O54">
        <v>1</v>
      </c>
      <c r="P54" s="23">
        <f t="shared" si="7"/>
        <v>2.75</v>
      </c>
      <c r="Q54" s="45">
        <f t="shared" si="9"/>
        <v>8</v>
      </c>
      <c r="R54" s="45">
        <f t="shared" si="10"/>
        <v>14</v>
      </c>
      <c r="S54" s="69">
        <f t="shared" si="11"/>
        <v>0.36363636363636365</v>
      </c>
    </row>
    <row r="55" spans="1:19" x14ac:dyDescent="0.3">
      <c r="A55" s="24">
        <v>42426</v>
      </c>
      <c r="B55" s="27" t="s">
        <v>122</v>
      </c>
      <c r="C55" s="30" t="s">
        <v>123</v>
      </c>
      <c r="D55" s="19">
        <v>2.75</v>
      </c>
      <c r="E55" s="19"/>
      <c r="F55" s="20">
        <v>5</v>
      </c>
      <c r="G55" s="20">
        <f t="shared" si="3"/>
        <v>13.75</v>
      </c>
      <c r="H55" s="21" t="s">
        <v>28</v>
      </c>
      <c r="I55" s="20">
        <f t="shared" si="8"/>
        <v>8.75</v>
      </c>
      <c r="J55" s="20">
        <f t="shared" si="4"/>
        <v>4.5500000000000043</v>
      </c>
      <c r="K55" s="45">
        <f t="shared" si="5"/>
        <v>18</v>
      </c>
      <c r="L55" s="45">
        <f t="shared" si="6"/>
        <v>32</v>
      </c>
      <c r="M55" s="61">
        <f t="shared" si="1"/>
        <v>0.36</v>
      </c>
      <c r="N55" s="23">
        <f t="shared" si="2"/>
        <v>2.75</v>
      </c>
      <c r="O55">
        <v>1</v>
      </c>
      <c r="P55" s="23">
        <f t="shared" si="7"/>
        <v>1.75</v>
      </c>
      <c r="Q55" s="45">
        <f t="shared" si="9"/>
        <v>9</v>
      </c>
      <c r="R55" s="45">
        <f t="shared" si="10"/>
        <v>14</v>
      </c>
      <c r="S55" s="69">
        <f t="shared" si="11"/>
        <v>0.39130434782608697</v>
      </c>
    </row>
    <row r="56" spans="1:19" x14ac:dyDescent="0.3">
      <c r="A56" s="24">
        <v>42427</v>
      </c>
      <c r="B56" s="27" t="s">
        <v>124</v>
      </c>
      <c r="C56" s="30" t="s">
        <v>125</v>
      </c>
      <c r="D56" s="19">
        <v>2.75</v>
      </c>
      <c r="E56" s="19"/>
      <c r="F56" s="20">
        <v>5</v>
      </c>
      <c r="G56" s="20">
        <f t="shared" si="3"/>
        <v>13.75</v>
      </c>
      <c r="H56" s="21" t="s">
        <v>28</v>
      </c>
      <c r="I56" s="20">
        <f t="shared" si="8"/>
        <v>8.75</v>
      </c>
      <c r="J56" s="20">
        <f t="shared" si="4"/>
        <v>13.300000000000004</v>
      </c>
      <c r="K56" s="45">
        <f t="shared" si="5"/>
        <v>19</v>
      </c>
      <c r="L56" s="45">
        <f t="shared" si="6"/>
        <v>32</v>
      </c>
      <c r="M56" s="61">
        <f t="shared" si="1"/>
        <v>0.37254901960784315</v>
      </c>
      <c r="N56" s="23">
        <f t="shared" si="2"/>
        <v>2.75</v>
      </c>
      <c r="O56">
        <v>1</v>
      </c>
      <c r="P56" s="23">
        <f t="shared" si="7"/>
        <v>1.75</v>
      </c>
      <c r="Q56" s="45">
        <f t="shared" si="9"/>
        <v>10</v>
      </c>
      <c r="R56" s="45">
        <f t="shared" si="10"/>
        <v>14</v>
      </c>
      <c r="S56" s="69">
        <f t="shared" si="11"/>
        <v>0.41666666666666669</v>
      </c>
    </row>
    <row r="57" spans="1:19" x14ac:dyDescent="0.3">
      <c r="A57" s="24">
        <v>42429</v>
      </c>
      <c r="B57" s="27" t="s">
        <v>126</v>
      </c>
      <c r="C57" s="30" t="s">
        <v>127</v>
      </c>
      <c r="D57" s="19">
        <v>3.75</v>
      </c>
      <c r="E57" s="19"/>
      <c r="F57" s="20">
        <v>5</v>
      </c>
      <c r="G57" s="20">
        <f t="shared" si="3"/>
        <v>18.75</v>
      </c>
      <c r="H57" s="21" t="s">
        <v>28</v>
      </c>
      <c r="I57" s="20">
        <f t="shared" si="8"/>
        <v>13.75</v>
      </c>
      <c r="J57" s="20">
        <f t="shared" si="4"/>
        <v>27.050000000000004</v>
      </c>
      <c r="K57" s="45">
        <f t="shared" si="5"/>
        <v>20</v>
      </c>
      <c r="L57" s="45">
        <f t="shared" si="6"/>
        <v>32</v>
      </c>
      <c r="M57" s="61">
        <f t="shared" si="1"/>
        <v>0.38461538461538464</v>
      </c>
      <c r="N57" s="23">
        <f t="shared" si="2"/>
        <v>3.75</v>
      </c>
      <c r="O57">
        <v>1</v>
      </c>
      <c r="P57" s="23">
        <f t="shared" si="7"/>
        <v>2.75</v>
      </c>
      <c r="Q57" s="45">
        <f t="shared" si="9"/>
        <v>11</v>
      </c>
      <c r="R57" s="45">
        <f t="shared" si="10"/>
        <v>14</v>
      </c>
      <c r="S57" s="69">
        <f t="shared" si="11"/>
        <v>0.44</v>
      </c>
    </row>
    <row r="58" spans="1:19" ht="39.75" customHeight="1" x14ac:dyDescent="0.3">
      <c r="A58" s="51">
        <v>42430</v>
      </c>
      <c r="B58" s="72" t="s">
        <v>128</v>
      </c>
      <c r="C58" s="73" t="s">
        <v>129</v>
      </c>
      <c r="D58" s="52">
        <v>4</v>
      </c>
      <c r="E58" s="52"/>
      <c r="F58" s="20">
        <v>5</v>
      </c>
      <c r="G58" s="53">
        <f t="shared" si="3"/>
        <v>20</v>
      </c>
      <c r="H58" s="54" t="s">
        <v>28</v>
      </c>
      <c r="I58" s="20">
        <f t="shared" si="8"/>
        <v>15</v>
      </c>
      <c r="J58" s="53">
        <f t="shared" si="4"/>
        <v>42.050000000000004</v>
      </c>
      <c r="K58" s="44">
        <f t="shared" si="5"/>
        <v>21</v>
      </c>
      <c r="L58" s="44">
        <f t="shared" si="6"/>
        <v>32</v>
      </c>
      <c r="M58" s="68">
        <f t="shared" si="1"/>
        <v>0.39622641509433965</v>
      </c>
      <c r="N58" s="23">
        <f t="shared" si="2"/>
        <v>4</v>
      </c>
      <c r="O58">
        <v>1</v>
      </c>
      <c r="P58" s="23">
        <f t="shared" si="7"/>
        <v>3</v>
      </c>
      <c r="Q58" s="44">
        <v>1</v>
      </c>
      <c r="R58" s="44">
        <v>0</v>
      </c>
      <c r="S58" s="70">
        <f t="shared" si="11"/>
        <v>1</v>
      </c>
    </row>
    <row r="59" spans="1:19" x14ac:dyDescent="0.3">
      <c r="A59" s="24">
        <v>42431</v>
      </c>
      <c r="B59" s="63" t="s">
        <v>130</v>
      </c>
      <c r="C59" s="30" t="s">
        <v>131</v>
      </c>
      <c r="D59" s="19">
        <v>3.5</v>
      </c>
      <c r="E59" s="19"/>
      <c r="F59" s="20">
        <v>5</v>
      </c>
      <c r="G59" s="20">
        <f t="shared" si="3"/>
        <v>17.5</v>
      </c>
      <c r="H59" s="21" t="s">
        <v>19</v>
      </c>
      <c r="I59" s="20">
        <f t="shared" si="8"/>
        <v>-5</v>
      </c>
      <c r="J59" s="20">
        <f t="shared" si="4"/>
        <v>37.050000000000004</v>
      </c>
      <c r="K59" s="45">
        <f t="shared" si="5"/>
        <v>21</v>
      </c>
      <c r="L59" s="45">
        <f t="shared" si="6"/>
        <v>33</v>
      </c>
      <c r="M59" s="61">
        <f t="shared" si="1"/>
        <v>0.3888888888888889</v>
      </c>
      <c r="N59" s="23">
        <f t="shared" si="2"/>
        <v>3.5</v>
      </c>
      <c r="O59">
        <v>1</v>
      </c>
      <c r="P59" s="23">
        <f>N59-O59</f>
        <v>2.5</v>
      </c>
      <c r="Q59" s="45">
        <f t="shared" ref="Q59:Q82" si="12">IF(H59="","",IF(H59="Won",Q58+1,IF(H59="Push",Q58,Q58)))</f>
        <v>1</v>
      </c>
      <c r="R59" s="45">
        <f t="shared" ref="R59:R82" si="13">IF(H59="","",IF(H59="Lost",R58+1,IF(H59="Push",R58,R58)))</f>
        <v>1</v>
      </c>
      <c r="S59" s="69">
        <f t="shared" si="11"/>
        <v>0.5</v>
      </c>
    </row>
    <row r="60" spans="1:19" x14ac:dyDescent="0.3">
      <c r="A60" s="24">
        <v>42432</v>
      </c>
      <c r="B60" s="27" t="s">
        <v>132</v>
      </c>
      <c r="C60" s="30" t="s">
        <v>133</v>
      </c>
      <c r="D60" s="19">
        <v>2.5</v>
      </c>
      <c r="E60" s="19" t="s">
        <v>23</v>
      </c>
      <c r="F60" s="20">
        <v>5</v>
      </c>
      <c r="G60" s="20">
        <f t="shared" si="3"/>
        <v>12.5</v>
      </c>
      <c r="H60" s="21" t="s">
        <v>28</v>
      </c>
      <c r="I60" s="20">
        <f t="shared" si="8"/>
        <v>7.5</v>
      </c>
      <c r="J60" s="20">
        <f t="shared" si="4"/>
        <v>44.550000000000004</v>
      </c>
      <c r="K60" s="45">
        <f t="shared" si="5"/>
        <v>22</v>
      </c>
      <c r="L60" s="45">
        <f t="shared" si="6"/>
        <v>33</v>
      </c>
      <c r="M60" s="61">
        <f t="shared" si="1"/>
        <v>0.4</v>
      </c>
      <c r="N60" s="23">
        <f t="shared" si="2"/>
        <v>2.5</v>
      </c>
      <c r="O60">
        <v>1</v>
      </c>
      <c r="P60" s="23">
        <f t="shared" ref="P60:P123" si="14">N60-O60</f>
        <v>1.5</v>
      </c>
      <c r="Q60" s="45">
        <f t="shared" si="12"/>
        <v>2</v>
      </c>
      <c r="R60" s="45">
        <f t="shared" si="13"/>
        <v>1</v>
      </c>
      <c r="S60" s="69">
        <f t="shared" si="11"/>
        <v>0.66666666666666663</v>
      </c>
    </row>
    <row r="61" spans="1:19" x14ac:dyDescent="0.3">
      <c r="A61" s="24">
        <v>42433</v>
      </c>
      <c r="B61" s="25" t="s">
        <v>134</v>
      </c>
      <c r="C61" s="26" t="s">
        <v>135</v>
      </c>
      <c r="D61" s="19">
        <v>2.75</v>
      </c>
      <c r="E61" s="19"/>
      <c r="F61" s="20">
        <v>5</v>
      </c>
      <c r="G61" s="20">
        <f t="shared" si="3"/>
        <v>13.75</v>
      </c>
      <c r="H61" s="21" t="s">
        <v>19</v>
      </c>
      <c r="I61" s="20">
        <f t="shared" si="8"/>
        <v>-5</v>
      </c>
      <c r="J61" s="20">
        <f t="shared" si="4"/>
        <v>39.550000000000004</v>
      </c>
      <c r="K61" s="45">
        <f t="shared" si="5"/>
        <v>22</v>
      </c>
      <c r="L61" s="45">
        <f t="shared" si="6"/>
        <v>34</v>
      </c>
      <c r="M61" s="61">
        <f t="shared" si="1"/>
        <v>0.39285714285714285</v>
      </c>
      <c r="N61" s="23">
        <f t="shared" si="2"/>
        <v>2.75</v>
      </c>
      <c r="O61">
        <v>1</v>
      </c>
      <c r="P61" s="23">
        <f t="shared" si="14"/>
        <v>1.75</v>
      </c>
      <c r="Q61" s="45">
        <f t="shared" si="12"/>
        <v>2</v>
      </c>
      <c r="R61" s="45">
        <f t="shared" si="13"/>
        <v>2</v>
      </c>
      <c r="S61" s="69">
        <f t="shared" si="11"/>
        <v>0.5</v>
      </c>
    </row>
    <row r="62" spans="1:19" x14ac:dyDescent="0.3">
      <c r="A62" s="24">
        <v>42434</v>
      </c>
      <c r="B62" s="25" t="s">
        <v>136</v>
      </c>
      <c r="C62" s="26" t="s">
        <v>137</v>
      </c>
      <c r="D62" s="19">
        <v>3.5</v>
      </c>
      <c r="E62" s="19" t="s">
        <v>23</v>
      </c>
      <c r="F62" s="20">
        <v>5</v>
      </c>
      <c r="G62" s="20">
        <f t="shared" si="3"/>
        <v>17.5</v>
      </c>
      <c r="H62" s="21" t="s">
        <v>19</v>
      </c>
      <c r="I62" s="20">
        <f t="shared" si="8"/>
        <v>-5</v>
      </c>
      <c r="J62" s="20">
        <f t="shared" si="4"/>
        <v>34.550000000000004</v>
      </c>
      <c r="K62" s="45">
        <f t="shared" si="5"/>
        <v>22</v>
      </c>
      <c r="L62" s="45">
        <f t="shared" si="6"/>
        <v>35</v>
      </c>
      <c r="M62" s="61">
        <f t="shared" si="1"/>
        <v>0.38596491228070173</v>
      </c>
      <c r="N62" s="23">
        <f t="shared" si="2"/>
        <v>3.5</v>
      </c>
      <c r="O62">
        <v>1</v>
      </c>
      <c r="P62" s="23">
        <f t="shared" si="14"/>
        <v>2.5</v>
      </c>
      <c r="Q62" s="45">
        <f t="shared" si="12"/>
        <v>2</v>
      </c>
      <c r="R62" s="45">
        <f t="shared" si="13"/>
        <v>3</v>
      </c>
      <c r="S62" s="69">
        <f t="shared" si="11"/>
        <v>0.4</v>
      </c>
    </row>
    <row r="63" spans="1:19" x14ac:dyDescent="0.3">
      <c r="A63" s="24">
        <v>42436</v>
      </c>
      <c r="B63" s="27" t="s">
        <v>138</v>
      </c>
      <c r="C63" s="28" t="s">
        <v>139</v>
      </c>
      <c r="D63" s="19">
        <v>2.5</v>
      </c>
      <c r="E63" s="19" t="s">
        <v>23</v>
      </c>
      <c r="F63" s="20">
        <v>5</v>
      </c>
      <c r="G63" s="20">
        <f t="shared" si="3"/>
        <v>12.5</v>
      </c>
      <c r="H63" s="21" t="s">
        <v>19</v>
      </c>
      <c r="I63" s="20">
        <f t="shared" si="8"/>
        <v>-5</v>
      </c>
      <c r="J63" s="20">
        <f t="shared" si="4"/>
        <v>29.550000000000004</v>
      </c>
      <c r="K63" s="45">
        <f t="shared" si="5"/>
        <v>22</v>
      </c>
      <c r="L63" s="45">
        <f t="shared" si="6"/>
        <v>36</v>
      </c>
      <c r="M63" s="61">
        <f t="shared" si="1"/>
        <v>0.37931034482758619</v>
      </c>
      <c r="N63" s="23">
        <f t="shared" si="2"/>
        <v>2.5</v>
      </c>
      <c r="O63">
        <v>1</v>
      </c>
      <c r="P63" s="23">
        <f t="shared" si="14"/>
        <v>1.5</v>
      </c>
      <c r="Q63" s="45">
        <f t="shared" si="12"/>
        <v>2</v>
      </c>
      <c r="R63" s="45">
        <f t="shared" si="13"/>
        <v>4</v>
      </c>
      <c r="S63" s="69">
        <f t="shared" si="11"/>
        <v>0.33333333333333331</v>
      </c>
    </row>
    <row r="64" spans="1:19" x14ac:dyDescent="0.3">
      <c r="A64" s="24">
        <v>42437</v>
      </c>
      <c r="B64" s="27" t="s">
        <v>140</v>
      </c>
      <c r="C64" s="28" t="s">
        <v>141</v>
      </c>
      <c r="D64" s="19">
        <v>2.88</v>
      </c>
      <c r="E64" s="19"/>
      <c r="F64" s="20">
        <v>5</v>
      </c>
      <c r="G64" s="20">
        <f t="shared" si="3"/>
        <v>14.399999999999999</v>
      </c>
      <c r="H64" s="21" t="s">
        <v>19</v>
      </c>
      <c r="I64" s="20">
        <f t="shared" si="8"/>
        <v>-5</v>
      </c>
      <c r="J64" s="20">
        <f t="shared" si="4"/>
        <v>24.550000000000004</v>
      </c>
      <c r="K64" s="45">
        <f t="shared" si="5"/>
        <v>22</v>
      </c>
      <c r="L64" s="45">
        <f t="shared" si="6"/>
        <v>37</v>
      </c>
      <c r="M64" s="61">
        <f t="shared" si="1"/>
        <v>0.3728813559322034</v>
      </c>
      <c r="N64" s="23">
        <f t="shared" si="2"/>
        <v>2.88</v>
      </c>
      <c r="O64">
        <v>1</v>
      </c>
      <c r="P64" s="23">
        <f t="shared" si="14"/>
        <v>1.88</v>
      </c>
      <c r="Q64" s="45">
        <f t="shared" si="12"/>
        <v>2</v>
      </c>
      <c r="R64" s="45">
        <f t="shared" si="13"/>
        <v>5</v>
      </c>
      <c r="S64" s="69">
        <f t="shared" si="11"/>
        <v>0.2857142857142857</v>
      </c>
    </row>
    <row r="65" spans="1:20" x14ac:dyDescent="0.3">
      <c r="A65" s="24">
        <v>42438</v>
      </c>
      <c r="B65" s="65" t="s">
        <v>142</v>
      </c>
      <c r="C65" s="66" t="s">
        <v>143</v>
      </c>
      <c r="D65" s="19">
        <v>3</v>
      </c>
      <c r="E65" s="19"/>
      <c r="F65" s="20">
        <v>5</v>
      </c>
      <c r="G65" s="20">
        <f t="shared" si="3"/>
        <v>15</v>
      </c>
      <c r="H65" s="21" t="s">
        <v>28</v>
      </c>
      <c r="I65" s="20">
        <f t="shared" si="8"/>
        <v>10</v>
      </c>
      <c r="J65" s="20">
        <f t="shared" si="4"/>
        <v>34.550000000000004</v>
      </c>
      <c r="K65" s="45">
        <f t="shared" si="5"/>
        <v>23</v>
      </c>
      <c r="L65" s="45">
        <f t="shared" si="6"/>
        <v>37</v>
      </c>
      <c r="M65" s="61">
        <f t="shared" si="1"/>
        <v>0.38333333333333336</v>
      </c>
      <c r="N65" s="23">
        <f t="shared" si="2"/>
        <v>3</v>
      </c>
      <c r="O65">
        <v>1</v>
      </c>
      <c r="P65" s="23">
        <f t="shared" si="14"/>
        <v>2</v>
      </c>
      <c r="Q65" s="45">
        <f t="shared" si="12"/>
        <v>3</v>
      </c>
      <c r="R65" s="45">
        <f t="shared" si="13"/>
        <v>5</v>
      </c>
      <c r="S65" s="69">
        <f t="shared" si="11"/>
        <v>0.375</v>
      </c>
    </row>
    <row r="66" spans="1:20" x14ac:dyDescent="0.3">
      <c r="A66" s="24">
        <v>42439</v>
      </c>
      <c r="B66" s="27" t="s">
        <v>144</v>
      </c>
      <c r="C66" s="28" t="s">
        <v>145</v>
      </c>
      <c r="D66" s="19">
        <v>3</v>
      </c>
      <c r="E66" s="19"/>
      <c r="F66" s="20">
        <v>5</v>
      </c>
      <c r="G66" s="20">
        <f t="shared" si="3"/>
        <v>15</v>
      </c>
      <c r="H66" s="21" t="s">
        <v>19</v>
      </c>
      <c r="I66" s="20">
        <f t="shared" si="8"/>
        <v>-5</v>
      </c>
      <c r="J66" s="20">
        <f t="shared" si="4"/>
        <v>29.550000000000004</v>
      </c>
      <c r="K66" s="45">
        <f t="shared" si="5"/>
        <v>23</v>
      </c>
      <c r="L66" s="45">
        <f t="shared" si="6"/>
        <v>38</v>
      </c>
      <c r="M66" s="61">
        <f t="shared" si="1"/>
        <v>0.37704918032786883</v>
      </c>
      <c r="N66" s="23">
        <f t="shared" si="2"/>
        <v>3</v>
      </c>
      <c r="O66">
        <v>1</v>
      </c>
      <c r="P66" s="23">
        <f t="shared" si="14"/>
        <v>2</v>
      </c>
      <c r="Q66" s="45">
        <f t="shared" si="12"/>
        <v>3</v>
      </c>
      <c r="R66" s="45">
        <f t="shared" si="13"/>
        <v>6</v>
      </c>
      <c r="S66" s="69">
        <f t="shared" si="11"/>
        <v>0.33333333333333331</v>
      </c>
    </row>
    <row r="67" spans="1:20" x14ac:dyDescent="0.3">
      <c r="A67" s="24">
        <v>42440</v>
      </c>
      <c r="B67" s="27" t="s">
        <v>146</v>
      </c>
      <c r="C67" s="28" t="s">
        <v>147</v>
      </c>
      <c r="D67" s="19">
        <v>2.88</v>
      </c>
      <c r="E67" s="19" t="s">
        <v>23</v>
      </c>
      <c r="F67" s="20">
        <v>5</v>
      </c>
      <c r="G67" s="20">
        <f t="shared" si="3"/>
        <v>14.399999999999999</v>
      </c>
      <c r="H67" s="21" t="s">
        <v>28</v>
      </c>
      <c r="I67" s="20">
        <f t="shared" si="8"/>
        <v>9.3999999999999986</v>
      </c>
      <c r="J67" s="20">
        <f t="shared" si="4"/>
        <v>38.950000000000003</v>
      </c>
      <c r="K67" s="45">
        <f t="shared" si="5"/>
        <v>24</v>
      </c>
      <c r="L67" s="45">
        <f t="shared" si="6"/>
        <v>38</v>
      </c>
      <c r="M67" s="61">
        <f t="shared" si="1"/>
        <v>0.38709677419354838</v>
      </c>
      <c r="N67" s="23">
        <f t="shared" si="2"/>
        <v>2.88</v>
      </c>
      <c r="O67">
        <v>1</v>
      </c>
      <c r="P67" s="23">
        <f t="shared" si="14"/>
        <v>1.88</v>
      </c>
      <c r="Q67" s="45">
        <f t="shared" si="12"/>
        <v>4</v>
      </c>
      <c r="R67" s="45">
        <f t="shared" si="13"/>
        <v>6</v>
      </c>
      <c r="S67" s="69">
        <f t="shared" si="11"/>
        <v>0.4</v>
      </c>
    </row>
    <row r="68" spans="1:20" x14ac:dyDescent="0.3">
      <c r="A68" s="24">
        <v>42441</v>
      </c>
      <c r="B68" s="27" t="s">
        <v>148</v>
      </c>
      <c r="C68" s="28" t="s">
        <v>149</v>
      </c>
      <c r="D68" s="19">
        <v>2.75</v>
      </c>
      <c r="E68" s="19"/>
      <c r="F68" s="20">
        <v>5</v>
      </c>
      <c r="G68" s="20">
        <f t="shared" si="3"/>
        <v>13.75</v>
      </c>
      <c r="H68" s="21" t="s">
        <v>19</v>
      </c>
      <c r="I68" s="20">
        <f t="shared" si="8"/>
        <v>-5</v>
      </c>
      <c r="J68" s="20">
        <f t="shared" si="4"/>
        <v>33.950000000000003</v>
      </c>
      <c r="K68" s="45">
        <f t="shared" si="5"/>
        <v>24</v>
      </c>
      <c r="L68" s="45">
        <f t="shared" si="6"/>
        <v>39</v>
      </c>
      <c r="M68" s="61">
        <f t="shared" si="1"/>
        <v>0.38095238095238093</v>
      </c>
      <c r="N68" s="23">
        <f t="shared" si="2"/>
        <v>2.75</v>
      </c>
      <c r="O68">
        <v>1</v>
      </c>
      <c r="P68" s="23">
        <f t="shared" si="14"/>
        <v>1.75</v>
      </c>
      <c r="Q68" s="45">
        <f t="shared" si="12"/>
        <v>4</v>
      </c>
      <c r="R68" s="45">
        <f t="shared" si="13"/>
        <v>7</v>
      </c>
      <c r="S68" s="69">
        <f t="shared" si="11"/>
        <v>0.36363636363636365</v>
      </c>
    </row>
    <row r="69" spans="1:20" x14ac:dyDescent="0.3">
      <c r="A69" s="24">
        <v>42443</v>
      </c>
      <c r="B69" s="27" t="s">
        <v>150</v>
      </c>
      <c r="C69" s="28" t="s">
        <v>119</v>
      </c>
      <c r="D69" s="19">
        <v>3</v>
      </c>
      <c r="E69" s="19" t="s">
        <v>23</v>
      </c>
      <c r="F69" s="20">
        <v>5</v>
      </c>
      <c r="G69" s="20">
        <f t="shared" si="3"/>
        <v>15</v>
      </c>
      <c r="H69" s="21" t="s">
        <v>28</v>
      </c>
      <c r="I69" s="20">
        <f t="shared" si="8"/>
        <v>10</v>
      </c>
      <c r="J69" s="20">
        <f t="shared" si="4"/>
        <v>43.95</v>
      </c>
      <c r="K69" s="45">
        <f t="shared" si="5"/>
        <v>25</v>
      </c>
      <c r="L69" s="45">
        <f t="shared" si="6"/>
        <v>39</v>
      </c>
      <c r="M69" s="61">
        <f t="shared" ref="M69:M132" si="15">IF(H69="","",K69/(K69+L69))</f>
        <v>0.390625</v>
      </c>
      <c r="N69" s="23">
        <f t="shared" ref="N69:N132" si="16">D69</f>
        <v>3</v>
      </c>
      <c r="O69">
        <v>1</v>
      </c>
      <c r="P69" s="23">
        <f t="shared" si="14"/>
        <v>2</v>
      </c>
      <c r="Q69" s="45">
        <f t="shared" si="12"/>
        <v>5</v>
      </c>
      <c r="R69" s="45">
        <f t="shared" si="13"/>
        <v>7</v>
      </c>
      <c r="S69" s="69">
        <f t="shared" si="11"/>
        <v>0.41666666666666669</v>
      </c>
    </row>
    <row r="70" spans="1:20" x14ac:dyDescent="0.3">
      <c r="A70" s="24">
        <v>42445</v>
      </c>
      <c r="B70" s="27" t="s">
        <v>151</v>
      </c>
      <c r="C70" s="67" t="s">
        <v>152</v>
      </c>
      <c r="D70" s="19">
        <v>2.37</v>
      </c>
      <c r="E70" s="19"/>
      <c r="F70" s="20">
        <v>5</v>
      </c>
      <c r="G70" s="20">
        <f t="shared" ref="G70:G133" si="17">IF(D70="","",IF(H69="Won",  D70*F70,D70*F70))</f>
        <v>11.850000000000001</v>
      </c>
      <c r="H70" s="21" t="s">
        <v>28</v>
      </c>
      <c r="I70" s="20">
        <f t="shared" ref="I70:I133" si="18">IF(H70="Lost",-F70,F70*(D70-1))</f>
        <v>6.8500000000000005</v>
      </c>
      <c r="J70" s="20">
        <f t="shared" ref="J70:J133" si="19">IF(H70="","",I70+J69)</f>
        <v>50.800000000000004</v>
      </c>
      <c r="K70" s="45">
        <f t="shared" ref="K70:K133" si="20">IF(H70="","",IF(H70="Won",K69+1,IF(H70="Push",K69,K69)))</f>
        <v>26</v>
      </c>
      <c r="L70" s="45">
        <f t="shared" ref="L70:L133" si="21">IF(H70="","",IF(H70="Lost",L69+1,IF(H70="Push",L69,L69)))</f>
        <v>39</v>
      </c>
      <c r="M70" s="61">
        <f t="shared" si="15"/>
        <v>0.4</v>
      </c>
      <c r="N70" s="23">
        <f t="shared" si="16"/>
        <v>2.37</v>
      </c>
      <c r="O70">
        <v>1</v>
      </c>
      <c r="P70" s="23">
        <f t="shared" si="14"/>
        <v>1.37</v>
      </c>
      <c r="Q70" s="45">
        <f t="shared" si="12"/>
        <v>6</v>
      </c>
      <c r="R70" s="45">
        <f t="shared" si="13"/>
        <v>7</v>
      </c>
      <c r="S70" s="69">
        <f t="shared" si="11"/>
        <v>0.46153846153846156</v>
      </c>
      <c r="T70" t="s">
        <v>153</v>
      </c>
    </row>
    <row r="71" spans="1:20" x14ac:dyDescent="0.3">
      <c r="A71" s="24">
        <v>42446</v>
      </c>
      <c r="B71" s="27" t="s">
        <v>154</v>
      </c>
      <c r="C71" s="30" t="s">
        <v>155</v>
      </c>
      <c r="D71" s="19">
        <v>3.25</v>
      </c>
      <c r="E71" s="19"/>
      <c r="F71" s="20">
        <v>5</v>
      </c>
      <c r="G71" s="20">
        <f t="shared" si="17"/>
        <v>16.25</v>
      </c>
      <c r="H71" s="21" t="s">
        <v>19</v>
      </c>
      <c r="I71" s="20">
        <f t="shared" si="18"/>
        <v>-5</v>
      </c>
      <c r="J71" s="20">
        <f t="shared" si="19"/>
        <v>45.800000000000004</v>
      </c>
      <c r="K71" s="45">
        <f t="shared" si="20"/>
        <v>26</v>
      </c>
      <c r="L71" s="45">
        <f t="shared" si="21"/>
        <v>40</v>
      </c>
      <c r="M71" s="61">
        <f t="shared" si="15"/>
        <v>0.39393939393939392</v>
      </c>
      <c r="N71" s="23">
        <f t="shared" si="16"/>
        <v>3.25</v>
      </c>
      <c r="O71">
        <v>1</v>
      </c>
      <c r="P71" s="23">
        <f t="shared" si="14"/>
        <v>2.25</v>
      </c>
      <c r="Q71" s="45">
        <f t="shared" si="12"/>
        <v>6</v>
      </c>
      <c r="R71" s="45">
        <f t="shared" si="13"/>
        <v>8</v>
      </c>
      <c r="S71" s="69">
        <f t="shared" si="11"/>
        <v>0.42857142857142855</v>
      </c>
    </row>
    <row r="72" spans="1:20" x14ac:dyDescent="0.3">
      <c r="A72" s="24">
        <v>42447</v>
      </c>
      <c r="B72" s="27" t="s">
        <v>156</v>
      </c>
      <c r="C72" s="30" t="s">
        <v>157</v>
      </c>
      <c r="D72" s="19">
        <v>3.25</v>
      </c>
      <c r="E72" s="19"/>
      <c r="F72" s="20">
        <v>5</v>
      </c>
      <c r="G72" s="20">
        <f t="shared" si="17"/>
        <v>16.25</v>
      </c>
      <c r="H72" s="21" t="s">
        <v>28</v>
      </c>
      <c r="I72" s="20">
        <f t="shared" si="18"/>
        <v>11.25</v>
      </c>
      <c r="J72" s="20">
        <f t="shared" si="19"/>
        <v>57.050000000000004</v>
      </c>
      <c r="K72" s="45">
        <f t="shared" si="20"/>
        <v>27</v>
      </c>
      <c r="L72" s="45">
        <f t="shared" si="21"/>
        <v>40</v>
      </c>
      <c r="M72" s="61">
        <f t="shared" si="15"/>
        <v>0.40298507462686567</v>
      </c>
      <c r="N72" s="23">
        <f t="shared" si="16"/>
        <v>3.25</v>
      </c>
      <c r="O72">
        <v>1</v>
      </c>
      <c r="P72" s="23">
        <f t="shared" si="14"/>
        <v>2.25</v>
      </c>
      <c r="Q72" s="45">
        <f t="shared" si="12"/>
        <v>7</v>
      </c>
      <c r="R72" s="45">
        <f t="shared" si="13"/>
        <v>8</v>
      </c>
      <c r="S72" s="69">
        <f t="shared" si="11"/>
        <v>0.46666666666666667</v>
      </c>
    </row>
    <row r="73" spans="1:20" x14ac:dyDescent="0.3">
      <c r="A73" s="24">
        <v>42449</v>
      </c>
      <c r="B73" s="27" t="s">
        <v>158</v>
      </c>
      <c r="C73" s="30" t="s">
        <v>159</v>
      </c>
      <c r="D73" s="19">
        <v>2.5</v>
      </c>
      <c r="E73" s="19"/>
      <c r="F73" s="20">
        <v>5</v>
      </c>
      <c r="G73" s="20">
        <f t="shared" si="17"/>
        <v>12.5</v>
      </c>
      <c r="H73" s="21" t="s">
        <v>19</v>
      </c>
      <c r="I73" s="20">
        <f t="shared" si="18"/>
        <v>-5</v>
      </c>
      <c r="J73" s="20">
        <f t="shared" si="19"/>
        <v>52.050000000000004</v>
      </c>
      <c r="K73" s="45">
        <f t="shared" si="20"/>
        <v>27</v>
      </c>
      <c r="L73" s="45">
        <f t="shared" si="21"/>
        <v>41</v>
      </c>
      <c r="M73" s="61">
        <f t="shared" si="15"/>
        <v>0.39705882352941174</v>
      </c>
      <c r="N73" s="23">
        <f t="shared" si="16"/>
        <v>2.5</v>
      </c>
      <c r="O73">
        <v>1</v>
      </c>
      <c r="P73" s="23">
        <f t="shared" si="14"/>
        <v>1.5</v>
      </c>
      <c r="Q73" s="45">
        <f t="shared" si="12"/>
        <v>7</v>
      </c>
      <c r="R73" s="45">
        <f t="shared" si="13"/>
        <v>9</v>
      </c>
      <c r="S73" s="69">
        <f t="shared" si="11"/>
        <v>0.4375</v>
      </c>
    </row>
    <row r="74" spans="1:20" x14ac:dyDescent="0.3">
      <c r="A74" s="24">
        <v>42450</v>
      </c>
      <c r="B74" s="27" t="s">
        <v>160</v>
      </c>
      <c r="C74" s="30" t="s">
        <v>161</v>
      </c>
      <c r="D74" s="19">
        <v>2.62</v>
      </c>
      <c r="E74" s="19" t="s">
        <v>23</v>
      </c>
      <c r="F74" s="20">
        <v>5</v>
      </c>
      <c r="G74" s="20">
        <f t="shared" si="17"/>
        <v>13.100000000000001</v>
      </c>
      <c r="H74" s="21" t="s">
        <v>19</v>
      </c>
      <c r="I74" s="20">
        <f t="shared" si="18"/>
        <v>-5</v>
      </c>
      <c r="J74" s="20">
        <f t="shared" si="19"/>
        <v>47.050000000000004</v>
      </c>
      <c r="K74" s="45">
        <f t="shared" si="20"/>
        <v>27</v>
      </c>
      <c r="L74" s="45">
        <f t="shared" si="21"/>
        <v>42</v>
      </c>
      <c r="M74" s="61">
        <f t="shared" si="15"/>
        <v>0.39130434782608697</v>
      </c>
      <c r="N74" s="23">
        <f t="shared" si="16"/>
        <v>2.62</v>
      </c>
      <c r="O74">
        <v>1</v>
      </c>
      <c r="P74" s="23">
        <f t="shared" si="14"/>
        <v>1.62</v>
      </c>
      <c r="Q74" s="45">
        <f t="shared" si="12"/>
        <v>7</v>
      </c>
      <c r="R74" s="45">
        <f t="shared" si="13"/>
        <v>10</v>
      </c>
      <c r="S74" s="69">
        <f t="shared" si="11"/>
        <v>0.41176470588235292</v>
      </c>
    </row>
    <row r="75" spans="1:20" x14ac:dyDescent="0.3">
      <c r="A75" s="24">
        <v>42451</v>
      </c>
      <c r="B75" s="27" t="s">
        <v>162</v>
      </c>
      <c r="C75" s="30" t="s">
        <v>163</v>
      </c>
      <c r="D75" s="19">
        <v>2.5</v>
      </c>
      <c r="E75" s="19"/>
      <c r="F75" s="20">
        <v>5</v>
      </c>
      <c r="G75" s="20">
        <f t="shared" si="17"/>
        <v>12.5</v>
      </c>
      <c r="H75" s="21" t="s">
        <v>28</v>
      </c>
      <c r="I75" s="20">
        <f t="shared" si="18"/>
        <v>7.5</v>
      </c>
      <c r="J75" s="20">
        <f t="shared" si="19"/>
        <v>54.550000000000004</v>
      </c>
      <c r="K75" s="45">
        <f t="shared" si="20"/>
        <v>28</v>
      </c>
      <c r="L75" s="45">
        <f t="shared" si="21"/>
        <v>42</v>
      </c>
      <c r="M75" s="61">
        <f t="shared" si="15"/>
        <v>0.4</v>
      </c>
      <c r="N75" s="23">
        <f t="shared" si="16"/>
        <v>2.5</v>
      </c>
      <c r="O75">
        <v>1</v>
      </c>
      <c r="P75" s="23">
        <f t="shared" si="14"/>
        <v>1.5</v>
      </c>
      <c r="Q75" s="45">
        <f t="shared" si="12"/>
        <v>8</v>
      </c>
      <c r="R75" s="45">
        <f t="shared" si="13"/>
        <v>10</v>
      </c>
      <c r="S75" s="69">
        <f t="shared" si="11"/>
        <v>0.44444444444444442</v>
      </c>
    </row>
    <row r="76" spans="1:20" x14ac:dyDescent="0.3">
      <c r="A76" s="24">
        <v>42452</v>
      </c>
      <c r="B76" s="27" t="s">
        <v>164</v>
      </c>
      <c r="C76" s="30" t="s">
        <v>165</v>
      </c>
      <c r="D76" s="19">
        <v>3</v>
      </c>
      <c r="E76" s="19"/>
      <c r="F76" s="20">
        <v>5</v>
      </c>
      <c r="G76" s="20">
        <f t="shared" si="17"/>
        <v>15</v>
      </c>
      <c r="H76" s="21" t="s">
        <v>19</v>
      </c>
      <c r="I76" s="20">
        <f t="shared" si="18"/>
        <v>-5</v>
      </c>
      <c r="J76" s="20">
        <f t="shared" si="19"/>
        <v>49.550000000000004</v>
      </c>
      <c r="K76" s="45">
        <f t="shared" si="20"/>
        <v>28</v>
      </c>
      <c r="L76" s="45">
        <f t="shared" si="21"/>
        <v>43</v>
      </c>
      <c r="M76" s="61">
        <f t="shared" si="15"/>
        <v>0.39436619718309857</v>
      </c>
      <c r="N76" s="23">
        <f t="shared" si="16"/>
        <v>3</v>
      </c>
      <c r="O76">
        <v>1</v>
      </c>
      <c r="P76" s="23">
        <f t="shared" si="14"/>
        <v>2</v>
      </c>
      <c r="Q76" s="45">
        <f t="shared" si="12"/>
        <v>8</v>
      </c>
      <c r="R76" s="45">
        <f t="shared" si="13"/>
        <v>11</v>
      </c>
      <c r="S76" s="69">
        <f t="shared" si="11"/>
        <v>0.42105263157894735</v>
      </c>
    </row>
    <row r="77" spans="1:20" x14ac:dyDescent="0.3">
      <c r="A77" s="24">
        <v>42453</v>
      </c>
      <c r="B77" s="27" t="s">
        <v>166</v>
      </c>
      <c r="C77" s="30" t="s">
        <v>167</v>
      </c>
      <c r="D77" s="19">
        <v>2.87</v>
      </c>
      <c r="E77" s="19" t="s">
        <v>23</v>
      </c>
      <c r="F77" s="20">
        <v>5</v>
      </c>
      <c r="G77" s="20">
        <f t="shared" si="17"/>
        <v>14.350000000000001</v>
      </c>
      <c r="H77" s="21" t="s">
        <v>28</v>
      </c>
      <c r="I77" s="20">
        <f t="shared" si="18"/>
        <v>9.3500000000000014</v>
      </c>
      <c r="J77" s="20">
        <f t="shared" si="19"/>
        <v>58.900000000000006</v>
      </c>
      <c r="K77" s="45">
        <f t="shared" si="20"/>
        <v>29</v>
      </c>
      <c r="L77" s="45">
        <f t="shared" si="21"/>
        <v>43</v>
      </c>
      <c r="M77" s="61">
        <f t="shared" si="15"/>
        <v>0.40277777777777779</v>
      </c>
      <c r="N77" s="23">
        <f t="shared" si="16"/>
        <v>2.87</v>
      </c>
      <c r="O77">
        <v>1</v>
      </c>
      <c r="P77" s="23">
        <f t="shared" si="14"/>
        <v>1.87</v>
      </c>
      <c r="Q77" s="45">
        <f t="shared" si="12"/>
        <v>9</v>
      </c>
      <c r="R77" s="45">
        <f t="shared" si="13"/>
        <v>11</v>
      </c>
      <c r="S77" s="69">
        <f t="shared" si="11"/>
        <v>0.45</v>
      </c>
    </row>
    <row r="78" spans="1:20" x14ac:dyDescent="0.3">
      <c r="A78" s="24">
        <v>42454</v>
      </c>
      <c r="B78" s="27" t="s">
        <v>168</v>
      </c>
      <c r="C78" s="30" t="s">
        <v>169</v>
      </c>
      <c r="D78" s="19">
        <v>4.33</v>
      </c>
      <c r="E78" s="19"/>
      <c r="F78" s="20">
        <v>5</v>
      </c>
      <c r="G78" s="20">
        <f t="shared" si="17"/>
        <v>21.65</v>
      </c>
      <c r="H78" s="21" t="s">
        <v>19</v>
      </c>
      <c r="I78" s="20">
        <f t="shared" si="18"/>
        <v>-5</v>
      </c>
      <c r="J78" s="20">
        <f t="shared" si="19"/>
        <v>53.900000000000006</v>
      </c>
      <c r="K78" s="45">
        <f t="shared" si="20"/>
        <v>29</v>
      </c>
      <c r="L78" s="45">
        <f t="shared" si="21"/>
        <v>44</v>
      </c>
      <c r="M78" s="61">
        <f t="shared" si="15"/>
        <v>0.39726027397260272</v>
      </c>
      <c r="N78" s="23">
        <f t="shared" si="16"/>
        <v>4.33</v>
      </c>
      <c r="O78">
        <v>1</v>
      </c>
      <c r="P78" s="23">
        <f t="shared" si="14"/>
        <v>3.33</v>
      </c>
      <c r="Q78" s="45">
        <f t="shared" si="12"/>
        <v>9</v>
      </c>
      <c r="R78" s="45">
        <f t="shared" si="13"/>
        <v>12</v>
      </c>
      <c r="S78" s="69">
        <f t="shared" si="11"/>
        <v>0.42857142857142855</v>
      </c>
    </row>
    <row r="79" spans="1:20" x14ac:dyDescent="0.3">
      <c r="A79" s="24">
        <v>42455</v>
      </c>
      <c r="B79" s="27" t="s">
        <v>170</v>
      </c>
      <c r="C79" s="48" t="s">
        <v>171</v>
      </c>
      <c r="D79" s="19">
        <v>3</v>
      </c>
      <c r="E79" s="19" t="s">
        <v>23</v>
      </c>
      <c r="F79" s="20">
        <v>5</v>
      </c>
      <c r="G79" s="20">
        <f t="shared" si="17"/>
        <v>15</v>
      </c>
      <c r="H79" s="21" t="s">
        <v>28</v>
      </c>
      <c r="I79" s="20">
        <f t="shared" si="18"/>
        <v>10</v>
      </c>
      <c r="J79" s="20">
        <f t="shared" si="19"/>
        <v>63.900000000000006</v>
      </c>
      <c r="K79" s="45">
        <f t="shared" si="20"/>
        <v>30</v>
      </c>
      <c r="L79" s="45">
        <f t="shared" si="21"/>
        <v>44</v>
      </c>
      <c r="M79" s="61">
        <f t="shared" si="15"/>
        <v>0.40540540540540543</v>
      </c>
      <c r="N79" s="23">
        <f t="shared" si="16"/>
        <v>3</v>
      </c>
      <c r="O79">
        <v>1</v>
      </c>
      <c r="P79" s="23">
        <f t="shared" si="14"/>
        <v>2</v>
      </c>
      <c r="Q79" s="45">
        <f t="shared" si="12"/>
        <v>10</v>
      </c>
      <c r="R79" s="45">
        <f t="shared" si="13"/>
        <v>12</v>
      </c>
      <c r="S79" s="69">
        <f t="shared" si="11"/>
        <v>0.45454545454545453</v>
      </c>
    </row>
    <row r="80" spans="1:20" x14ac:dyDescent="0.3">
      <c r="A80" s="24">
        <v>42457</v>
      </c>
      <c r="B80" s="27" t="s">
        <v>172</v>
      </c>
      <c r="C80" s="48" t="s">
        <v>173</v>
      </c>
      <c r="D80" s="19">
        <v>2.75</v>
      </c>
      <c r="E80" s="19"/>
      <c r="F80" s="20">
        <v>5</v>
      </c>
      <c r="G80" s="20">
        <f t="shared" si="17"/>
        <v>13.75</v>
      </c>
      <c r="H80" s="21" t="s">
        <v>19</v>
      </c>
      <c r="I80" s="20">
        <f t="shared" si="18"/>
        <v>-5</v>
      </c>
      <c r="J80" s="20">
        <f t="shared" si="19"/>
        <v>58.900000000000006</v>
      </c>
      <c r="K80" s="45">
        <f t="shared" si="20"/>
        <v>30</v>
      </c>
      <c r="L80" s="45">
        <f t="shared" si="21"/>
        <v>45</v>
      </c>
      <c r="M80" s="61">
        <f t="shared" si="15"/>
        <v>0.4</v>
      </c>
      <c r="N80" s="23">
        <f t="shared" si="16"/>
        <v>2.75</v>
      </c>
      <c r="O80">
        <v>1</v>
      </c>
      <c r="P80" s="23">
        <f t="shared" si="14"/>
        <v>1.75</v>
      </c>
      <c r="Q80" s="45">
        <f t="shared" si="12"/>
        <v>10</v>
      </c>
      <c r="R80" s="45">
        <f t="shared" si="13"/>
        <v>13</v>
      </c>
      <c r="S80" s="69">
        <f t="shared" si="11"/>
        <v>0.43478260869565216</v>
      </c>
    </row>
    <row r="81" spans="1:19" x14ac:dyDescent="0.3">
      <c r="A81" s="24">
        <v>42459</v>
      </c>
      <c r="B81" s="27" t="s">
        <v>174</v>
      </c>
      <c r="C81" s="48" t="s">
        <v>175</v>
      </c>
      <c r="D81" s="19">
        <v>3.25</v>
      </c>
      <c r="E81" s="19"/>
      <c r="F81" s="20">
        <v>5</v>
      </c>
      <c r="G81" s="20">
        <f t="shared" si="17"/>
        <v>16.25</v>
      </c>
      <c r="H81" s="21" t="s">
        <v>19</v>
      </c>
      <c r="I81" s="20">
        <f t="shared" si="18"/>
        <v>-5</v>
      </c>
      <c r="J81" s="20">
        <f t="shared" si="19"/>
        <v>53.900000000000006</v>
      </c>
      <c r="K81" s="45">
        <f t="shared" si="20"/>
        <v>30</v>
      </c>
      <c r="L81" s="45">
        <f t="shared" si="21"/>
        <v>46</v>
      </c>
      <c r="M81" s="61">
        <f t="shared" si="15"/>
        <v>0.39473684210526316</v>
      </c>
      <c r="N81" s="23">
        <f t="shared" si="16"/>
        <v>3.25</v>
      </c>
      <c r="O81">
        <v>1</v>
      </c>
      <c r="P81" s="23">
        <f t="shared" si="14"/>
        <v>2.25</v>
      </c>
      <c r="Q81" s="45">
        <f t="shared" si="12"/>
        <v>10</v>
      </c>
      <c r="R81" s="45">
        <f t="shared" si="13"/>
        <v>14</v>
      </c>
      <c r="S81" s="69">
        <f t="shared" si="11"/>
        <v>0.41666666666666669</v>
      </c>
    </row>
    <row r="82" spans="1:19" x14ac:dyDescent="0.3">
      <c r="A82" s="24">
        <v>42460</v>
      </c>
      <c r="B82" s="27" t="s">
        <v>176</v>
      </c>
      <c r="C82" s="48" t="s">
        <v>177</v>
      </c>
      <c r="D82" s="19">
        <v>2.37</v>
      </c>
      <c r="E82" s="19"/>
      <c r="F82" s="20">
        <v>5</v>
      </c>
      <c r="G82" s="20">
        <f t="shared" si="17"/>
        <v>11.850000000000001</v>
      </c>
      <c r="H82" s="21" t="s">
        <v>28</v>
      </c>
      <c r="I82" s="20">
        <f t="shared" si="18"/>
        <v>6.8500000000000005</v>
      </c>
      <c r="J82" s="20">
        <f t="shared" si="19"/>
        <v>60.750000000000007</v>
      </c>
      <c r="K82" s="45">
        <f t="shared" si="20"/>
        <v>31</v>
      </c>
      <c r="L82" s="45">
        <f t="shared" si="21"/>
        <v>46</v>
      </c>
      <c r="M82" s="61">
        <f t="shared" si="15"/>
        <v>0.40259740259740262</v>
      </c>
      <c r="N82" s="23">
        <f t="shared" si="16"/>
        <v>2.37</v>
      </c>
      <c r="O82">
        <v>1</v>
      </c>
      <c r="P82" s="23">
        <f t="shared" si="14"/>
        <v>1.37</v>
      </c>
      <c r="Q82" s="45">
        <f t="shared" si="12"/>
        <v>11</v>
      </c>
      <c r="R82" s="45">
        <f t="shared" si="13"/>
        <v>14</v>
      </c>
      <c r="S82" s="69">
        <f t="shared" si="11"/>
        <v>0.44</v>
      </c>
    </row>
    <row r="83" spans="1:19" x14ac:dyDescent="0.3">
      <c r="A83" s="16">
        <v>42461</v>
      </c>
      <c r="B83" s="74" t="s">
        <v>178</v>
      </c>
      <c r="C83" s="75" t="s">
        <v>179</v>
      </c>
      <c r="D83" s="76">
        <v>2.75</v>
      </c>
      <c r="E83" s="76"/>
      <c r="F83" s="20">
        <v>5</v>
      </c>
      <c r="G83" s="77">
        <f t="shared" si="17"/>
        <v>13.75</v>
      </c>
      <c r="H83" s="78" t="s">
        <v>19</v>
      </c>
      <c r="I83" s="20">
        <f t="shared" si="18"/>
        <v>-5</v>
      </c>
      <c r="J83" s="77">
        <f t="shared" si="19"/>
        <v>55.750000000000007</v>
      </c>
      <c r="K83" s="44">
        <f t="shared" si="20"/>
        <v>31</v>
      </c>
      <c r="L83" s="44">
        <f t="shared" si="21"/>
        <v>47</v>
      </c>
      <c r="M83" s="68">
        <f t="shared" si="15"/>
        <v>0.39743589743589741</v>
      </c>
      <c r="N83" s="79">
        <f t="shared" si="16"/>
        <v>2.75</v>
      </c>
      <c r="O83" s="80">
        <v>1</v>
      </c>
      <c r="P83" s="79">
        <f t="shared" si="14"/>
        <v>1.75</v>
      </c>
      <c r="Q83" s="44">
        <v>0</v>
      </c>
      <c r="R83" s="44">
        <v>1</v>
      </c>
      <c r="S83" s="70">
        <f t="shared" si="11"/>
        <v>0</v>
      </c>
    </row>
    <row r="84" spans="1:19" x14ac:dyDescent="0.3">
      <c r="A84" s="24">
        <v>42462</v>
      </c>
      <c r="B84" s="27" t="s">
        <v>180</v>
      </c>
      <c r="C84" s="48" t="s">
        <v>181</v>
      </c>
      <c r="D84" s="19">
        <v>10</v>
      </c>
      <c r="E84" s="19" t="s">
        <v>23</v>
      </c>
      <c r="F84" s="20">
        <v>5</v>
      </c>
      <c r="G84" s="20">
        <f t="shared" si="17"/>
        <v>50</v>
      </c>
      <c r="H84" s="81" t="s">
        <v>19</v>
      </c>
      <c r="I84" s="20">
        <f t="shared" si="18"/>
        <v>-5</v>
      </c>
      <c r="J84" s="20">
        <f t="shared" si="19"/>
        <v>50.750000000000007</v>
      </c>
      <c r="K84" s="45">
        <f t="shared" si="20"/>
        <v>31</v>
      </c>
      <c r="L84" s="45">
        <f t="shared" si="21"/>
        <v>48</v>
      </c>
      <c r="M84" s="61">
        <f t="shared" si="15"/>
        <v>0.39240506329113922</v>
      </c>
      <c r="N84" s="23">
        <f t="shared" si="16"/>
        <v>10</v>
      </c>
      <c r="O84">
        <v>1</v>
      </c>
      <c r="P84" s="23">
        <f t="shared" si="14"/>
        <v>9</v>
      </c>
      <c r="Q84" s="45">
        <f t="shared" ref="Q84:Q105" si="22">IF(H84="","",IF(H84="Won",Q83+1,IF(H84="Push",Q83,Q83)))</f>
        <v>0</v>
      </c>
      <c r="R84" s="39">
        <f t="shared" ref="R84:R105" si="23">IF(H84="","",IF(H84="Lost",R83+1,IF(H84="Push",R83,R83)))</f>
        <v>2</v>
      </c>
      <c r="S84" s="69">
        <f t="shared" si="11"/>
        <v>0</v>
      </c>
    </row>
    <row r="85" spans="1:19" x14ac:dyDescent="0.3">
      <c r="A85" s="24">
        <v>42464</v>
      </c>
      <c r="B85" s="27" t="s">
        <v>182</v>
      </c>
      <c r="C85" s="48" t="s">
        <v>183</v>
      </c>
      <c r="D85" s="19">
        <v>2.75</v>
      </c>
      <c r="E85" s="19"/>
      <c r="F85" s="20">
        <v>5</v>
      </c>
      <c r="G85" s="20">
        <f t="shared" si="17"/>
        <v>13.75</v>
      </c>
      <c r="H85" s="81" t="s">
        <v>19</v>
      </c>
      <c r="I85" s="20">
        <f t="shared" si="18"/>
        <v>-5</v>
      </c>
      <c r="J85" s="20">
        <f t="shared" si="19"/>
        <v>45.750000000000007</v>
      </c>
      <c r="K85" s="45">
        <f t="shared" si="20"/>
        <v>31</v>
      </c>
      <c r="L85" s="45">
        <f t="shared" si="21"/>
        <v>49</v>
      </c>
      <c r="M85" s="61">
        <f t="shared" si="15"/>
        <v>0.38750000000000001</v>
      </c>
      <c r="N85" s="23">
        <f t="shared" si="16"/>
        <v>2.75</v>
      </c>
      <c r="O85">
        <v>1</v>
      </c>
      <c r="P85" s="23">
        <f t="shared" si="14"/>
        <v>1.75</v>
      </c>
      <c r="Q85" s="45">
        <f t="shared" si="22"/>
        <v>0</v>
      </c>
      <c r="R85" s="39">
        <f t="shared" si="23"/>
        <v>3</v>
      </c>
      <c r="S85" s="84">
        <f t="shared" si="11"/>
        <v>0</v>
      </c>
    </row>
    <row r="86" spans="1:19" x14ac:dyDescent="0.3">
      <c r="A86" s="24">
        <v>42465</v>
      </c>
      <c r="B86" s="27" t="s">
        <v>184</v>
      </c>
      <c r="C86" s="48" t="s">
        <v>185</v>
      </c>
      <c r="D86" s="19">
        <v>2.1</v>
      </c>
      <c r="E86" s="19"/>
      <c r="F86" s="20">
        <v>5</v>
      </c>
      <c r="G86" s="20">
        <f t="shared" si="17"/>
        <v>10.5</v>
      </c>
      <c r="H86" s="81" t="s">
        <v>28</v>
      </c>
      <c r="I86" s="20">
        <f t="shared" si="18"/>
        <v>5.5</v>
      </c>
      <c r="J86" s="20">
        <f t="shared" si="19"/>
        <v>51.250000000000007</v>
      </c>
      <c r="K86" s="45">
        <f t="shared" si="20"/>
        <v>32</v>
      </c>
      <c r="L86" s="45">
        <f t="shared" si="21"/>
        <v>49</v>
      </c>
      <c r="M86" s="61">
        <f t="shared" si="15"/>
        <v>0.39506172839506171</v>
      </c>
      <c r="N86" s="23">
        <f t="shared" si="16"/>
        <v>2.1</v>
      </c>
      <c r="O86">
        <v>1</v>
      </c>
      <c r="P86" s="23">
        <f t="shared" si="14"/>
        <v>1.1000000000000001</v>
      </c>
      <c r="Q86" s="45">
        <f t="shared" si="22"/>
        <v>1</v>
      </c>
      <c r="R86" s="39">
        <f t="shared" si="23"/>
        <v>3</v>
      </c>
      <c r="S86" s="84">
        <f t="shared" si="11"/>
        <v>0.25</v>
      </c>
    </row>
    <row r="87" spans="1:19" x14ac:dyDescent="0.3">
      <c r="A87" s="24">
        <v>42466</v>
      </c>
      <c r="B87" s="27" t="s">
        <v>186</v>
      </c>
      <c r="C87" s="48" t="s">
        <v>187</v>
      </c>
      <c r="D87" s="19">
        <v>2.75</v>
      </c>
      <c r="E87" s="19"/>
      <c r="F87" s="20">
        <v>5</v>
      </c>
      <c r="G87" s="20">
        <f t="shared" si="17"/>
        <v>13.75</v>
      </c>
      <c r="H87" s="81" t="s">
        <v>28</v>
      </c>
      <c r="I87" s="20">
        <f t="shared" si="18"/>
        <v>8.75</v>
      </c>
      <c r="J87" s="20">
        <f t="shared" si="19"/>
        <v>60.000000000000007</v>
      </c>
      <c r="K87" s="45">
        <f t="shared" si="20"/>
        <v>33</v>
      </c>
      <c r="L87" s="45">
        <f t="shared" si="21"/>
        <v>49</v>
      </c>
      <c r="M87" s="61">
        <f t="shared" si="15"/>
        <v>0.40243902439024393</v>
      </c>
      <c r="N87" s="23">
        <f t="shared" si="16"/>
        <v>2.75</v>
      </c>
      <c r="O87">
        <v>1</v>
      </c>
      <c r="P87" s="23">
        <f t="shared" si="14"/>
        <v>1.75</v>
      </c>
      <c r="Q87" s="45">
        <f t="shared" si="22"/>
        <v>2</v>
      </c>
      <c r="R87" s="39">
        <f t="shared" si="23"/>
        <v>3</v>
      </c>
      <c r="S87" s="84">
        <f t="shared" si="11"/>
        <v>0.4</v>
      </c>
    </row>
    <row r="88" spans="1:19" x14ac:dyDescent="0.3">
      <c r="A88" s="24">
        <v>42467</v>
      </c>
      <c r="B88" s="27" t="s">
        <v>188</v>
      </c>
      <c r="C88" s="48" t="s">
        <v>121</v>
      </c>
      <c r="D88" s="19">
        <v>2.2000000000000002</v>
      </c>
      <c r="E88" s="19"/>
      <c r="F88" s="20">
        <v>5</v>
      </c>
      <c r="G88" s="20">
        <f t="shared" si="17"/>
        <v>11</v>
      </c>
      <c r="H88" s="81" t="s">
        <v>19</v>
      </c>
      <c r="I88" s="20">
        <f t="shared" si="18"/>
        <v>-5</v>
      </c>
      <c r="J88" s="20">
        <f t="shared" si="19"/>
        <v>55.000000000000007</v>
      </c>
      <c r="K88" s="45">
        <f t="shared" si="20"/>
        <v>33</v>
      </c>
      <c r="L88" s="45">
        <f t="shared" si="21"/>
        <v>50</v>
      </c>
      <c r="M88" s="61">
        <f t="shared" si="15"/>
        <v>0.39759036144578314</v>
      </c>
      <c r="N88" s="23">
        <f t="shared" si="16"/>
        <v>2.2000000000000002</v>
      </c>
      <c r="O88">
        <v>1</v>
      </c>
      <c r="P88" s="23">
        <f t="shared" si="14"/>
        <v>1.2000000000000002</v>
      </c>
      <c r="Q88" s="45">
        <f t="shared" si="22"/>
        <v>2</v>
      </c>
      <c r="R88" s="39">
        <f t="shared" si="23"/>
        <v>4</v>
      </c>
      <c r="S88" s="84">
        <f t="shared" si="11"/>
        <v>0.33333333333333331</v>
      </c>
    </row>
    <row r="89" spans="1:19" x14ac:dyDescent="0.3">
      <c r="A89" s="24">
        <v>42468</v>
      </c>
      <c r="B89" s="27" t="s">
        <v>189</v>
      </c>
      <c r="C89" s="48" t="s">
        <v>190</v>
      </c>
      <c r="D89" s="19">
        <v>3.5</v>
      </c>
      <c r="E89" s="19" t="s">
        <v>23</v>
      </c>
      <c r="F89" s="20">
        <v>5</v>
      </c>
      <c r="G89" s="20">
        <f t="shared" si="17"/>
        <v>17.5</v>
      </c>
      <c r="H89" s="81" t="s">
        <v>19</v>
      </c>
      <c r="I89" s="20">
        <f t="shared" si="18"/>
        <v>-5</v>
      </c>
      <c r="J89" s="20">
        <f t="shared" si="19"/>
        <v>50.000000000000007</v>
      </c>
      <c r="K89" s="45">
        <f t="shared" si="20"/>
        <v>33</v>
      </c>
      <c r="L89" s="45">
        <f t="shared" si="21"/>
        <v>51</v>
      </c>
      <c r="M89" s="61">
        <f t="shared" si="15"/>
        <v>0.39285714285714285</v>
      </c>
      <c r="N89" s="23">
        <f t="shared" si="16"/>
        <v>3.5</v>
      </c>
      <c r="O89">
        <v>1</v>
      </c>
      <c r="P89" s="23">
        <f t="shared" si="14"/>
        <v>2.5</v>
      </c>
      <c r="Q89" s="45">
        <f t="shared" si="22"/>
        <v>2</v>
      </c>
      <c r="R89" s="39">
        <f t="shared" si="23"/>
        <v>5</v>
      </c>
      <c r="S89" s="84">
        <f t="shared" si="11"/>
        <v>0.2857142857142857</v>
      </c>
    </row>
    <row r="90" spans="1:19" x14ac:dyDescent="0.3">
      <c r="A90" s="24">
        <v>42471</v>
      </c>
      <c r="B90" s="27" t="s">
        <v>191</v>
      </c>
      <c r="C90" s="48" t="s">
        <v>192</v>
      </c>
      <c r="D90" s="19">
        <v>3.75</v>
      </c>
      <c r="E90" s="19"/>
      <c r="F90" s="20">
        <v>5</v>
      </c>
      <c r="G90" s="20">
        <f t="shared" si="17"/>
        <v>18.75</v>
      </c>
      <c r="H90" s="81" t="s">
        <v>28</v>
      </c>
      <c r="I90" s="20">
        <f t="shared" si="18"/>
        <v>13.75</v>
      </c>
      <c r="J90" s="20">
        <f t="shared" si="19"/>
        <v>63.750000000000007</v>
      </c>
      <c r="K90" s="45">
        <f t="shared" si="20"/>
        <v>34</v>
      </c>
      <c r="L90" s="45">
        <f t="shared" si="21"/>
        <v>51</v>
      </c>
      <c r="M90" s="61">
        <f t="shared" si="15"/>
        <v>0.4</v>
      </c>
      <c r="N90" s="23">
        <f t="shared" si="16"/>
        <v>3.75</v>
      </c>
      <c r="O90">
        <v>1</v>
      </c>
      <c r="P90" s="23">
        <f t="shared" si="14"/>
        <v>2.75</v>
      </c>
      <c r="Q90" s="45">
        <f t="shared" si="22"/>
        <v>3</v>
      </c>
      <c r="R90" s="39">
        <f t="shared" si="23"/>
        <v>5</v>
      </c>
      <c r="S90" s="84">
        <f t="shared" si="11"/>
        <v>0.375</v>
      </c>
    </row>
    <row r="91" spans="1:19" x14ac:dyDescent="0.3">
      <c r="A91" s="24">
        <v>42472</v>
      </c>
      <c r="B91" s="27" t="s">
        <v>193</v>
      </c>
      <c r="C91" s="48" t="s">
        <v>165</v>
      </c>
      <c r="D91" s="19">
        <v>3</v>
      </c>
      <c r="E91" s="19"/>
      <c r="F91" s="20">
        <v>5</v>
      </c>
      <c r="G91" s="20">
        <f t="shared" si="17"/>
        <v>15</v>
      </c>
      <c r="H91" s="81" t="s">
        <v>19</v>
      </c>
      <c r="I91" s="20">
        <f t="shared" si="18"/>
        <v>-5</v>
      </c>
      <c r="J91" s="20">
        <f t="shared" si="19"/>
        <v>58.750000000000007</v>
      </c>
      <c r="K91" s="45">
        <f t="shared" si="20"/>
        <v>34</v>
      </c>
      <c r="L91" s="45">
        <f t="shared" si="21"/>
        <v>52</v>
      </c>
      <c r="M91" s="61">
        <f t="shared" si="15"/>
        <v>0.39534883720930231</v>
      </c>
      <c r="N91" s="23">
        <f t="shared" si="16"/>
        <v>3</v>
      </c>
      <c r="O91">
        <v>1</v>
      </c>
      <c r="P91" s="23">
        <f t="shared" si="14"/>
        <v>2</v>
      </c>
      <c r="Q91" s="45">
        <f t="shared" si="22"/>
        <v>3</v>
      </c>
      <c r="R91" s="39">
        <f t="shared" si="23"/>
        <v>6</v>
      </c>
      <c r="S91" s="84">
        <f t="shared" si="11"/>
        <v>0.33333333333333331</v>
      </c>
    </row>
    <row r="92" spans="1:19" x14ac:dyDescent="0.3">
      <c r="A92" s="24">
        <v>42473</v>
      </c>
      <c r="B92" s="27" t="s">
        <v>194</v>
      </c>
      <c r="C92" s="48" t="s">
        <v>195</v>
      </c>
      <c r="D92" s="19">
        <v>4</v>
      </c>
      <c r="E92" s="19"/>
      <c r="F92" s="20">
        <v>5</v>
      </c>
      <c r="G92" s="20">
        <f t="shared" si="17"/>
        <v>20</v>
      </c>
      <c r="H92" s="81" t="s">
        <v>19</v>
      </c>
      <c r="I92" s="20">
        <f t="shared" si="18"/>
        <v>-5</v>
      </c>
      <c r="J92" s="20">
        <f t="shared" si="19"/>
        <v>53.750000000000007</v>
      </c>
      <c r="K92" s="45">
        <f t="shared" si="20"/>
        <v>34</v>
      </c>
      <c r="L92" s="45">
        <f t="shared" si="21"/>
        <v>53</v>
      </c>
      <c r="M92" s="61">
        <f t="shared" si="15"/>
        <v>0.39080459770114945</v>
      </c>
      <c r="N92" s="23">
        <f t="shared" si="16"/>
        <v>4</v>
      </c>
      <c r="O92">
        <v>1</v>
      </c>
      <c r="P92" s="23">
        <f t="shared" si="14"/>
        <v>3</v>
      </c>
      <c r="Q92" s="45">
        <f t="shared" si="22"/>
        <v>3</v>
      </c>
      <c r="R92" s="39">
        <f t="shared" si="23"/>
        <v>7</v>
      </c>
      <c r="S92" s="84">
        <f t="shared" si="11"/>
        <v>0.3</v>
      </c>
    </row>
    <row r="93" spans="1:19" x14ac:dyDescent="0.3">
      <c r="A93" s="24">
        <v>42474</v>
      </c>
      <c r="B93" s="27" t="s">
        <v>196</v>
      </c>
      <c r="C93" s="48" t="s">
        <v>197</v>
      </c>
      <c r="D93" s="19">
        <v>2.62</v>
      </c>
      <c r="E93" s="19" t="s">
        <v>23</v>
      </c>
      <c r="F93" s="20">
        <v>5</v>
      </c>
      <c r="G93" s="20">
        <f t="shared" si="17"/>
        <v>13.100000000000001</v>
      </c>
      <c r="H93" s="81" t="s">
        <v>19</v>
      </c>
      <c r="I93" s="20">
        <f t="shared" si="18"/>
        <v>-5</v>
      </c>
      <c r="J93" s="20">
        <f t="shared" si="19"/>
        <v>48.750000000000007</v>
      </c>
      <c r="K93" s="45">
        <f t="shared" si="20"/>
        <v>34</v>
      </c>
      <c r="L93" s="45">
        <f t="shared" si="21"/>
        <v>54</v>
      </c>
      <c r="M93" s="61">
        <f t="shared" si="15"/>
        <v>0.38636363636363635</v>
      </c>
      <c r="N93" s="23">
        <f t="shared" si="16"/>
        <v>2.62</v>
      </c>
      <c r="O93">
        <v>1</v>
      </c>
      <c r="P93" s="23">
        <f t="shared" si="14"/>
        <v>1.62</v>
      </c>
      <c r="Q93" s="45">
        <f t="shared" si="22"/>
        <v>3</v>
      </c>
      <c r="R93" s="39">
        <f t="shared" si="23"/>
        <v>8</v>
      </c>
      <c r="S93" s="84">
        <f t="shared" si="11"/>
        <v>0.27272727272727271</v>
      </c>
    </row>
    <row r="94" spans="1:19" x14ac:dyDescent="0.3">
      <c r="A94" s="24">
        <v>42476</v>
      </c>
      <c r="B94" s="27" t="s">
        <v>198</v>
      </c>
      <c r="C94" s="48" t="s">
        <v>199</v>
      </c>
      <c r="D94" s="19">
        <v>3.75</v>
      </c>
      <c r="E94" s="19" t="s">
        <v>23</v>
      </c>
      <c r="F94" s="20">
        <v>5</v>
      </c>
      <c r="G94" s="20">
        <f t="shared" si="17"/>
        <v>18.75</v>
      </c>
      <c r="H94" s="81" t="s">
        <v>28</v>
      </c>
      <c r="I94" s="20">
        <f t="shared" si="18"/>
        <v>13.75</v>
      </c>
      <c r="J94" s="20">
        <f t="shared" si="19"/>
        <v>62.500000000000007</v>
      </c>
      <c r="K94" s="45">
        <f t="shared" si="20"/>
        <v>35</v>
      </c>
      <c r="L94" s="45">
        <f t="shared" si="21"/>
        <v>54</v>
      </c>
      <c r="M94" s="61">
        <f t="shared" si="15"/>
        <v>0.39325842696629215</v>
      </c>
      <c r="N94" s="23">
        <f t="shared" si="16"/>
        <v>3.75</v>
      </c>
      <c r="O94">
        <v>1</v>
      </c>
      <c r="P94" s="23">
        <f t="shared" si="14"/>
        <v>2.75</v>
      </c>
      <c r="Q94" s="45">
        <f t="shared" si="22"/>
        <v>4</v>
      </c>
      <c r="R94" s="39">
        <f t="shared" si="23"/>
        <v>8</v>
      </c>
      <c r="S94" s="84">
        <f t="shared" si="11"/>
        <v>0.33333333333333331</v>
      </c>
    </row>
    <row r="95" spans="1:19" x14ac:dyDescent="0.3">
      <c r="A95" s="24">
        <v>42478</v>
      </c>
      <c r="B95" s="27" t="s">
        <v>200</v>
      </c>
      <c r="C95" s="48" t="s">
        <v>201</v>
      </c>
      <c r="D95" s="19">
        <v>2.62</v>
      </c>
      <c r="E95" s="19"/>
      <c r="F95" s="20">
        <v>5</v>
      </c>
      <c r="G95" s="20">
        <f t="shared" si="17"/>
        <v>13.100000000000001</v>
      </c>
      <c r="H95" s="81" t="s">
        <v>19</v>
      </c>
      <c r="I95" s="20">
        <f t="shared" si="18"/>
        <v>-5</v>
      </c>
      <c r="J95" s="20">
        <f t="shared" si="19"/>
        <v>57.500000000000007</v>
      </c>
      <c r="K95" s="45">
        <f t="shared" si="20"/>
        <v>35</v>
      </c>
      <c r="L95" s="45">
        <f t="shared" si="21"/>
        <v>55</v>
      </c>
      <c r="M95" s="61">
        <f t="shared" si="15"/>
        <v>0.3888888888888889</v>
      </c>
      <c r="N95" s="23">
        <f t="shared" si="16"/>
        <v>2.62</v>
      </c>
      <c r="O95">
        <v>1</v>
      </c>
      <c r="P95" s="23">
        <f t="shared" si="14"/>
        <v>1.62</v>
      </c>
      <c r="Q95" s="45">
        <f t="shared" si="22"/>
        <v>4</v>
      </c>
      <c r="R95" s="39">
        <f t="shared" si="23"/>
        <v>9</v>
      </c>
      <c r="S95" s="84">
        <f t="shared" si="11"/>
        <v>0.30769230769230771</v>
      </c>
    </row>
    <row r="96" spans="1:19" x14ac:dyDescent="0.3">
      <c r="A96" s="24">
        <v>42479</v>
      </c>
      <c r="B96" s="27" t="s">
        <v>202</v>
      </c>
      <c r="C96" s="48" t="s">
        <v>203</v>
      </c>
      <c r="D96" s="19">
        <v>2.88</v>
      </c>
      <c r="E96" s="19" t="s">
        <v>23</v>
      </c>
      <c r="F96" s="20">
        <v>5</v>
      </c>
      <c r="G96" s="20">
        <f t="shared" si="17"/>
        <v>14.399999999999999</v>
      </c>
      <c r="H96" s="81" t="s">
        <v>28</v>
      </c>
      <c r="I96" s="20">
        <f t="shared" si="18"/>
        <v>9.3999999999999986</v>
      </c>
      <c r="J96" s="20">
        <f t="shared" si="19"/>
        <v>66.900000000000006</v>
      </c>
      <c r="K96" s="45">
        <f t="shared" si="20"/>
        <v>36</v>
      </c>
      <c r="L96" s="45">
        <f t="shared" si="21"/>
        <v>55</v>
      </c>
      <c r="M96" s="61">
        <f t="shared" si="15"/>
        <v>0.39560439560439559</v>
      </c>
      <c r="N96" s="23">
        <f t="shared" si="16"/>
        <v>2.88</v>
      </c>
      <c r="O96">
        <v>1</v>
      </c>
      <c r="P96" s="23">
        <f t="shared" si="14"/>
        <v>1.88</v>
      </c>
      <c r="Q96" s="45">
        <f t="shared" si="22"/>
        <v>5</v>
      </c>
      <c r="R96" s="39">
        <f t="shared" si="23"/>
        <v>9</v>
      </c>
      <c r="S96" s="84">
        <f t="shared" si="11"/>
        <v>0.35714285714285715</v>
      </c>
    </row>
    <row r="97" spans="1:20" x14ac:dyDescent="0.3">
      <c r="A97" s="24">
        <v>42480</v>
      </c>
      <c r="B97" s="27" t="s">
        <v>204</v>
      </c>
      <c r="C97" s="48" t="s">
        <v>205</v>
      </c>
      <c r="D97" s="19">
        <v>2.75</v>
      </c>
      <c r="E97" s="19"/>
      <c r="F97" s="20">
        <v>5</v>
      </c>
      <c r="G97" s="20">
        <f t="shared" si="17"/>
        <v>13.75</v>
      </c>
      <c r="H97" s="81" t="s">
        <v>28</v>
      </c>
      <c r="I97" s="20">
        <f t="shared" si="18"/>
        <v>8.75</v>
      </c>
      <c r="J97" s="20">
        <f t="shared" si="19"/>
        <v>75.650000000000006</v>
      </c>
      <c r="K97" s="45">
        <f t="shared" si="20"/>
        <v>37</v>
      </c>
      <c r="L97" s="45">
        <f t="shared" si="21"/>
        <v>55</v>
      </c>
      <c r="M97" s="61">
        <f t="shared" si="15"/>
        <v>0.40217391304347827</v>
      </c>
      <c r="N97" s="23">
        <f t="shared" si="16"/>
        <v>2.75</v>
      </c>
      <c r="O97">
        <v>1</v>
      </c>
      <c r="P97" s="23">
        <f t="shared" si="14"/>
        <v>1.75</v>
      </c>
      <c r="Q97" s="45">
        <f t="shared" si="22"/>
        <v>6</v>
      </c>
      <c r="R97" s="39">
        <f t="shared" si="23"/>
        <v>9</v>
      </c>
      <c r="S97" s="84">
        <f t="shared" si="11"/>
        <v>0.4</v>
      </c>
    </row>
    <row r="98" spans="1:20" x14ac:dyDescent="0.3">
      <c r="A98" s="24">
        <v>42481</v>
      </c>
      <c r="B98" s="27" t="s">
        <v>206</v>
      </c>
      <c r="C98" s="48" t="s">
        <v>207</v>
      </c>
      <c r="D98" s="19">
        <v>2.62</v>
      </c>
      <c r="E98" s="19"/>
      <c r="F98" s="20">
        <v>5</v>
      </c>
      <c r="G98" s="20">
        <f t="shared" si="17"/>
        <v>13.100000000000001</v>
      </c>
      <c r="H98" s="81" t="s">
        <v>28</v>
      </c>
      <c r="I98" s="20">
        <f t="shared" si="18"/>
        <v>8.1000000000000014</v>
      </c>
      <c r="J98" s="20">
        <f t="shared" si="19"/>
        <v>83.75</v>
      </c>
      <c r="K98" s="45">
        <f t="shared" si="20"/>
        <v>38</v>
      </c>
      <c r="L98" s="45">
        <f t="shared" si="21"/>
        <v>55</v>
      </c>
      <c r="M98" s="61">
        <f t="shared" si="15"/>
        <v>0.40860215053763443</v>
      </c>
      <c r="N98" s="23">
        <f t="shared" si="16"/>
        <v>2.62</v>
      </c>
      <c r="O98">
        <v>1</v>
      </c>
      <c r="P98" s="23">
        <f t="shared" si="14"/>
        <v>1.62</v>
      </c>
      <c r="Q98" s="45">
        <f t="shared" si="22"/>
        <v>7</v>
      </c>
      <c r="R98" s="39">
        <f t="shared" si="23"/>
        <v>9</v>
      </c>
      <c r="S98" s="84">
        <f t="shared" ref="S98:S161" si="24">IF(H98="","",Q98/(Q98+R98))</f>
        <v>0.4375</v>
      </c>
    </row>
    <row r="99" spans="1:20" x14ac:dyDescent="0.3">
      <c r="A99" s="24">
        <v>42482</v>
      </c>
      <c r="B99" s="27" t="s">
        <v>208</v>
      </c>
      <c r="C99" s="48" t="s">
        <v>209</v>
      </c>
      <c r="D99" s="19">
        <v>2.5</v>
      </c>
      <c r="E99" s="19"/>
      <c r="F99" s="20">
        <v>5</v>
      </c>
      <c r="G99" s="20">
        <f t="shared" si="17"/>
        <v>12.5</v>
      </c>
      <c r="H99" s="81" t="s">
        <v>28</v>
      </c>
      <c r="I99" s="20">
        <f t="shared" si="18"/>
        <v>7.5</v>
      </c>
      <c r="J99" s="20">
        <f t="shared" si="19"/>
        <v>91.25</v>
      </c>
      <c r="K99" s="45">
        <f t="shared" si="20"/>
        <v>39</v>
      </c>
      <c r="L99" s="45">
        <f t="shared" si="21"/>
        <v>55</v>
      </c>
      <c r="M99" s="61">
        <f t="shared" si="15"/>
        <v>0.41489361702127658</v>
      </c>
      <c r="N99" s="23">
        <f t="shared" si="16"/>
        <v>2.5</v>
      </c>
      <c r="O99">
        <v>1</v>
      </c>
      <c r="P99" s="23">
        <f t="shared" si="14"/>
        <v>1.5</v>
      </c>
      <c r="Q99" s="45">
        <f t="shared" si="22"/>
        <v>8</v>
      </c>
      <c r="R99" s="39">
        <f t="shared" si="23"/>
        <v>9</v>
      </c>
      <c r="S99" s="84">
        <f t="shared" si="24"/>
        <v>0.47058823529411764</v>
      </c>
    </row>
    <row r="100" spans="1:20" x14ac:dyDescent="0.3">
      <c r="A100" s="24">
        <v>42483</v>
      </c>
      <c r="B100" s="27" t="s">
        <v>210</v>
      </c>
      <c r="C100" s="48" t="s">
        <v>211</v>
      </c>
      <c r="D100" s="19">
        <v>2.75</v>
      </c>
      <c r="E100" s="19"/>
      <c r="F100" s="20">
        <v>5</v>
      </c>
      <c r="G100" s="20">
        <f t="shared" si="17"/>
        <v>13.75</v>
      </c>
      <c r="H100" s="81" t="s">
        <v>19</v>
      </c>
      <c r="I100" s="20">
        <f t="shared" si="18"/>
        <v>-5</v>
      </c>
      <c r="J100" s="20">
        <f t="shared" si="19"/>
        <v>86.25</v>
      </c>
      <c r="K100" s="45">
        <f t="shared" si="20"/>
        <v>39</v>
      </c>
      <c r="L100" s="45">
        <f t="shared" si="21"/>
        <v>56</v>
      </c>
      <c r="M100" s="61">
        <f t="shared" si="15"/>
        <v>0.41052631578947368</v>
      </c>
      <c r="N100" s="23">
        <f t="shared" si="16"/>
        <v>2.75</v>
      </c>
      <c r="O100">
        <v>1</v>
      </c>
      <c r="P100" s="23">
        <f t="shared" si="14"/>
        <v>1.75</v>
      </c>
      <c r="Q100" s="45">
        <f t="shared" si="22"/>
        <v>8</v>
      </c>
      <c r="R100" s="39">
        <f t="shared" si="23"/>
        <v>10</v>
      </c>
      <c r="S100" s="84">
        <f t="shared" si="24"/>
        <v>0.44444444444444442</v>
      </c>
    </row>
    <row r="101" spans="1:20" x14ac:dyDescent="0.3">
      <c r="A101" s="24">
        <v>42485</v>
      </c>
      <c r="B101" s="27" t="s">
        <v>212</v>
      </c>
      <c r="C101" s="48" t="s">
        <v>213</v>
      </c>
      <c r="D101" s="19">
        <v>4</v>
      </c>
      <c r="E101" s="19" t="s">
        <v>23</v>
      </c>
      <c r="F101" s="20">
        <v>5</v>
      </c>
      <c r="G101" s="20">
        <f t="shared" si="17"/>
        <v>20</v>
      </c>
      <c r="H101" s="81" t="s">
        <v>19</v>
      </c>
      <c r="I101" s="20">
        <f t="shared" si="18"/>
        <v>-5</v>
      </c>
      <c r="J101" s="20">
        <f t="shared" si="19"/>
        <v>81.25</v>
      </c>
      <c r="K101" s="45">
        <f t="shared" si="20"/>
        <v>39</v>
      </c>
      <c r="L101" s="45">
        <f t="shared" si="21"/>
        <v>57</v>
      </c>
      <c r="M101" s="61">
        <f t="shared" si="15"/>
        <v>0.40625</v>
      </c>
      <c r="N101" s="23">
        <f t="shared" si="16"/>
        <v>4</v>
      </c>
      <c r="O101">
        <v>1</v>
      </c>
      <c r="P101" s="23">
        <f t="shared" si="14"/>
        <v>3</v>
      </c>
      <c r="Q101" s="45">
        <f t="shared" si="22"/>
        <v>8</v>
      </c>
      <c r="R101" s="39">
        <f t="shared" si="23"/>
        <v>11</v>
      </c>
      <c r="S101" s="84">
        <f t="shared" si="24"/>
        <v>0.42105263157894735</v>
      </c>
    </row>
    <row r="102" spans="1:20" x14ac:dyDescent="0.3">
      <c r="A102" s="24">
        <v>42487</v>
      </c>
      <c r="B102" s="27" t="s">
        <v>214</v>
      </c>
      <c r="C102" s="48" t="s">
        <v>215</v>
      </c>
      <c r="D102" s="19">
        <v>2.62</v>
      </c>
      <c r="E102" s="19" t="s">
        <v>23</v>
      </c>
      <c r="F102" s="20">
        <v>5</v>
      </c>
      <c r="G102" s="20">
        <f t="shared" si="17"/>
        <v>13.100000000000001</v>
      </c>
      <c r="H102" s="81" t="s">
        <v>19</v>
      </c>
      <c r="I102" s="20">
        <f t="shared" si="18"/>
        <v>-5</v>
      </c>
      <c r="J102" s="20">
        <f t="shared" si="19"/>
        <v>76.25</v>
      </c>
      <c r="K102" s="45">
        <f t="shared" si="20"/>
        <v>39</v>
      </c>
      <c r="L102" s="45">
        <f t="shared" si="21"/>
        <v>58</v>
      </c>
      <c r="M102" s="61">
        <f t="shared" si="15"/>
        <v>0.40206185567010311</v>
      </c>
      <c r="N102" s="23">
        <f t="shared" si="16"/>
        <v>2.62</v>
      </c>
      <c r="O102">
        <v>1</v>
      </c>
      <c r="P102" s="23">
        <f t="shared" si="14"/>
        <v>1.62</v>
      </c>
      <c r="Q102" s="45">
        <f t="shared" si="22"/>
        <v>8</v>
      </c>
      <c r="R102" s="39">
        <f t="shared" si="23"/>
        <v>12</v>
      </c>
      <c r="S102" s="84">
        <f t="shared" si="24"/>
        <v>0.4</v>
      </c>
    </row>
    <row r="103" spans="1:20" x14ac:dyDescent="0.3">
      <c r="A103" s="24">
        <v>42488</v>
      </c>
      <c r="B103" s="27" t="s">
        <v>216</v>
      </c>
      <c r="C103" s="48" t="s">
        <v>217</v>
      </c>
      <c r="D103" s="19">
        <v>3</v>
      </c>
      <c r="E103" s="19" t="s">
        <v>23</v>
      </c>
      <c r="F103" s="20">
        <v>5</v>
      </c>
      <c r="G103" s="20">
        <f t="shared" si="17"/>
        <v>15</v>
      </c>
      <c r="H103" s="81" t="s">
        <v>19</v>
      </c>
      <c r="I103" s="20">
        <f t="shared" si="18"/>
        <v>-5</v>
      </c>
      <c r="J103" s="20">
        <f t="shared" si="19"/>
        <v>71.25</v>
      </c>
      <c r="K103" s="45">
        <f t="shared" si="20"/>
        <v>39</v>
      </c>
      <c r="L103" s="45">
        <f t="shared" si="21"/>
        <v>59</v>
      </c>
      <c r="M103" s="61">
        <f t="shared" si="15"/>
        <v>0.39795918367346939</v>
      </c>
      <c r="N103" s="23">
        <f t="shared" si="16"/>
        <v>3</v>
      </c>
      <c r="O103">
        <v>1</v>
      </c>
      <c r="P103" s="23">
        <f t="shared" si="14"/>
        <v>2</v>
      </c>
      <c r="Q103" s="45">
        <f t="shared" si="22"/>
        <v>8</v>
      </c>
      <c r="R103" s="39">
        <f t="shared" si="23"/>
        <v>13</v>
      </c>
      <c r="S103" s="84">
        <f t="shared" si="24"/>
        <v>0.38095238095238093</v>
      </c>
    </row>
    <row r="104" spans="1:20" x14ac:dyDescent="0.3">
      <c r="A104" s="24">
        <v>42489</v>
      </c>
      <c r="B104" s="27" t="s">
        <v>218</v>
      </c>
      <c r="C104" s="48" t="s">
        <v>219</v>
      </c>
      <c r="D104" s="19">
        <v>3</v>
      </c>
      <c r="E104" s="19"/>
      <c r="F104" s="20">
        <v>5</v>
      </c>
      <c r="G104" s="20">
        <v>75.27</v>
      </c>
      <c r="H104" s="81" t="s">
        <v>28</v>
      </c>
      <c r="I104" s="20">
        <f t="shared" si="18"/>
        <v>10</v>
      </c>
      <c r="J104" s="20">
        <f t="shared" si="19"/>
        <v>81.25</v>
      </c>
      <c r="K104" s="45">
        <f t="shared" si="20"/>
        <v>40</v>
      </c>
      <c r="L104" s="45">
        <f t="shared" si="21"/>
        <v>59</v>
      </c>
      <c r="M104" s="61">
        <f t="shared" si="15"/>
        <v>0.40404040404040403</v>
      </c>
      <c r="N104" s="23">
        <f t="shared" si="16"/>
        <v>3</v>
      </c>
      <c r="O104">
        <v>1</v>
      </c>
      <c r="P104" s="23">
        <f t="shared" si="14"/>
        <v>2</v>
      </c>
      <c r="Q104" s="45">
        <f t="shared" si="22"/>
        <v>9</v>
      </c>
      <c r="R104" s="39">
        <f t="shared" si="23"/>
        <v>13</v>
      </c>
      <c r="S104" s="84">
        <f t="shared" si="24"/>
        <v>0.40909090909090912</v>
      </c>
      <c r="T104" t="s">
        <v>220</v>
      </c>
    </row>
    <row r="105" spans="1:20" x14ac:dyDescent="0.3">
      <c r="A105" s="24">
        <v>42490</v>
      </c>
      <c r="B105" s="27" t="s">
        <v>221</v>
      </c>
      <c r="C105" s="48" t="s">
        <v>222</v>
      </c>
      <c r="D105" s="19">
        <v>3</v>
      </c>
      <c r="E105" s="19"/>
      <c r="F105" s="20">
        <v>5</v>
      </c>
      <c r="G105" s="20">
        <f t="shared" si="17"/>
        <v>15</v>
      </c>
      <c r="H105" s="81" t="s">
        <v>19</v>
      </c>
      <c r="I105" s="20">
        <f t="shared" si="18"/>
        <v>-5</v>
      </c>
      <c r="J105" s="20">
        <f t="shared" si="19"/>
        <v>76.25</v>
      </c>
      <c r="K105" s="45">
        <f t="shared" si="20"/>
        <v>40</v>
      </c>
      <c r="L105" s="45">
        <f t="shared" si="21"/>
        <v>60</v>
      </c>
      <c r="M105" s="61">
        <f t="shared" si="15"/>
        <v>0.4</v>
      </c>
      <c r="N105" s="23">
        <f t="shared" si="16"/>
        <v>3</v>
      </c>
      <c r="O105">
        <v>1</v>
      </c>
      <c r="P105" s="23">
        <f t="shared" si="14"/>
        <v>2</v>
      </c>
      <c r="Q105" s="45">
        <f t="shared" si="22"/>
        <v>9</v>
      </c>
      <c r="R105" s="39">
        <f t="shared" si="23"/>
        <v>14</v>
      </c>
      <c r="S105" s="84">
        <f t="shared" si="24"/>
        <v>0.39130434782608697</v>
      </c>
    </row>
    <row r="106" spans="1:20" x14ac:dyDescent="0.3">
      <c r="A106" s="16">
        <v>42492</v>
      </c>
      <c r="B106" s="74" t="s">
        <v>223</v>
      </c>
      <c r="C106" s="75" t="s">
        <v>224</v>
      </c>
      <c r="D106" s="76">
        <v>3.5</v>
      </c>
      <c r="E106" s="76" t="s">
        <v>23</v>
      </c>
      <c r="F106" s="20">
        <v>5</v>
      </c>
      <c r="G106" s="77">
        <f t="shared" si="17"/>
        <v>17.5</v>
      </c>
      <c r="H106" s="85" t="s">
        <v>28</v>
      </c>
      <c r="I106" s="20">
        <f t="shared" si="18"/>
        <v>12.5</v>
      </c>
      <c r="J106" s="77">
        <f t="shared" si="19"/>
        <v>88.75</v>
      </c>
      <c r="K106" s="44">
        <f t="shared" si="20"/>
        <v>41</v>
      </c>
      <c r="L106" s="44">
        <f t="shared" si="21"/>
        <v>60</v>
      </c>
      <c r="M106" s="68">
        <f t="shared" si="15"/>
        <v>0.40594059405940597</v>
      </c>
      <c r="N106" s="79">
        <f t="shared" si="16"/>
        <v>3.5</v>
      </c>
      <c r="O106" s="80">
        <v>1</v>
      </c>
      <c r="P106" s="79">
        <f t="shared" si="14"/>
        <v>2.5</v>
      </c>
      <c r="Q106" s="44">
        <v>1</v>
      </c>
      <c r="R106" s="88">
        <v>0</v>
      </c>
      <c r="S106" s="89">
        <f t="shared" si="24"/>
        <v>1</v>
      </c>
    </row>
    <row r="107" spans="1:20" x14ac:dyDescent="0.3">
      <c r="A107" s="24">
        <v>42493</v>
      </c>
      <c r="B107" s="27" t="s">
        <v>225</v>
      </c>
      <c r="C107" s="48" t="s">
        <v>226</v>
      </c>
      <c r="D107" s="19">
        <v>3.25</v>
      </c>
      <c r="E107" s="19"/>
      <c r="F107" s="20">
        <v>5</v>
      </c>
      <c r="G107" s="20">
        <f t="shared" si="17"/>
        <v>16.25</v>
      </c>
      <c r="H107" s="81" t="s">
        <v>19</v>
      </c>
      <c r="I107" s="20">
        <f t="shared" si="18"/>
        <v>-5</v>
      </c>
      <c r="J107" s="20">
        <f t="shared" si="19"/>
        <v>83.75</v>
      </c>
      <c r="K107" s="45">
        <f t="shared" si="20"/>
        <v>41</v>
      </c>
      <c r="L107" s="45">
        <f t="shared" si="21"/>
        <v>61</v>
      </c>
      <c r="M107" s="61">
        <f t="shared" si="15"/>
        <v>0.40196078431372551</v>
      </c>
      <c r="N107" s="23">
        <f t="shared" si="16"/>
        <v>3.25</v>
      </c>
      <c r="O107">
        <v>1</v>
      </c>
      <c r="P107" s="23">
        <f t="shared" si="14"/>
        <v>2.25</v>
      </c>
      <c r="Q107" s="45">
        <f t="shared" ref="Q107:Q121" si="25">IF(H107="","",IF(H107="Won",Q106+1,IF(H107="Push",Q106,Q106)))</f>
        <v>1</v>
      </c>
      <c r="R107" s="39">
        <f t="shared" ref="R107:R121" si="26">IF(H107="","",IF(H107="Lost",R106+1,IF(H107="Push",R106,R106)))</f>
        <v>1</v>
      </c>
      <c r="S107" s="84">
        <f t="shared" si="24"/>
        <v>0.5</v>
      </c>
    </row>
    <row r="108" spans="1:20" x14ac:dyDescent="0.3">
      <c r="A108" s="24">
        <v>42494</v>
      </c>
      <c r="B108" s="27" t="s">
        <v>227</v>
      </c>
      <c r="C108" s="48" t="s">
        <v>228</v>
      </c>
      <c r="D108" s="19">
        <v>2.37</v>
      </c>
      <c r="E108" s="19" t="s">
        <v>23</v>
      </c>
      <c r="F108" s="20">
        <v>5</v>
      </c>
      <c r="G108" s="20">
        <f t="shared" si="17"/>
        <v>11.850000000000001</v>
      </c>
      <c r="H108" s="81" t="s">
        <v>19</v>
      </c>
      <c r="I108" s="20">
        <f t="shared" si="18"/>
        <v>-5</v>
      </c>
      <c r="J108" s="20">
        <f t="shared" si="19"/>
        <v>78.75</v>
      </c>
      <c r="K108" s="45">
        <f t="shared" si="20"/>
        <v>41</v>
      </c>
      <c r="L108" s="45">
        <f t="shared" si="21"/>
        <v>62</v>
      </c>
      <c r="M108" s="61">
        <f t="shared" si="15"/>
        <v>0.39805825242718446</v>
      </c>
      <c r="N108" s="23">
        <f t="shared" si="16"/>
        <v>2.37</v>
      </c>
      <c r="O108">
        <v>1</v>
      </c>
      <c r="P108" s="23">
        <f t="shared" si="14"/>
        <v>1.37</v>
      </c>
      <c r="Q108" s="45">
        <f t="shared" si="25"/>
        <v>1</v>
      </c>
      <c r="R108" s="39">
        <f t="shared" si="26"/>
        <v>2</v>
      </c>
      <c r="S108" s="84">
        <f t="shared" si="24"/>
        <v>0.33333333333333331</v>
      </c>
    </row>
    <row r="109" spans="1:20" x14ac:dyDescent="0.3">
      <c r="A109" s="24">
        <v>42495</v>
      </c>
      <c r="B109" s="27" t="s">
        <v>229</v>
      </c>
      <c r="C109" s="48" t="s">
        <v>230</v>
      </c>
      <c r="D109" s="19">
        <v>2.62</v>
      </c>
      <c r="E109" s="19"/>
      <c r="F109" s="20">
        <v>5</v>
      </c>
      <c r="G109" s="20">
        <f t="shared" si="17"/>
        <v>13.100000000000001</v>
      </c>
      <c r="H109" s="81" t="s">
        <v>28</v>
      </c>
      <c r="I109" s="20">
        <f t="shared" si="18"/>
        <v>8.1000000000000014</v>
      </c>
      <c r="J109" s="20">
        <f t="shared" si="19"/>
        <v>86.85</v>
      </c>
      <c r="K109" s="45">
        <f t="shared" si="20"/>
        <v>42</v>
      </c>
      <c r="L109" s="45">
        <f t="shared" si="21"/>
        <v>62</v>
      </c>
      <c r="M109" s="61">
        <f t="shared" si="15"/>
        <v>0.40384615384615385</v>
      </c>
      <c r="N109" s="23">
        <f t="shared" si="16"/>
        <v>2.62</v>
      </c>
      <c r="O109">
        <v>1</v>
      </c>
      <c r="P109" s="23">
        <f t="shared" si="14"/>
        <v>1.62</v>
      </c>
      <c r="Q109" s="45">
        <f t="shared" si="25"/>
        <v>2</v>
      </c>
      <c r="R109" s="39">
        <f t="shared" si="26"/>
        <v>2</v>
      </c>
      <c r="S109" s="84">
        <f t="shared" si="24"/>
        <v>0.5</v>
      </c>
    </row>
    <row r="110" spans="1:20" x14ac:dyDescent="0.3">
      <c r="A110" s="24">
        <v>42496</v>
      </c>
      <c r="B110" s="27" t="s">
        <v>231</v>
      </c>
      <c r="C110" s="90" t="s">
        <v>232</v>
      </c>
      <c r="D110" s="19">
        <v>2.25</v>
      </c>
      <c r="E110" s="19"/>
      <c r="F110" s="20">
        <v>5</v>
      </c>
      <c r="G110" s="20">
        <f t="shared" si="17"/>
        <v>11.25</v>
      </c>
      <c r="H110" s="81" t="s">
        <v>28</v>
      </c>
      <c r="I110" s="20">
        <f t="shared" si="18"/>
        <v>6.25</v>
      </c>
      <c r="J110" s="20">
        <f t="shared" si="19"/>
        <v>93.1</v>
      </c>
      <c r="K110" s="45">
        <f t="shared" si="20"/>
        <v>43</v>
      </c>
      <c r="L110" s="45">
        <f t="shared" si="21"/>
        <v>62</v>
      </c>
      <c r="M110" s="61">
        <f t="shared" si="15"/>
        <v>0.40952380952380951</v>
      </c>
      <c r="N110" s="23">
        <f t="shared" si="16"/>
        <v>2.25</v>
      </c>
      <c r="O110">
        <v>1</v>
      </c>
      <c r="P110" s="23">
        <f t="shared" si="14"/>
        <v>1.25</v>
      </c>
      <c r="Q110" s="45">
        <f t="shared" si="25"/>
        <v>3</v>
      </c>
      <c r="R110" s="39">
        <f t="shared" si="26"/>
        <v>2</v>
      </c>
      <c r="S110" s="84">
        <f t="shared" si="24"/>
        <v>0.6</v>
      </c>
    </row>
    <row r="111" spans="1:20" x14ac:dyDescent="0.3">
      <c r="A111" s="24">
        <v>42497</v>
      </c>
      <c r="B111" s="27" t="s">
        <v>233</v>
      </c>
      <c r="C111" s="48" t="s">
        <v>234</v>
      </c>
      <c r="D111" s="19">
        <v>2.37</v>
      </c>
      <c r="E111" s="19"/>
      <c r="F111" s="20">
        <v>5</v>
      </c>
      <c r="G111" s="20">
        <f t="shared" si="17"/>
        <v>11.850000000000001</v>
      </c>
      <c r="H111" s="81" t="s">
        <v>19</v>
      </c>
      <c r="I111" s="20">
        <f t="shared" si="18"/>
        <v>-5</v>
      </c>
      <c r="J111" s="20">
        <f t="shared" si="19"/>
        <v>88.1</v>
      </c>
      <c r="K111" s="45">
        <f t="shared" si="20"/>
        <v>43</v>
      </c>
      <c r="L111" s="45">
        <f t="shared" si="21"/>
        <v>63</v>
      </c>
      <c r="M111" s="61">
        <f t="shared" si="15"/>
        <v>0.40566037735849059</v>
      </c>
      <c r="N111" s="23">
        <f t="shared" si="16"/>
        <v>2.37</v>
      </c>
      <c r="O111">
        <v>1</v>
      </c>
      <c r="P111" s="23">
        <f t="shared" si="14"/>
        <v>1.37</v>
      </c>
      <c r="Q111" s="45">
        <f t="shared" si="25"/>
        <v>3</v>
      </c>
      <c r="R111" s="39">
        <f t="shared" si="26"/>
        <v>3</v>
      </c>
      <c r="S111" s="84">
        <f t="shared" si="24"/>
        <v>0.5</v>
      </c>
    </row>
    <row r="112" spans="1:20" x14ac:dyDescent="0.3">
      <c r="A112" s="24">
        <v>42498</v>
      </c>
      <c r="B112" s="27" t="s">
        <v>235</v>
      </c>
      <c r="C112" s="48" t="s">
        <v>236</v>
      </c>
      <c r="D112" s="19">
        <v>2.75</v>
      </c>
      <c r="E112" s="19" t="s">
        <v>23</v>
      </c>
      <c r="F112" s="20">
        <v>5</v>
      </c>
      <c r="G112" s="20">
        <f t="shared" si="17"/>
        <v>13.75</v>
      </c>
      <c r="H112" s="81" t="s">
        <v>28</v>
      </c>
      <c r="I112" s="20">
        <f t="shared" si="18"/>
        <v>8.75</v>
      </c>
      <c r="J112" s="20">
        <f t="shared" si="19"/>
        <v>96.85</v>
      </c>
      <c r="K112" s="45">
        <f t="shared" si="20"/>
        <v>44</v>
      </c>
      <c r="L112" s="45">
        <f t="shared" si="21"/>
        <v>63</v>
      </c>
      <c r="M112" s="61">
        <f t="shared" si="15"/>
        <v>0.41121495327102803</v>
      </c>
      <c r="N112" s="23">
        <f t="shared" si="16"/>
        <v>2.75</v>
      </c>
      <c r="O112">
        <v>1</v>
      </c>
      <c r="P112" s="23">
        <f t="shared" si="14"/>
        <v>1.75</v>
      </c>
      <c r="Q112" s="45">
        <f t="shared" si="25"/>
        <v>4</v>
      </c>
      <c r="R112" s="39">
        <f t="shared" si="26"/>
        <v>3</v>
      </c>
      <c r="S112" s="84">
        <f t="shared" si="24"/>
        <v>0.5714285714285714</v>
      </c>
    </row>
    <row r="113" spans="1:20" x14ac:dyDescent="0.3">
      <c r="A113" s="24">
        <v>42500</v>
      </c>
      <c r="B113" s="27" t="s">
        <v>237</v>
      </c>
      <c r="C113" s="48" t="s">
        <v>238</v>
      </c>
      <c r="D113" s="19">
        <v>3.25</v>
      </c>
      <c r="E113" s="19"/>
      <c r="F113" s="20">
        <v>5</v>
      </c>
      <c r="G113" s="20">
        <f t="shared" si="17"/>
        <v>16.25</v>
      </c>
      <c r="H113" s="81" t="s">
        <v>28</v>
      </c>
      <c r="I113" s="20">
        <f t="shared" si="18"/>
        <v>11.25</v>
      </c>
      <c r="J113" s="20">
        <f t="shared" si="19"/>
        <v>108.1</v>
      </c>
      <c r="K113" s="45">
        <f t="shared" si="20"/>
        <v>45</v>
      </c>
      <c r="L113" s="45">
        <f t="shared" si="21"/>
        <v>63</v>
      </c>
      <c r="M113" s="61">
        <f t="shared" si="15"/>
        <v>0.41666666666666669</v>
      </c>
      <c r="N113" s="23">
        <f t="shared" si="16"/>
        <v>3.25</v>
      </c>
      <c r="O113">
        <v>1</v>
      </c>
      <c r="P113" s="23">
        <f t="shared" si="14"/>
        <v>2.25</v>
      </c>
      <c r="Q113" s="45">
        <f t="shared" si="25"/>
        <v>5</v>
      </c>
      <c r="R113" s="39">
        <f t="shared" si="26"/>
        <v>3</v>
      </c>
      <c r="S113" s="84">
        <f t="shared" si="24"/>
        <v>0.625</v>
      </c>
      <c r="T113" t="s">
        <v>239</v>
      </c>
    </row>
    <row r="114" spans="1:20" x14ac:dyDescent="0.3">
      <c r="A114" s="24">
        <v>42502</v>
      </c>
      <c r="B114" s="27" t="s">
        <v>240</v>
      </c>
      <c r="C114" s="48" t="s">
        <v>241</v>
      </c>
      <c r="D114" s="19">
        <v>3</v>
      </c>
      <c r="E114" s="19"/>
      <c r="F114" s="20">
        <v>5</v>
      </c>
      <c r="G114" s="20">
        <f t="shared" si="17"/>
        <v>15</v>
      </c>
      <c r="H114" s="81" t="s">
        <v>19</v>
      </c>
      <c r="I114" s="20">
        <f t="shared" si="18"/>
        <v>-5</v>
      </c>
      <c r="J114" s="20">
        <f t="shared" si="19"/>
        <v>103.1</v>
      </c>
      <c r="K114" s="45">
        <f t="shared" si="20"/>
        <v>45</v>
      </c>
      <c r="L114" s="45">
        <f t="shared" si="21"/>
        <v>64</v>
      </c>
      <c r="M114" s="61">
        <f t="shared" si="15"/>
        <v>0.41284403669724773</v>
      </c>
      <c r="N114" s="23">
        <f t="shared" si="16"/>
        <v>3</v>
      </c>
      <c r="O114">
        <v>1</v>
      </c>
      <c r="P114" s="23">
        <f t="shared" si="14"/>
        <v>2</v>
      </c>
      <c r="Q114" s="45">
        <f t="shared" si="25"/>
        <v>5</v>
      </c>
      <c r="R114" s="39">
        <f t="shared" si="26"/>
        <v>4</v>
      </c>
      <c r="S114" s="84">
        <f t="shared" si="24"/>
        <v>0.55555555555555558</v>
      </c>
    </row>
    <row r="115" spans="1:20" x14ac:dyDescent="0.3">
      <c r="A115" s="24">
        <v>42503</v>
      </c>
      <c r="B115" s="27" t="s">
        <v>242</v>
      </c>
      <c r="C115" s="48" t="s">
        <v>243</v>
      </c>
      <c r="D115" s="19">
        <v>3.12</v>
      </c>
      <c r="E115" s="19" t="s">
        <v>23</v>
      </c>
      <c r="F115" s="20">
        <v>5</v>
      </c>
      <c r="G115" s="20">
        <f t="shared" si="17"/>
        <v>15.600000000000001</v>
      </c>
      <c r="H115" s="81" t="s">
        <v>19</v>
      </c>
      <c r="I115" s="20">
        <f t="shared" si="18"/>
        <v>-5</v>
      </c>
      <c r="J115" s="20">
        <f t="shared" si="19"/>
        <v>98.1</v>
      </c>
      <c r="K115" s="45">
        <f t="shared" si="20"/>
        <v>45</v>
      </c>
      <c r="L115" s="45">
        <f t="shared" si="21"/>
        <v>65</v>
      </c>
      <c r="M115" s="61">
        <f t="shared" si="15"/>
        <v>0.40909090909090912</v>
      </c>
      <c r="N115" s="23">
        <f t="shared" si="16"/>
        <v>3.12</v>
      </c>
      <c r="O115">
        <v>1</v>
      </c>
      <c r="P115" s="23">
        <f t="shared" si="14"/>
        <v>2.12</v>
      </c>
      <c r="Q115" s="45">
        <f t="shared" si="25"/>
        <v>5</v>
      </c>
      <c r="R115" s="39">
        <f t="shared" si="26"/>
        <v>5</v>
      </c>
      <c r="S115" s="84">
        <f t="shared" si="24"/>
        <v>0.5</v>
      </c>
    </row>
    <row r="116" spans="1:20" x14ac:dyDescent="0.3">
      <c r="A116" s="24">
        <v>42504</v>
      </c>
      <c r="B116" s="27" t="s">
        <v>244</v>
      </c>
      <c r="C116" s="48" t="s">
        <v>245</v>
      </c>
      <c r="D116" s="19">
        <v>2.5</v>
      </c>
      <c r="E116" s="19"/>
      <c r="F116" s="20">
        <v>5</v>
      </c>
      <c r="G116" s="20">
        <f t="shared" si="17"/>
        <v>12.5</v>
      </c>
      <c r="H116" s="81" t="s">
        <v>19</v>
      </c>
      <c r="I116" s="20">
        <f t="shared" si="18"/>
        <v>-5</v>
      </c>
      <c r="J116" s="20">
        <f t="shared" si="19"/>
        <v>93.1</v>
      </c>
      <c r="K116" s="45">
        <f t="shared" si="20"/>
        <v>45</v>
      </c>
      <c r="L116" s="45">
        <f t="shared" si="21"/>
        <v>66</v>
      </c>
      <c r="M116" s="61">
        <f t="shared" si="15"/>
        <v>0.40540540540540543</v>
      </c>
      <c r="N116" s="23">
        <f t="shared" si="16"/>
        <v>2.5</v>
      </c>
      <c r="O116">
        <v>1</v>
      </c>
      <c r="P116" s="23">
        <f t="shared" si="14"/>
        <v>1.5</v>
      </c>
      <c r="Q116" s="45">
        <f t="shared" si="25"/>
        <v>5</v>
      </c>
      <c r="R116" s="39">
        <f t="shared" si="26"/>
        <v>6</v>
      </c>
      <c r="S116" s="84">
        <f t="shared" si="24"/>
        <v>0.45454545454545453</v>
      </c>
    </row>
    <row r="117" spans="1:20" x14ac:dyDescent="0.3">
      <c r="A117" s="24">
        <v>42516</v>
      </c>
      <c r="B117" s="27" t="s">
        <v>246</v>
      </c>
      <c r="C117" s="48" t="s">
        <v>247</v>
      </c>
      <c r="D117" s="19">
        <v>2.56</v>
      </c>
      <c r="E117" s="19"/>
      <c r="F117" s="20">
        <v>5</v>
      </c>
      <c r="G117" s="20">
        <f t="shared" si="17"/>
        <v>12.8</v>
      </c>
      <c r="H117" s="81" t="s">
        <v>19</v>
      </c>
      <c r="I117" s="20">
        <f t="shared" si="18"/>
        <v>-5</v>
      </c>
      <c r="J117" s="20">
        <f t="shared" si="19"/>
        <v>88.1</v>
      </c>
      <c r="K117" s="45">
        <f t="shared" si="20"/>
        <v>45</v>
      </c>
      <c r="L117" s="45">
        <f t="shared" si="21"/>
        <v>67</v>
      </c>
      <c r="M117" s="61">
        <f t="shared" si="15"/>
        <v>0.4017857142857143</v>
      </c>
      <c r="N117" s="23">
        <f t="shared" si="16"/>
        <v>2.56</v>
      </c>
      <c r="O117">
        <v>1</v>
      </c>
      <c r="P117" s="23">
        <f t="shared" si="14"/>
        <v>1.56</v>
      </c>
      <c r="Q117" s="45">
        <f t="shared" si="25"/>
        <v>5</v>
      </c>
      <c r="R117" s="39">
        <f t="shared" si="26"/>
        <v>7</v>
      </c>
      <c r="S117" s="84">
        <f t="shared" si="24"/>
        <v>0.41666666666666669</v>
      </c>
    </row>
    <row r="118" spans="1:20" x14ac:dyDescent="0.3">
      <c r="A118" s="24">
        <v>42517</v>
      </c>
      <c r="B118" s="27" t="s">
        <v>248</v>
      </c>
      <c r="C118" s="48" t="s">
        <v>249</v>
      </c>
      <c r="D118" s="19">
        <v>2.25</v>
      </c>
      <c r="E118" s="19"/>
      <c r="F118" s="20">
        <v>5</v>
      </c>
      <c r="G118" s="20">
        <f t="shared" si="17"/>
        <v>11.25</v>
      </c>
      <c r="H118" s="81" t="s">
        <v>28</v>
      </c>
      <c r="I118" s="20">
        <f t="shared" si="18"/>
        <v>6.25</v>
      </c>
      <c r="J118" s="20">
        <f t="shared" si="19"/>
        <v>94.35</v>
      </c>
      <c r="K118" s="45">
        <f t="shared" si="20"/>
        <v>46</v>
      </c>
      <c r="L118" s="45">
        <f t="shared" si="21"/>
        <v>67</v>
      </c>
      <c r="M118" s="61">
        <f t="shared" si="15"/>
        <v>0.40707964601769914</v>
      </c>
      <c r="N118" s="23">
        <f t="shared" si="16"/>
        <v>2.25</v>
      </c>
      <c r="O118">
        <v>1</v>
      </c>
      <c r="P118" s="23">
        <f t="shared" si="14"/>
        <v>1.25</v>
      </c>
      <c r="Q118" s="45">
        <f t="shared" si="25"/>
        <v>6</v>
      </c>
      <c r="R118" s="39">
        <f t="shared" si="26"/>
        <v>7</v>
      </c>
      <c r="S118" s="84">
        <f t="shared" si="24"/>
        <v>0.46153846153846156</v>
      </c>
    </row>
    <row r="119" spans="1:20" x14ac:dyDescent="0.3">
      <c r="A119" s="24"/>
      <c r="B119" s="27"/>
      <c r="C119" s="48" t="s">
        <v>250</v>
      </c>
      <c r="D119" s="19">
        <v>3</v>
      </c>
      <c r="E119" s="19"/>
      <c r="F119" s="20">
        <v>5</v>
      </c>
      <c r="G119" s="20">
        <f t="shared" si="17"/>
        <v>15</v>
      </c>
      <c r="H119" s="81" t="s">
        <v>28</v>
      </c>
      <c r="I119" s="20">
        <f t="shared" si="18"/>
        <v>10</v>
      </c>
      <c r="J119" s="20">
        <f t="shared" si="19"/>
        <v>104.35</v>
      </c>
      <c r="K119" s="45">
        <f t="shared" si="20"/>
        <v>47</v>
      </c>
      <c r="L119" s="45">
        <f t="shared" si="21"/>
        <v>67</v>
      </c>
      <c r="M119" s="61">
        <f t="shared" si="15"/>
        <v>0.41228070175438597</v>
      </c>
      <c r="N119" s="23">
        <f t="shared" si="16"/>
        <v>3</v>
      </c>
      <c r="O119">
        <v>1</v>
      </c>
      <c r="P119" s="23">
        <f t="shared" si="14"/>
        <v>2</v>
      </c>
      <c r="Q119" s="45">
        <f t="shared" si="25"/>
        <v>7</v>
      </c>
      <c r="R119" s="39">
        <f t="shared" si="26"/>
        <v>7</v>
      </c>
      <c r="S119" s="84">
        <f t="shared" si="24"/>
        <v>0.5</v>
      </c>
    </row>
    <row r="120" spans="1:20" x14ac:dyDescent="0.3">
      <c r="A120" s="24">
        <v>42518</v>
      </c>
      <c r="B120" s="27" t="s">
        <v>251</v>
      </c>
      <c r="C120" s="48" t="s">
        <v>252</v>
      </c>
      <c r="D120" s="19">
        <v>2.5</v>
      </c>
      <c r="E120" s="19"/>
      <c r="F120" s="20">
        <v>5</v>
      </c>
      <c r="G120" s="20">
        <f t="shared" si="17"/>
        <v>12.5</v>
      </c>
      <c r="H120" s="81" t="s">
        <v>19</v>
      </c>
      <c r="I120" s="20">
        <f t="shared" si="18"/>
        <v>-5</v>
      </c>
      <c r="J120" s="20">
        <f t="shared" si="19"/>
        <v>99.35</v>
      </c>
      <c r="K120" s="45">
        <f t="shared" si="20"/>
        <v>47</v>
      </c>
      <c r="L120" s="45">
        <f t="shared" si="21"/>
        <v>68</v>
      </c>
      <c r="M120" s="61">
        <f t="shared" si="15"/>
        <v>0.40869565217391307</v>
      </c>
      <c r="N120" s="23">
        <f t="shared" si="16"/>
        <v>2.5</v>
      </c>
      <c r="O120">
        <v>1</v>
      </c>
      <c r="P120" s="23">
        <f t="shared" si="14"/>
        <v>1.5</v>
      </c>
      <c r="Q120" s="45">
        <f t="shared" si="25"/>
        <v>7</v>
      </c>
      <c r="R120" s="39">
        <f t="shared" si="26"/>
        <v>8</v>
      </c>
      <c r="S120" s="84">
        <f t="shared" si="24"/>
        <v>0.46666666666666667</v>
      </c>
    </row>
    <row r="121" spans="1:20" x14ac:dyDescent="0.3">
      <c r="A121" s="24">
        <v>42520</v>
      </c>
      <c r="B121" s="27" t="s">
        <v>253</v>
      </c>
      <c r="C121" s="48" t="s">
        <v>254</v>
      </c>
      <c r="D121" s="19">
        <v>2.62</v>
      </c>
      <c r="E121" s="19" t="s">
        <v>23</v>
      </c>
      <c r="F121" s="20">
        <v>5</v>
      </c>
      <c r="G121" s="20">
        <f t="shared" si="17"/>
        <v>13.100000000000001</v>
      </c>
      <c r="H121" s="81" t="s">
        <v>19</v>
      </c>
      <c r="I121" s="20">
        <f t="shared" si="18"/>
        <v>-5</v>
      </c>
      <c r="J121" s="20">
        <f t="shared" si="19"/>
        <v>94.35</v>
      </c>
      <c r="K121" s="45">
        <f t="shared" si="20"/>
        <v>47</v>
      </c>
      <c r="L121" s="45">
        <f t="shared" si="21"/>
        <v>69</v>
      </c>
      <c r="M121" s="61">
        <f t="shared" si="15"/>
        <v>0.40517241379310343</v>
      </c>
      <c r="N121" s="23">
        <f t="shared" si="16"/>
        <v>2.62</v>
      </c>
      <c r="O121">
        <v>1</v>
      </c>
      <c r="P121" s="23">
        <f t="shared" si="14"/>
        <v>1.62</v>
      </c>
      <c r="Q121" s="45">
        <f t="shared" si="25"/>
        <v>7</v>
      </c>
      <c r="R121" s="39">
        <f t="shared" si="26"/>
        <v>9</v>
      </c>
      <c r="S121" s="84">
        <f t="shared" si="24"/>
        <v>0.4375</v>
      </c>
    </row>
    <row r="122" spans="1:20" x14ac:dyDescent="0.3">
      <c r="A122" s="16">
        <v>42522</v>
      </c>
      <c r="B122" s="74" t="s">
        <v>255</v>
      </c>
      <c r="C122" s="75" t="s">
        <v>256</v>
      </c>
      <c r="D122" s="76">
        <v>2.5</v>
      </c>
      <c r="E122" s="76"/>
      <c r="F122" s="20">
        <v>5</v>
      </c>
      <c r="G122" s="77">
        <f t="shared" si="17"/>
        <v>12.5</v>
      </c>
      <c r="H122" s="85" t="s">
        <v>28</v>
      </c>
      <c r="I122" s="20">
        <f t="shared" si="18"/>
        <v>7.5</v>
      </c>
      <c r="J122" s="77">
        <f t="shared" si="19"/>
        <v>101.85</v>
      </c>
      <c r="K122" s="44">
        <f t="shared" si="20"/>
        <v>48</v>
      </c>
      <c r="L122" s="44">
        <f t="shared" si="21"/>
        <v>69</v>
      </c>
      <c r="M122" s="68">
        <f t="shared" si="15"/>
        <v>0.41025641025641024</v>
      </c>
      <c r="N122" s="79">
        <f t="shared" si="16"/>
        <v>2.5</v>
      </c>
      <c r="O122" s="80">
        <v>1</v>
      </c>
      <c r="P122" s="79">
        <f t="shared" si="14"/>
        <v>1.5</v>
      </c>
      <c r="Q122" s="44">
        <v>1</v>
      </c>
      <c r="R122" s="88">
        <v>0</v>
      </c>
      <c r="S122" s="84">
        <f t="shared" si="24"/>
        <v>1</v>
      </c>
    </row>
    <row r="123" spans="1:20" x14ac:dyDescent="0.3">
      <c r="A123" s="24">
        <v>42523</v>
      </c>
      <c r="B123" s="27" t="s">
        <v>57</v>
      </c>
      <c r="C123" s="48" t="s">
        <v>257</v>
      </c>
      <c r="D123" s="19">
        <v>2.25</v>
      </c>
      <c r="E123" s="19"/>
      <c r="F123" s="20">
        <v>5</v>
      </c>
      <c r="G123" s="20">
        <f t="shared" si="17"/>
        <v>11.25</v>
      </c>
      <c r="H123" s="81" t="s">
        <v>19</v>
      </c>
      <c r="I123" s="20">
        <f t="shared" si="18"/>
        <v>-5</v>
      </c>
      <c r="J123" s="20">
        <f t="shared" si="19"/>
        <v>96.85</v>
      </c>
      <c r="K123" s="45">
        <f t="shared" si="20"/>
        <v>48</v>
      </c>
      <c r="L123" s="45">
        <f t="shared" si="21"/>
        <v>70</v>
      </c>
      <c r="M123" s="61">
        <f t="shared" si="15"/>
        <v>0.40677966101694918</v>
      </c>
      <c r="N123" s="23">
        <f t="shared" si="16"/>
        <v>2.25</v>
      </c>
      <c r="O123">
        <v>1</v>
      </c>
      <c r="P123" s="23">
        <f t="shared" si="14"/>
        <v>1.25</v>
      </c>
      <c r="Q123" s="45">
        <f t="shared" ref="Q123:Q145" si="27">IF(H123="","",IF(H123="Won",Q122+1,IF(H123="Push",Q122,Q122)))</f>
        <v>1</v>
      </c>
      <c r="R123" s="39">
        <f t="shared" ref="R123:R145" si="28">IF(H123="","",IF(H123="Lost",R122+1,IF(H123="Push",R122,R122)))</f>
        <v>1</v>
      </c>
      <c r="S123" s="84">
        <f t="shared" si="24"/>
        <v>0.5</v>
      </c>
    </row>
    <row r="124" spans="1:20" x14ac:dyDescent="0.3">
      <c r="A124" s="24">
        <v>42524</v>
      </c>
      <c r="B124" s="27" t="s">
        <v>258</v>
      </c>
      <c r="C124" s="48" t="s">
        <v>259</v>
      </c>
      <c r="D124" s="19">
        <v>2.87</v>
      </c>
      <c r="E124" s="19" t="s">
        <v>23</v>
      </c>
      <c r="F124" s="20">
        <v>5</v>
      </c>
      <c r="G124" s="20">
        <f t="shared" si="17"/>
        <v>14.350000000000001</v>
      </c>
      <c r="H124" s="81" t="s">
        <v>19</v>
      </c>
      <c r="I124" s="20">
        <f t="shared" si="18"/>
        <v>-5</v>
      </c>
      <c r="J124" s="20">
        <f t="shared" si="19"/>
        <v>91.85</v>
      </c>
      <c r="K124" s="45">
        <f t="shared" si="20"/>
        <v>48</v>
      </c>
      <c r="L124" s="45">
        <f t="shared" si="21"/>
        <v>71</v>
      </c>
      <c r="M124" s="61">
        <f t="shared" si="15"/>
        <v>0.40336134453781514</v>
      </c>
      <c r="N124" s="23">
        <f t="shared" si="16"/>
        <v>2.87</v>
      </c>
      <c r="O124">
        <v>1</v>
      </c>
      <c r="P124" s="23">
        <f t="shared" ref="P124:P187" si="29">N124-O124</f>
        <v>1.87</v>
      </c>
      <c r="Q124" s="45">
        <f t="shared" si="27"/>
        <v>1</v>
      </c>
      <c r="R124" s="39">
        <f t="shared" si="28"/>
        <v>2</v>
      </c>
      <c r="S124" s="84">
        <f t="shared" si="24"/>
        <v>0.33333333333333331</v>
      </c>
    </row>
    <row r="125" spans="1:20" x14ac:dyDescent="0.3">
      <c r="A125" s="24">
        <v>42525</v>
      </c>
      <c r="B125" s="27" t="s">
        <v>260</v>
      </c>
      <c r="C125" s="48" t="s">
        <v>261</v>
      </c>
      <c r="D125" s="19">
        <v>7.5</v>
      </c>
      <c r="E125" s="19" t="s">
        <v>23</v>
      </c>
      <c r="F125" s="20">
        <v>5</v>
      </c>
      <c r="G125" s="20">
        <f t="shared" si="17"/>
        <v>37.5</v>
      </c>
      <c r="H125" s="81" t="s">
        <v>28</v>
      </c>
      <c r="I125" s="20">
        <f t="shared" si="18"/>
        <v>32.5</v>
      </c>
      <c r="J125" s="20">
        <f t="shared" si="19"/>
        <v>124.35</v>
      </c>
      <c r="K125" s="45">
        <f t="shared" si="20"/>
        <v>49</v>
      </c>
      <c r="L125" s="45">
        <f t="shared" si="21"/>
        <v>71</v>
      </c>
      <c r="M125" s="61">
        <f t="shared" si="15"/>
        <v>0.40833333333333333</v>
      </c>
      <c r="N125" s="23">
        <f t="shared" si="16"/>
        <v>7.5</v>
      </c>
      <c r="O125">
        <v>1</v>
      </c>
      <c r="P125" s="23">
        <f t="shared" si="29"/>
        <v>6.5</v>
      </c>
      <c r="Q125" s="45">
        <f t="shared" si="27"/>
        <v>2</v>
      </c>
      <c r="R125" s="39">
        <f t="shared" si="28"/>
        <v>2</v>
      </c>
      <c r="S125" s="84">
        <f t="shared" si="24"/>
        <v>0.5</v>
      </c>
    </row>
    <row r="126" spans="1:20" x14ac:dyDescent="0.3">
      <c r="A126" s="24">
        <v>42527</v>
      </c>
      <c r="B126" s="27" t="s">
        <v>262</v>
      </c>
      <c r="C126" s="48" t="s">
        <v>263</v>
      </c>
      <c r="D126" s="19">
        <v>3.25</v>
      </c>
      <c r="E126" s="19"/>
      <c r="F126" s="20">
        <v>5</v>
      </c>
      <c r="G126" s="20">
        <f t="shared" si="17"/>
        <v>16.25</v>
      </c>
      <c r="H126" s="81" t="s">
        <v>28</v>
      </c>
      <c r="I126" s="20">
        <f t="shared" si="18"/>
        <v>11.25</v>
      </c>
      <c r="J126" s="20">
        <f t="shared" si="19"/>
        <v>135.6</v>
      </c>
      <c r="K126" s="45">
        <f t="shared" si="20"/>
        <v>50</v>
      </c>
      <c r="L126" s="45">
        <f t="shared" si="21"/>
        <v>71</v>
      </c>
      <c r="M126" s="61">
        <f t="shared" si="15"/>
        <v>0.41322314049586778</v>
      </c>
      <c r="N126" s="23">
        <f t="shared" si="16"/>
        <v>3.25</v>
      </c>
      <c r="O126">
        <v>1</v>
      </c>
      <c r="P126" s="23">
        <f t="shared" si="29"/>
        <v>2.25</v>
      </c>
      <c r="Q126" s="45">
        <f t="shared" si="27"/>
        <v>3</v>
      </c>
      <c r="R126" s="39">
        <f t="shared" si="28"/>
        <v>2</v>
      </c>
      <c r="S126" s="84">
        <f t="shared" si="24"/>
        <v>0.6</v>
      </c>
    </row>
    <row r="127" spans="1:20" x14ac:dyDescent="0.3">
      <c r="A127" s="24">
        <v>42528</v>
      </c>
      <c r="B127" s="27" t="s">
        <v>264</v>
      </c>
      <c r="C127" s="48" t="s">
        <v>265</v>
      </c>
      <c r="D127" s="19">
        <v>3</v>
      </c>
      <c r="E127" s="19"/>
      <c r="F127" s="20">
        <v>5</v>
      </c>
      <c r="G127" s="20">
        <f t="shared" si="17"/>
        <v>15</v>
      </c>
      <c r="H127" s="81" t="s">
        <v>28</v>
      </c>
      <c r="I127" s="20">
        <f t="shared" si="18"/>
        <v>10</v>
      </c>
      <c r="J127" s="20">
        <f t="shared" si="19"/>
        <v>145.6</v>
      </c>
      <c r="K127" s="45">
        <f t="shared" si="20"/>
        <v>51</v>
      </c>
      <c r="L127" s="45">
        <f t="shared" si="21"/>
        <v>71</v>
      </c>
      <c r="M127" s="61">
        <f t="shared" si="15"/>
        <v>0.41803278688524592</v>
      </c>
      <c r="N127" s="23">
        <f t="shared" si="16"/>
        <v>3</v>
      </c>
      <c r="O127">
        <v>1</v>
      </c>
      <c r="P127" s="23">
        <f t="shared" si="29"/>
        <v>2</v>
      </c>
      <c r="Q127" s="45">
        <f t="shared" si="27"/>
        <v>4</v>
      </c>
      <c r="R127" s="39">
        <f t="shared" si="28"/>
        <v>2</v>
      </c>
      <c r="S127" s="84">
        <f t="shared" si="24"/>
        <v>0.66666666666666663</v>
      </c>
    </row>
    <row r="128" spans="1:20" x14ac:dyDescent="0.3">
      <c r="A128" s="24">
        <v>42528</v>
      </c>
      <c r="B128" s="27" t="s">
        <v>264</v>
      </c>
      <c r="C128" s="48" t="s">
        <v>265</v>
      </c>
      <c r="D128" s="19">
        <v>1.75</v>
      </c>
      <c r="E128" s="19"/>
      <c r="F128" s="20">
        <v>5</v>
      </c>
      <c r="G128" s="20">
        <f t="shared" si="17"/>
        <v>8.75</v>
      </c>
      <c r="H128" s="81" t="s">
        <v>28</v>
      </c>
      <c r="I128" s="20">
        <f t="shared" si="18"/>
        <v>3.75</v>
      </c>
      <c r="J128" s="20">
        <f t="shared" si="19"/>
        <v>149.35</v>
      </c>
      <c r="K128" s="45">
        <f t="shared" si="20"/>
        <v>52</v>
      </c>
      <c r="L128" s="45">
        <f t="shared" si="21"/>
        <v>71</v>
      </c>
      <c r="M128" s="61">
        <f t="shared" si="15"/>
        <v>0.42276422764227645</v>
      </c>
      <c r="N128" s="23">
        <f t="shared" si="16"/>
        <v>1.75</v>
      </c>
      <c r="O128">
        <v>1</v>
      </c>
      <c r="P128" s="23">
        <f t="shared" si="29"/>
        <v>0.75</v>
      </c>
      <c r="Q128" s="45">
        <f t="shared" si="27"/>
        <v>5</v>
      </c>
      <c r="R128" s="39">
        <f t="shared" si="28"/>
        <v>2</v>
      </c>
      <c r="S128" s="84">
        <f t="shared" si="24"/>
        <v>0.7142857142857143</v>
      </c>
      <c r="T128" t="s">
        <v>266</v>
      </c>
    </row>
    <row r="129" spans="1:22" x14ac:dyDescent="0.3">
      <c r="A129" s="24">
        <v>42529</v>
      </c>
      <c r="B129" s="27" t="s">
        <v>267</v>
      </c>
      <c r="C129" s="48" t="s">
        <v>268</v>
      </c>
      <c r="D129" s="19">
        <v>3</v>
      </c>
      <c r="E129" s="19"/>
      <c r="F129" s="20">
        <v>5</v>
      </c>
      <c r="G129" s="20">
        <f t="shared" si="17"/>
        <v>15</v>
      </c>
      <c r="H129" s="81" t="s">
        <v>19</v>
      </c>
      <c r="I129" s="20">
        <f t="shared" si="18"/>
        <v>-5</v>
      </c>
      <c r="J129" s="20">
        <f t="shared" si="19"/>
        <v>144.35</v>
      </c>
      <c r="K129" s="45">
        <f t="shared" si="20"/>
        <v>52</v>
      </c>
      <c r="L129" s="45">
        <f t="shared" si="21"/>
        <v>72</v>
      </c>
      <c r="M129" s="61">
        <f t="shared" si="15"/>
        <v>0.41935483870967744</v>
      </c>
      <c r="N129" s="23">
        <f t="shared" si="16"/>
        <v>3</v>
      </c>
      <c r="O129">
        <v>1</v>
      </c>
      <c r="P129" s="23">
        <f t="shared" si="29"/>
        <v>2</v>
      </c>
      <c r="Q129" s="45">
        <f t="shared" si="27"/>
        <v>5</v>
      </c>
      <c r="R129" s="39">
        <f t="shared" si="28"/>
        <v>3</v>
      </c>
      <c r="S129" s="84">
        <f t="shared" si="24"/>
        <v>0.625</v>
      </c>
    </row>
    <row r="130" spans="1:22" x14ac:dyDescent="0.3">
      <c r="A130" s="24">
        <v>42531</v>
      </c>
      <c r="B130" s="27" t="s">
        <v>269</v>
      </c>
      <c r="C130" s="48" t="s">
        <v>270</v>
      </c>
      <c r="D130" s="19">
        <v>3.5</v>
      </c>
      <c r="E130" s="19"/>
      <c r="F130" s="20">
        <v>5</v>
      </c>
      <c r="G130" s="20">
        <f t="shared" si="17"/>
        <v>17.5</v>
      </c>
      <c r="H130" s="81" t="s">
        <v>19</v>
      </c>
      <c r="I130" s="20">
        <f t="shared" si="18"/>
        <v>-5</v>
      </c>
      <c r="J130" s="20">
        <f t="shared" si="19"/>
        <v>139.35</v>
      </c>
      <c r="K130" s="45">
        <f t="shared" si="20"/>
        <v>52</v>
      </c>
      <c r="L130" s="45">
        <f t="shared" si="21"/>
        <v>73</v>
      </c>
      <c r="M130" s="61">
        <f t="shared" si="15"/>
        <v>0.41599999999999998</v>
      </c>
      <c r="N130" s="23">
        <f t="shared" si="16"/>
        <v>3.5</v>
      </c>
      <c r="O130">
        <v>1</v>
      </c>
      <c r="P130" s="23">
        <f t="shared" si="29"/>
        <v>2.5</v>
      </c>
      <c r="Q130" s="45">
        <f t="shared" si="27"/>
        <v>5</v>
      </c>
      <c r="R130" s="39">
        <f t="shared" si="28"/>
        <v>4</v>
      </c>
      <c r="S130" s="84">
        <f t="shared" si="24"/>
        <v>0.55555555555555558</v>
      </c>
    </row>
    <row r="131" spans="1:22" x14ac:dyDescent="0.3">
      <c r="A131" s="24">
        <v>42532</v>
      </c>
      <c r="B131" s="27" t="s">
        <v>271</v>
      </c>
      <c r="C131" s="106" t="s">
        <v>272</v>
      </c>
      <c r="D131" s="19">
        <v>2.37</v>
      </c>
      <c r="E131" s="19"/>
      <c r="F131" s="20">
        <v>5</v>
      </c>
      <c r="G131" s="20">
        <f t="shared" si="17"/>
        <v>11.850000000000001</v>
      </c>
      <c r="H131" s="81" t="s">
        <v>28</v>
      </c>
      <c r="I131" s="20">
        <f t="shared" si="18"/>
        <v>6.8500000000000005</v>
      </c>
      <c r="J131" s="20">
        <f t="shared" si="19"/>
        <v>146.19999999999999</v>
      </c>
      <c r="K131" s="45">
        <f t="shared" si="20"/>
        <v>53</v>
      </c>
      <c r="L131" s="45">
        <f t="shared" si="21"/>
        <v>73</v>
      </c>
      <c r="M131" s="61">
        <f t="shared" si="15"/>
        <v>0.42063492063492064</v>
      </c>
      <c r="N131" s="23">
        <f t="shared" si="16"/>
        <v>2.37</v>
      </c>
      <c r="O131">
        <v>1</v>
      </c>
      <c r="P131" s="23">
        <f t="shared" si="29"/>
        <v>1.37</v>
      </c>
      <c r="Q131" s="45">
        <f t="shared" si="27"/>
        <v>6</v>
      </c>
      <c r="R131" s="39">
        <f t="shared" si="28"/>
        <v>4</v>
      </c>
      <c r="S131" s="84">
        <f t="shared" si="24"/>
        <v>0.6</v>
      </c>
    </row>
    <row r="132" spans="1:22" x14ac:dyDescent="0.3">
      <c r="A132" s="24">
        <v>42532</v>
      </c>
      <c r="B132" s="27" t="s">
        <v>271</v>
      </c>
      <c r="C132" s="106" t="s">
        <v>272</v>
      </c>
      <c r="D132" s="19"/>
      <c r="E132" s="19"/>
      <c r="F132" s="20">
        <v>5</v>
      </c>
      <c r="G132" s="20">
        <v>1.1299999999999999</v>
      </c>
      <c r="H132" s="81" t="s">
        <v>28</v>
      </c>
      <c r="I132" s="20">
        <f t="shared" si="18"/>
        <v>-5</v>
      </c>
      <c r="J132" s="20">
        <f t="shared" si="19"/>
        <v>141.19999999999999</v>
      </c>
      <c r="K132" s="45">
        <f t="shared" si="20"/>
        <v>54</v>
      </c>
      <c r="L132" s="45">
        <f t="shared" si="21"/>
        <v>73</v>
      </c>
      <c r="M132" s="61">
        <f t="shared" si="15"/>
        <v>0.42519685039370081</v>
      </c>
      <c r="N132" s="23">
        <f t="shared" si="16"/>
        <v>0</v>
      </c>
      <c r="O132">
        <v>1</v>
      </c>
      <c r="P132" s="23">
        <f t="shared" si="29"/>
        <v>-1</v>
      </c>
      <c r="Q132" s="45">
        <f t="shared" si="27"/>
        <v>7</v>
      </c>
      <c r="R132" s="39">
        <f t="shared" si="28"/>
        <v>4</v>
      </c>
      <c r="S132" s="84">
        <f t="shared" si="24"/>
        <v>0.63636363636363635</v>
      </c>
      <c r="T132" t="s">
        <v>273</v>
      </c>
    </row>
    <row r="133" spans="1:22" x14ac:dyDescent="0.3">
      <c r="A133" s="24">
        <v>42534</v>
      </c>
      <c r="B133" s="27" t="s">
        <v>274</v>
      </c>
      <c r="C133" s="48" t="s">
        <v>275</v>
      </c>
      <c r="D133" s="19">
        <v>3.5</v>
      </c>
      <c r="E133" s="19"/>
      <c r="F133" s="20">
        <v>5</v>
      </c>
      <c r="G133" s="20">
        <f t="shared" si="17"/>
        <v>17.5</v>
      </c>
      <c r="H133" s="81" t="s">
        <v>19</v>
      </c>
      <c r="I133" s="20">
        <f t="shared" si="18"/>
        <v>-5</v>
      </c>
      <c r="J133" s="20">
        <f t="shared" si="19"/>
        <v>136.19999999999999</v>
      </c>
      <c r="K133" s="45">
        <f t="shared" si="20"/>
        <v>54</v>
      </c>
      <c r="L133" s="45">
        <f t="shared" si="21"/>
        <v>74</v>
      </c>
      <c r="M133" s="61">
        <f t="shared" ref="M133:M196" si="30">IF(H133="","",K133/(K133+L133))</f>
        <v>0.421875</v>
      </c>
      <c r="N133" s="23">
        <f t="shared" ref="N133:N196" si="31">D133</f>
        <v>3.5</v>
      </c>
      <c r="O133">
        <v>1</v>
      </c>
      <c r="P133" s="23">
        <f t="shared" si="29"/>
        <v>2.5</v>
      </c>
      <c r="Q133" s="45">
        <f t="shared" si="27"/>
        <v>7</v>
      </c>
      <c r="R133" s="39">
        <f t="shared" si="28"/>
        <v>5</v>
      </c>
      <c r="S133" s="84">
        <f t="shared" si="24"/>
        <v>0.58333333333333337</v>
      </c>
    </row>
    <row r="134" spans="1:22" x14ac:dyDescent="0.3">
      <c r="A134" s="24">
        <v>42535</v>
      </c>
      <c r="B134" s="27" t="s">
        <v>276</v>
      </c>
      <c r="C134" s="90" t="s">
        <v>277</v>
      </c>
      <c r="D134" s="19">
        <v>3.25</v>
      </c>
      <c r="E134" s="19" t="s">
        <v>23</v>
      </c>
      <c r="F134" s="20">
        <v>5</v>
      </c>
      <c r="G134" s="20">
        <f t="shared" ref="G134:G197" si="32">IF(D134="","",IF(H133="Won",  D134*F134,D134*F134))</f>
        <v>16.25</v>
      </c>
      <c r="H134" s="81" t="s">
        <v>19</v>
      </c>
      <c r="I134" s="20">
        <f t="shared" ref="I134:I197" si="33">IF(H134="Lost",-F134,F134*(D134-1))</f>
        <v>-5</v>
      </c>
      <c r="J134" s="20">
        <f t="shared" ref="J134:J197" si="34">IF(H134="","",I134+J133)</f>
        <v>131.19999999999999</v>
      </c>
      <c r="K134" s="45">
        <f t="shared" ref="K134:K197" si="35">IF(H134="","",IF(H134="Won",K133+1,IF(H134="Push",K133,K133)))</f>
        <v>54</v>
      </c>
      <c r="L134" s="45">
        <f t="shared" ref="L134:L197" si="36">IF(H134="","",IF(H134="Lost",L133+1,IF(H134="Push",L133,L133)))</f>
        <v>75</v>
      </c>
      <c r="M134" s="61">
        <f t="shared" si="30"/>
        <v>0.41860465116279072</v>
      </c>
      <c r="N134" s="23">
        <f t="shared" si="31"/>
        <v>3.25</v>
      </c>
      <c r="O134">
        <v>1</v>
      </c>
      <c r="P134" s="23">
        <f t="shared" si="29"/>
        <v>2.25</v>
      </c>
      <c r="Q134" s="45">
        <f t="shared" si="27"/>
        <v>7</v>
      </c>
      <c r="R134" s="39">
        <f t="shared" si="28"/>
        <v>6</v>
      </c>
      <c r="S134" s="84">
        <f t="shared" si="24"/>
        <v>0.53846153846153844</v>
      </c>
    </row>
    <row r="135" spans="1:22" x14ac:dyDescent="0.3">
      <c r="A135" s="24">
        <v>42536</v>
      </c>
      <c r="B135" s="27" t="s">
        <v>278</v>
      </c>
      <c r="C135" s="90" t="s">
        <v>279</v>
      </c>
      <c r="D135" s="19">
        <v>2.62</v>
      </c>
      <c r="E135" s="19"/>
      <c r="F135" s="20">
        <v>5</v>
      </c>
      <c r="G135" s="20">
        <f t="shared" si="32"/>
        <v>13.100000000000001</v>
      </c>
      <c r="H135" s="81" t="s">
        <v>28</v>
      </c>
      <c r="I135" s="20">
        <f t="shared" si="33"/>
        <v>8.1000000000000014</v>
      </c>
      <c r="J135" s="20">
        <f t="shared" si="34"/>
        <v>139.29999999999998</v>
      </c>
      <c r="K135" s="45">
        <f t="shared" si="35"/>
        <v>55</v>
      </c>
      <c r="L135" s="45">
        <f t="shared" si="36"/>
        <v>75</v>
      </c>
      <c r="M135" s="61">
        <f t="shared" si="30"/>
        <v>0.42307692307692307</v>
      </c>
      <c r="N135" s="23">
        <f t="shared" si="31"/>
        <v>2.62</v>
      </c>
      <c r="O135">
        <v>1</v>
      </c>
      <c r="P135" s="23">
        <f t="shared" si="29"/>
        <v>1.62</v>
      </c>
      <c r="Q135" s="45">
        <f t="shared" si="27"/>
        <v>8</v>
      </c>
      <c r="R135" s="39">
        <f t="shared" si="28"/>
        <v>6</v>
      </c>
      <c r="S135" s="84">
        <f t="shared" si="24"/>
        <v>0.5714285714285714</v>
      </c>
      <c r="T135" t="s">
        <v>266</v>
      </c>
      <c r="V135" t="s">
        <v>280</v>
      </c>
    </row>
    <row r="136" spans="1:22" x14ac:dyDescent="0.3">
      <c r="A136" s="24">
        <v>42537</v>
      </c>
      <c r="B136" s="27" t="s">
        <v>281</v>
      </c>
      <c r="C136" s="90" t="s">
        <v>282</v>
      </c>
      <c r="D136" s="19">
        <v>3.75</v>
      </c>
      <c r="E136" s="19"/>
      <c r="F136" s="20">
        <v>5</v>
      </c>
      <c r="G136" s="20">
        <f t="shared" si="32"/>
        <v>18.75</v>
      </c>
      <c r="H136" s="81" t="s">
        <v>19</v>
      </c>
      <c r="I136" s="20">
        <f t="shared" si="33"/>
        <v>-5</v>
      </c>
      <c r="J136" s="20">
        <f t="shared" si="34"/>
        <v>134.29999999999998</v>
      </c>
      <c r="K136" s="45">
        <f t="shared" si="35"/>
        <v>55</v>
      </c>
      <c r="L136" s="45">
        <f t="shared" si="36"/>
        <v>76</v>
      </c>
      <c r="M136" s="61">
        <f t="shared" si="30"/>
        <v>0.41984732824427479</v>
      </c>
      <c r="N136" s="23">
        <f t="shared" si="31"/>
        <v>3.75</v>
      </c>
      <c r="O136">
        <v>1</v>
      </c>
      <c r="P136" s="23">
        <f t="shared" si="29"/>
        <v>2.75</v>
      </c>
      <c r="Q136" s="45">
        <f t="shared" si="27"/>
        <v>8</v>
      </c>
      <c r="R136" s="39">
        <f t="shared" si="28"/>
        <v>7</v>
      </c>
      <c r="S136" s="84">
        <f t="shared" si="24"/>
        <v>0.53333333333333333</v>
      </c>
    </row>
    <row r="137" spans="1:22" x14ac:dyDescent="0.3">
      <c r="A137" s="24">
        <v>42538</v>
      </c>
      <c r="B137" s="27" t="s">
        <v>283</v>
      </c>
      <c r="C137" s="48" t="s">
        <v>284</v>
      </c>
      <c r="D137" s="19">
        <v>2.87</v>
      </c>
      <c r="E137" s="19" t="s">
        <v>23</v>
      </c>
      <c r="F137" s="20">
        <v>5</v>
      </c>
      <c r="G137" s="20">
        <f t="shared" si="32"/>
        <v>14.350000000000001</v>
      </c>
      <c r="H137" s="81" t="s">
        <v>28</v>
      </c>
      <c r="I137" s="20">
        <f t="shared" si="33"/>
        <v>9.3500000000000014</v>
      </c>
      <c r="J137" s="20">
        <f t="shared" si="34"/>
        <v>143.64999999999998</v>
      </c>
      <c r="K137" s="45">
        <f t="shared" si="35"/>
        <v>56</v>
      </c>
      <c r="L137" s="45">
        <f t="shared" si="36"/>
        <v>76</v>
      </c>
      <c r="M137" s="61">
        <f t="shared" si="30"/>
        <v>0.42424242424242425</v>
      </c>
      <c r="N137" s="23">
        <f t="shared" si="31"/>
        <v>2.87</v>
      </c>
      <c r="O137">
        <v>1</v>
      </c>
      <c r="P137" s="23">
        <f t="shared" si="29"/>
        <v>1.87</v>
      </c>
      <c r="Q137" s="45">
        <f t="shared" si="27"/>
        <v>9</v>
      </c>
      <c r="R137" s="39">
        <f t="shared" si="28"/>
        <v>7</v>
      </c>
      <c r="S137" s="84">
        <f t="shared" si="24"/>
        <v>0.5625</v>
      </c>
    </row>
    <row r="138" spans="1:22" x14ac:dyDescent="0.3">
      <c r="A138" s="24">
        <v>42539</v>
      </c>
      <c r="B138" s="27" t="s">
        <v>285</v>
      </c>
      <c r="C138" s="48" t="s">
        <v>286</v>
      </c>
      <c r="D138" s="19">
        <v>2.5</v>
      </c>
      <c r="E138" s="19"/>
      <c r="F138" s="20">
        <v>5</v>
      </c>
      <c r="G138" s="20">
        <f t="shared" si="32"/>
        <v>12.5</v>
      </c>
      <c r="H138" s="81" t="s">
        <v>19</v>
      </c>
      <c r="I138" s="20">
        <f t="shared" si="33"/>
        <v>-5</v>
      </c>
      <c r="J138" s="20">
        <f t="shared" si="34"/>
        <v>138.64999999999998</v>
      </c>
      <c r="K138" s="45">
        <f t="shared" si="35"/>
        <v>56</v>
      </c>
      <c r="L138" s="45">
        <f t="shared" si="36"/>
        <v>77</v>
      </c>
      <c r="M138" s="61">
        <f t="shared" si="30"/>
        <v>0.42105263157894735</v>
      </c>
      <c r="N138" s="23">
        <f t="shared" si="31"/>
        <v>2.5</v>
      </c>
      <c r="O138">
        <v>1</v>
      </c>
      <c r="P138" s="23">
        <f t="shared" si="29"/>
        <v>1.5</v>
      </c>
      <c r="Q138" s="45">
        <f t="shared" si="27"/>
        <v>9</v>
      </c>
      <c r="R138" s="39">
        <f t="shared" si="28"/>
        <v>8</v>
      </c>
      <c r="S138" s="84">
        <f t="shared" si="24"/>
        <v>0.52941176470588236</v>
      </c>
    </row>
    <row r="139" spans="1:22" x14ac:dyDescent="0.3">
      <c r="A139" s="24">
        <v>42541</v>
      </c>
      <c r="B139" s="27" t="s">
        <v>287</v>
      </c>
      <c r="C139" s="48" t="s">
        <v>288</v>
      </c>
      <c r="D139" s="19">
        <v>5</v>
      </c>
      <c r="E139" s="19" t="s">
        <v>23</v>
      </c>
      <c r="F139" s="20">
        <v>5</v>
      </c>
      <c r="G139" s="20">
        <f t="shared" si="32"/>
        <v>25</v>
      </c>
      <c r="H139" s="81" t="s">
        <v>19</v>
      </c>
      <c r="I139" s="20">
        <f t="shared" si="33"/>
        <v>-5</v>
      </c>
      <c r="J139" s="20">
        <f t="shared" si="34"/>
        <v>133.64999999999998</v>
      </c>
      <c r="K139" s="45">
        <f t="shared" si="35"/>
        <v>56</v>
      </c>
      <c r="L139" s="45">
        <f t="shared" si="36"/>
        <v>78</v>
      </c>
      <c r="M139" s="61">
        <f t="shared" si="30"/>
        <v>0.41791044776119401</v>
      </c>
      <c r="N139" s="23">
        <f t="shared" si="31"/>
        <v>5</v>
      </c>
      <c r="O139">
        <v>1</v>
      </c>
      <c r="P139" s="23">
        <f t="shared" si="29"/>
        <v>4</v>
      </c>
      <c r="Q139" s="45">
        <f t="shared" si="27"/>
        <v>9</v>
      </c>
      <c r="R139" s="39">
        <f t="shared" si="28"/>
        <v>9</v>
      </c>
      <c r="S139" s="84">
        <f t="shared" si="24"/>
        <v>0.5</v>
      </c>
    </row>
    <row r="140" spans="1:22" x14ac:dyDescent="0.3">
      <c r="A140" s="24">
        <v>42543</v>
      </c>
      <c r="B140" s="27" t="s">
        <v>289</v>
      </c>
      <c r="C140" s="48" t="s">
        <v>290</v>
      </c>
      <c r="D140" s="19">
        <v>2.75</v>
      </c>
      <c r="E140" s="19"/>
      <c r="F140" s="20">
        <v>5</v>
      </c>
      <c r="G140" s="20">
        <f t="shared" si="32"/>
        <v>13.75</v>
      </c>
      <c r="H140" s="81" t="s">
        <v>19</v>
      </c>
      <c r="I140" s="20">
        <f t="shared" si="33"/>
        <v>-5</v>
      </c>
      <c r="J140" s="20">
        <f t="shared" si="34"/>
        <v>128.64999999999998</v>
      </c>
      <c r="K140" s="45">
        <f t="shared" si="35"/>
        <v>56</v>
      </c>
      <c r="L140" s="45">
        <f t="shared" si="36"/>
        <v>79</v>
      </c>
      <c r="M140" s="61">
        <f t="shared" si="30"/>
        <v>0.4148148148148148</v>
      </c>
      <c r="N140" s="23">
        <f t="shared" si="31"/>
        <v>2.75</v>
      </c>
      <c r="O140">
        <v>1</v>
      </c>
      <c r="P140" s="23">
        <f t="shared" si="29"/>
        <v>1.75</v>
      </c>
      <c r="Q140" s="45">
        <f t="shared" si="27"/>
        <v>9</v>
      </c>
      <c r="R140" s="39">
        <f t="shared" si="28"/>
        <v>10</v>
      </c>
      <c r="S140" s="84">
        <f t="shared" si="24"/>
        <v>0.47368421052631576</v>
      </c>
    </row>
    <row r="141" spans="1:22" x14ac:dyDescent="0.3">
      <c r="A141" s="24">
        <v>42544</v>
      </c>
      <c r="B141" s="27" t="s">
        <v>291</v>
      </c>
      <c r="C141" s="90" t="s">
        <v>292</v>
      </c>
      <c r="D141" s="19">
        <v>3</v>
      </c>
      <c r="E141" s="19" t="s">
        <v>23</v>
      </c>
      <c r="F141" s="20">
        <v>5</v>
      </c>
      <c r="G141" s="20">
        <v>39.51</v>
      </c>
      <c r="H141" s="81" t="s">
        <v>28</v>
      </c>
      <c r="I141" s="20">
        <f t="shared" si="33"/>
        <v>10</v>
      </c>
      <c r="J141" s="20">
        <f t="shared" si="34"/>
        <v>138.64999999999998</v>
      </c>
      <c r="K141" s="45">
        <f t="shared" si="35"/>
        <v>57</v>
      </c>
      <c r="L141" s="45">
        <f t="shared" si="36"/>
        <v>79</v>
      </c>
      <c r="M141" s="61">
        <f t="shared" si="30"/>
        <v>0.41911764705882354</v>
      </c>
      <c r="N141" s="23">
        <f t="shared" si="31"/>
        <v>3</v>
      </c>
      <c r="O141">
        <v>1</v>
      </c>
      <c r="P141" s="23">
        <f t="shared" si="29"/>
        <v>2</v>
      </c>
      <c r="Q141" s="45">
        <f t="shared" si="27"/>
        <v>10</v>
      </c>
      <c r="R141" s="39">
        <f t="shared" si="28"/>
        <v>10</v>
      </c>
      <c r="S141" s="84">
        <f t="shared" si="24"/>
        <v>0.5</v>
      </c>
    </row>
    <row r="142" spans="1:22" x14ac:dyDescent="0.3">
      <c r="A142" s="24">
        <v>42545</v>
      </c>
      <c r="B142" s="27" t="s">
        <v>293</v>
      </c>
      <c r="C142" s="48" t="s">
        <v>294</v>
      </c>
      <c r="D142" s="19">
        <v>2.5</v>
      </c>
      <c r="E142" s="19"/>
      <c r="F142" s="20">
        <v>5</v>
      </c>
      <c r="G142" s="20">
        <f t="shared" si="32"/>
        <v>12.5</v>
      </c>
      <c r="H142" s="81" t="s">
        <v>19</v>
      </c>
      <c r="I142" s="20">
        <f t="shared" si="33"/>
        <v>-5</v>
      </c>
      <c r="J142" s="20">
        <f t="shared" si="34"/>
        <v>133.64999999999998</v>
      </c>
      <c r="K142" s="45">
        <f t="shared" si="35"/>
        <v>57</v>
      </c>
      <c r="L142" s="45">
        <f t="shared" si="36"/>
        <v>80</v>
      </c>
      <c r="M142" s="61">
        <f t="shared" si="30"/>
        <v>0.41605839416058393</v>
      </c>
      <c r="N142" s="23">
        <f t="shared" si="31"/>
        <v>2.5</v>
      </c>
      <c r="O142">
        <v>1</v>
      </c>
      <c r="P142" s="23">
        <f t="shared" si="29"/>
        <v>1.5</v>
      </c>
      <c r="Q142" s="45">
        <f t="shared" si="27"/>
        <v>10</v>
      </c>
      <c r="R142" s="39">
        <f t="shared" si="28"/>
        <v>11</v>
      </c>
      <c r="S142" s="84">
        <f t="shared" si="24"/>
        <v>0.47619047619047616</v>
      </c>
    </row>
    <row r="143" spans="1:22" x14ac:dyDescent="0.3">
      <c r="A143" s="24">
        <v>42548</v>
      </c>
      <c r="B143" s="27" t="s">
        <v>295</v>
      </c>
      <c r="C143" s="48" t="s">
        <v>296</v>
      </c>
      <c r="D143" s="19">
        <v>2.88</v>
      </c>
      <c r="E143" s="19" t="s">
        <v>23</v>
      </c>
      <c r="F143" s="20">
        <v>5</v>
      </c>
      <c r="G143" s="20">
        <f t="shared" si="32"/>
        <v>14.399999999999999</v>
      </c>
      <c r="H143" s="81" t="s">
        <v>19</v>
      </c>
      <c r="I143" s="20">
        <f t="shared" si="33"/>
        <v>-5</v>
      </c>
      <c r="J143" s="20">
        <f t="shared" si="34"/>
        <v>128.64999999999998</v>
      </c>
      <c r="K143" s="45">
        <f t="shared" si="35"/>
        <v>57</v>
      </c>
      <c r="L143" s="45">
        <f t="shared" si="36"/>
        <v>81</v>
      </c>
      <c r="M143" s="61">
        <f t="shared" si="30"/>
        <v>0.41304347826086957</v>
      </c>
      <c r="N143" s="23">
        <f t="shared" si="31"/>
        <v>2.88</v>
      </c>
      <c r="O143">
        <v>1</v>
      </c>
      <c r="P143" s="23">
        <f t="shared" si="29"/>
        <v>1.88</v>
      </c>
      <c r="Q143" s="45">
        <f t="shared" si="27"/>
        <v>10</v>
      </c>
      <c r="R143" s="39">
        <f t="shared" si="28"/>
        <v>12</v>
      </c>
      <c r="S143" s="84">
        <f t="shared" si="24"/>
        <v>0.45454545454545453</v>
      </c>
    </row>
    <row r="144" spans="1:22" x14ac:dyDescent="0.3">
      <c r="A144" s="24">
        <v>42549</v>
      </c>
      <c r="B144" s="27" t="s">
        <v>297</v>
      </c>
      <c r="C144" s="48" t="s">
        <v>298</v>
      </c>
      <c r="D144" s="19">
        <v>2.62</v>
      </c>
      <c r="E144" s="19"/>
      <c r="F144" s="20">
        <v>5</v>
      </c>
      <c r="G144" s="20">
        <f t="shared" si="32"/>
        <v>13.100000000000001</v>
      </c>
      <c r="H144" s="81" t="s">
        <v>19</v>
      </c>
      <c r="I144" s="20">
        <f t="shared" si="33"/>
        <v>-5</v>
      </c>
      <c r="J144" s="20">
        <f t="shared" si="34"/>
        <v>123.64999999999998</v>
      </c>
      <c r="K144" s="45">
        <f t="shared" si="35"/>
        <v>57</v>
      </c>
      <c r="L144" s="45">
        <f t="shared" si="36"/>
        <v>82</v>
      </c>
      <c r="M144" s="61">
        <f t="shared" si="30"/>
        <v>0.41007194244604317</v>
      </c>
      <c r="N144" s="23">
        <f t="shared" si="31"/>
        <v>2.62</v>
      </c>
      <c r="O144">
        <v>1</v>
      </c>
      <c r="P144" s="23">
        <f t="shared" si="29"/>
        <v>1.62</v>
      </c>
      <c r="Q144" s="45">
        <f t="shared" si="27"/>
        <v>10</v>
      </c>
      <c r="R144" s="39">
        <f t="shared" si="28"/>
        <v>13</v>
      </c>
      <c r="S144" s="84">
        <f t="shared" si="24"/>
        <v>0.43478260869565216</v>
      </c>
    </row>
    <row r="145" spans="1:20" x14ac:dyDescent="0.3">
      <c r="A145" s="32">
        <v>42551</v>
      </c>
      <c r="B145" s="33"/>
      <c r="C145" s="108"/>
      <c r="D145" s="35">
        <v>3</v>
      </c>
      <c r="E145" s="35"/>
      <c r="F145" s="20">
        <v>5</v>
      </c>
      <c r="G145" s="36">
        <f t="shared" si="32"/>
        <v>15</v>
      </c>
      <c r="H145" s="109" t="s">
        <v>28</v>
      </c>
      <c r="I145" s="20">
        <f t="shared" si="33"/>
        <v>10</v>
      </c>
      <c r="J145" s="36">
        <f t="shared" si="34"/>
        <v>133.64999999999998</v>
      </c>
      <c r="K145" s="112">
        <f t="shared" si="35"/>
        <v>58</v>
      </c>
      <c r="L145" s="112">
        <f t="shared" si="36"/>
        <v>82</v>
      </c>
      <c r="M145" s="113">
        <f t="shared" si="30"/>
        <v>0.41428571428571431</v>
      </c>
      <c r="N145" s="114">
        <f t="shared" si="31"/>
        <v>3</v>
      </c>
      <c r="O145" s="34">
        <v>1</v>
      </c>
      <c r="P145" s="114">
        <f t="shared" si="29"/>
        <v>2</v>
      </c>
      <c r="Q145" s="112">
        <f t="shared" si="27"/>
        <v>11</v>
      </c>
      <c r="R145" s="40">
        <f t="shared" si="28"/>
        <v>13</v>
      </c>
      <c r="S145" s="115">
        <f t="shared" si="24"/>
        <v>0.45833333333333331</v>
      </c>
    </row>
    <row r="146" spans="1:20" ht="24.6" customHeight="1" x14ac:dyDescent="0.3">
      <c r="A146" s="24">
        <v>42552</v>
      </c>
      <c r="B146" s="116" t="s">
        <v>299</v>
      </c>
      <c r="C146" s="48" t="s">
        <v>300</v>
      </c>
      <c r="D146" s="117">
        <v>2.75</v>
      </c>
      <c r="E146" s="19"/>
      <c r="F146" s="20">
        <v>5</v>
      </c>
      <c r="G146" s="20">
        <f t="shared" si="32"/>
        <v>13.75</v>
      </c>
      <c r="H146" s="81" t="s">
        <v>28</v>
      </c>
      <c r="I146" s="20">
        <f t="shared" si="33"/>
        <v>8.75</v>
      </c>
      <c r="J146" s="20">
        <f t="shared" si="34"/>
        <v>142.39999999999998</v>
      </c>
      <c r="K146" s="45">
        <f t="shared" si="35"/>
        <v>59</v>
      </c>
      <c r="L146" s="45">
        <f t="shared" si="36"/>
        <v>82</v>
      </c>
      <c r="M146" s="61">
        <f t="shared" si="30"/>
        <v>0.41843971631205673</v>
      </c>
      <c r="N146" s="23">
        <f t="shared" si="31"/>
        <v>2.75</v>
      </c>
      <c r="O146">
        <v>1</v>
      </c>
      <c r="P146" s="23">
        <f t="shared" si="29"/>
        <v>1.75</v>
      </c>
      <c r="Q146" s="45">
        <v>1</v>
      </c>
      <c r="R146" s="39">
        <v>0</v>
      </c>
      <c r="S146" s="84">
        <f t="shared" si="24"/>
        <v>1</v>
      </c>
    </row>
    <row r="147" spans="1:20" x14ac:dyDescent="0.3">
      <c r="A147" s="24">
        <v>42555</v>
      </c>
      <c r="B147" s="27" t="s">
        <v>301</v>
      </c>
      <c r="C147" s="48" t="s">
        <v>302</v>
      </c>
      <c r="D147" s="19">
        <v>3.25</v>
      </c>
      <c r="E147" s="19"/>
      <c r="F147" s="20">
        <v>5</v>
      </c>
      <c r="G147" s="20">
        <f t="shared" si="32"/>
        <v>16.25</v>
      </c>
      <c r="H147" s="81" t="s">
        <v>28</v>
      </c>
      <c r="I147" s="20">
        <f t="shared" si="33"/>
        <v>11.25</v>
      </c>
      <c r="J147" s="20">
        <f t="shared" si="34"/>
        <v>153.64999999999998</v>
      </c>
      <c r="K147" s="45">
        <f t="shared" si="35"/>
        <v>60</v>
      </c>
      <c r="L147" s="45">
        <f t="shared" si="36"/>
        <v>82</v>
      </c>
      <c r="M147" s="61">
        <f t="shared" si="30"/>
        <v>0.42253521126760563</v>
      </c>
      <c r="N147" s="23">
        <f t="shared" si="31"/>
        <v>3.25</v>
      </c>
      <c r="O147">
        <v>1</v>
      </c>
      <c r="P147" s="23">
        <f t="shared" si="29"/>
        <v>2.25</v>
      </c>
      <c r="Q147" s="45">
        <f t="shared" ref="Q147:Q161" si="37">IF(H147="","",IF(H147="Won",Q146+1,IF(H147="Push",Q146,Q146)))</f>
        <v>2</v>
      </c>
      <c r="R147" s="39">
        <f t="shared" ref="R147:R161" si="38">IF(H147="","",IF(H147="Lost",R146+1,IF(H147="Push",R146,R146)))</f>
        <v>0</v>
      </c>
      <c r="S147" s="84">
        <f t="shared" si="24"/>
        <v>1</v>
      </c>
    </row>
    <row r="148" spans="1:20" x14ac:dyDescent="0.3">
      <c r="A148" s="24">
        <v>42556</v>
      </c>
      <c r="B148" s="27" t="s">
        <v>303</v>
      </c>
      <c r="C148" s="48" t="s">
        <v>304</v>
      </c>
      <c r="D148" s="19">
        <v>3.5</v>
      </c>
      <c r="E148" s="19"/>
      <c r="F148" s="20">
        <v>5</v>
      </c>
      <c r="G148" s="20">
        <f t="shared" si="32"/>
        <v>17.5</v>
      </c>
      <c r="H148" s="81" t="s">
        <v>28</v>
      </c>
      <c r="I148" s="20">
        <f t="shared" si="33"/>
        <v>12.5</v>
      </c>
      <c r="J148" s="20">
        <f t="shared" si="34"/>
        <v>166.14999999999998</v>
      </c>
      <c r="K148" s="45">
        <f t="shared" si="35"/>
        <v>61</v>
      </c>
      <c r="L148" s="45">
        <f t="shared" si="36"/>
        <v>82</v>
      </c>
      <c r="M148" s="61">
        <f t="shared" si="30"/>
        <v>0.42657342657342656</v>
      </c>
      <c r="N148" s="23">
        <f t="shared" si="31"/>
        <v>3.5</v>
      </c>
      <c r="O148">
        <v>1</v>
      </c>
      <c r="P148" s="23">
        <f t="shared" si="29"/>
        <v>2.5</v>
      </c>
      <c r="Q148" s="45">
        <f t="shared" si="37"/>
        <v>3</v>
      </c>
      <c r="R148" s="39">
        <f t="shared" si="38"/>
        <v>0</v>
      </c>
      <c r="S148" s="84">
        <f t="shared" si="24"/>
        <v>1</v>
      </c>
    </row>
    <row r="149" spans="1:20" x14ac:dyDescent="0.3">
      <c r="A149" s="24">
        <v>42557</v>
      </c>
      <c r="B149" s="27" t="s">
        <v>305</v>
      </c>
      <c r="C149" s="48" t="s">
        <v>306</v>
      </c>
      <c r="D149" s="19">
        <v>3.25</v>
      </c>
      <c r="E149" s="19"/>
      <c r="F149" s="20">
        <v>5</v>
      </c>
      <c r="G149" s="20">
        <f t="shared" si="32"/>
        <v>16.25</v>
      </c>
      <c r="H149" s="81" t="s">
        <v>28</v>
      </c>
      <c r="I149" s="20">
        <f t="shared" si="33"/>
        <v>11.25</v>
      </c>
      <c r="J149" s="20">
        <f t="shared" si="34"/>
        <v>177.39999999999998</v>
      </c>
      <c r="K149" s="45">
        <f t="shared" si="35"/>
        <v>62</v>
      </c>
      <c r="L149" s="45">
        <f t="shared" si="36"/>
        <v>82</v>
      </c>
      <c r="M149" s="61">
        <f t="shared" si="30"/>
        <v>0.43055555555555558</v>
      </c>
      <c r="N149" s="23">
        <f t="shared" si="31"/>
        <v>3.25</v>
      </c>
      <c r="O149">
        <v>1</v>
      </c>
      <c r="P149" s="23">
        <f t="shared" si="29"/>
        <v>2.25</v>
      </c>
      <c r="Q149" s="45">
        <f t="shared" si="37"/>
        <v>4</v>
      </c>
      <c r="R149" s="39">
        <f t="shared" si="38"/>
        <v>0</v>
      </c>
      <c r="S149" s="84">
        <f t="shared" si="24"/>
        <v>1</v>
      </c>
    </row>
    <row r="150" spans="1:20" x14ac:dyDescent="0.3">
      <c r="A150" s="24">
        <v>42558</v>
      </c>
      <c r="B150" s="27" t="s">
        <v>307</v>
      </c>
      <c r="C150" s="48" t="s">
        <v>308</v>
      </c>
      <c r="D150" s="19">
        <v>3.75</v>
      </c>
      <c r="E150" s="19"/>
      <c r="F150" s="20">
        <v>5</v>
      </c>
      <c r="G150" s="20">
        <f t="shared" si="32"/>
        <v>18.75</v>
      </c>
      <c r="H150" s="81" t="s">
        <v>28</v>
      </c>
      <c r="I150" s="20">
        <f t="shared" si="33"/>
        <v>13.75</v>
      </c>
      <c r="J150" s="20">
        <f t="shared" si="34"/>
        <v>191.14999999999998</v>
      </c>
      <c r="K150" s="45">
        <f t="shared" si="35"/>
        <v>63</v>
      </c>
      <c r="L150" s="45">
        <f t="shared" si="36"/>
        <v>82</v>
      </c>
      <c r="M150" s="61">
        <f t="shared" si="30"/>
        <v>0.43448275862068964</v>
      </c>
      <c r="N150" s="23">
        <f t="shared" si="31"/>
        <v>3.75</v>
      </c>
      <c r="O150">
        <v>1</v>
      </c>
      <c r="P150" s="23">
        <f t="shared" si="29"/>
        <v>2.75</v>
      </c>
      <c r="Q150" s="45">
        <f t="shared" si="37"/>
        <v>5</v>
      </c>
      <c r="R150" s="39">
        <f t="shared" si="38"/>
        <v>0</v>
      </c>
      <c r="S150" s="84">
        <f t="shared" si="24"/>
        <v>1</v>
      </c>
    </row>
    <row r="151" spans="1:20" x14ac:dyDescent="0.3">
      <c r="A151" s="24">
        <v>42562</v>
      </c>
      <c r="B151" s="27" t="s">
        <v>309</v>
      </c>
      <c r="C151" s="48" t="s">
        <v>310</v>
      </c>
      <c r="D151" s="19">
        <v>3.5</v>
      </c>
      <c r="E151" s="19"/>
      <c r="F151" s="20">
        <v>5</v>
      </c>
      <c r="G151" s="20">
        <f t="shared" si="32"/>
        <v>17.5</v>
      </c>
      <c r="H151" s="81" t="s">
        <v>19</v>
      </c>
      <c r="I151" s="20">
        <f t="shared" si="33"/>
        <v>-5</v>
      </c>
      <c r="J151" s="20">
        <f t="shared" si="34"/>
        <v>186.14999999999998</v>
      </c>
      <c r="K151" s="45">
        <f t="shared" si="35"/>
        <v>63</v>
      </c>
      <c r="L151" s="45">
        <f t="shared" si="36"/>
        <v>83</v>
      </c>
      <c r="M151" s="61">
        <f t="shared" si="30"/>
        <v>0.4315068493150685</v>
      </c>
      <c r="N151" s="23">
        <f t="shared" si="31"/>
        <v>3.5</v>
      </c>
      <c r="O151">
        <v>1</v>
      </c>
      <c r="P151" s="23">
        <f t="shared" si="29"/>
        <v>2.5</v>
      </c>
      <c r="Q151" s="45">
        <f t="shared" si="37"/>
        <v>5</v>
      </c>
      <c r="R151" s="39">
        <f t="shared" si="38"/>
        <v>1</v>
      </c>
      <c r="S151" s="84">
        <f t="shared" si="24"/>
        <v>0.83333333333333337</v>
      </c>
    </row>
    <row r="152" spans="1:20" x14ac:dyDescent="0.3">
      <c r="A152" s="24">
        <v>42563</v>
      </c>
      <c r="B152" s="27"/>
      <c r="C152" s="48"/>
      <c r="D152" s="19">
        <v>3.5</v>
      </c>
      <c r="E152" s="19" t="s">
        <v>23</v>
      </c>
      <c r="F152" s="20">
        <v>5</v>
      </c>
      <c r="G152" s="20">
        <f t="shared" si="32"/>
        <v>17.5</v>
      </c>
      <c r="H152" s="81" t="s">
        <v>19</v>
      </c>
      <c r="I152" s="20">
        <f t="shared" si="33"/>
        <v>-5</v>
      </c>
      <c r="J152" s="20">
        <f t="shared" si="34"/>
        <v>181.14999999999998</v>
      </c>
      <c r="K152" s="45">
        <f t="shared" si="35"/>
        <v>63</v>
      </c>
      <c r="L152" s="45">
        <f t="shared" si="36"/>
        <v>84</v>
      </c>
      <c r="M152" s="61">
        <f t="shared" si="30"/>
        <v>0.42857142857142855</v>
      </c>
      <c r="N152" s="23">
        <f t="shared" si="31"/>
        <v>3.5</v>
      </c>
      <c r="O152">
        <v>1</v>
      </c>
      <c r="P152" s="23">
        <f t="shared" si="29"/>
        <v>2.5</v>
      </c>
      <c r="Q152" s="45">
        <f t="shared" si="37"/>
        <v>5</v>
      </c>
      <c r="R152" s="39">
        <f t="shared" si="38"/>
        <v>2</v>
      </c>
      <c r="S152" s="84">
        <f t="shared" si="24"/>
        <v>0.7142857142857143</v>
      </c>
    </row>
    <row r="153" spans="1:20" x14ac:dyDescent="0.3">
      <c r="A153" s="24">
        <v>42565</v>
      </c>
      <c r="B153" s="27" t="s">
        <v>311</v>
      </c>
      <c r="C153" s="48" t="s">
        <v>312</v>
      </c>
      <c r="D153" s="19">
        <v>3.25</v>
      </c>
      <c r="E153" s="19" t="s">
        <v>23</v>
      </c>
      <c r="F153" s="20">
        <v>5</v>
      </c>
      <c r="G153" s="20">
        <f t="shared" si="32"/>
        <v>16.25</v>
      </c>
      <c r="H153" s="81" t="s">
        <v>19</v>
      </c>
      <c r="I153" s="20">
        <f t="shared" si="33"/>
        <v>-5</v>
      </c>
      <c r="J153" s="20">
        <f t="shared" si="34"/>
        <v>176.14999999999998</v>
      </c>
      <c r="K153" s="45">
        <f t="shared" si="35"/>
        <v>63</v>
      </c>
      <c r="L153" s="45">
        <f t="shared" si="36"/>
        <v>85</v>
      </c>
      <c r="M153" s="61">
        <f t="shared" si="30"/>
        <v>0.42567567567567566</v>
      </c>
      <c r="N153" s="23">
        <f t="shared" si="31"/>
        <v>3.25</v>
      </c>
      <c r="O153">
        <v>1</v>
      </c>
      <c r="P153" s="23">
        <f t="shared" si="29"/>
        <v>2.25</v>
      </c>
      <c r="Q153" s="45">
        <f t="shared" si="37"/>
        <v>5</v>
      </c>
      <c r="R153" s="39">
        <f t="shared" si="38"/>
        <v>3</v>
      </c>
      <c r="S153" s="84">
        <f t="shared" si="24"/>
        <v>0.625</v>
      </c>
    </row>
    <row r="154" spans="1:20" x14ac:dyDescent="0.3">
      <c r="A154" s="24">
        <v>42567</v>
      </c>
      <c r="B154" s="27" t="s">
        <v>313</v>
      </c>
      <c r="C154" s="48" t="s">
        <v>314</v>
      </c>
      <c r="D154" s="19">
        <v>2.75</v>
      </c>
      <c r="E154" s="19"/>
      <c r="F154" s="20">
        <v>5</v>
      </c>
      <c r="G154" s="20">
        <f t="shared" si="32"/>
        <v>13.75</v>
      </c>
      <c r="H154" s="81" t="s">
        <v>28</v>
      </c>
      <c r="I154" s="20">
        <f t="shared" si="33"/>
        <v>8.75</v>
      </c>
      <c r="J154" s="20">
        <f t="shared" si="34"/>
        <v>184.89999999999998</v>
      </c>
      <c r="K154" s="45">
        <f t="shared" si="35"/>
        <v>64</v>
      </c>
      <c r="L154" s="45">
        <f t="shared" si="36"/>
        <v>85</v>
      </c>
      <c r="M154" s="61">
        <f t="shared" si="30"/>
        <v>0.42953020134228187</v>
      </c>
      <c r="N154" s="23">
        <f t="shared" si="31"/>
        <v>2.75</v>
      </c>
      <c r="O154">
        <v>1</v>
      </c>
      <c r="P154" s="23">
        <f t="shared" si="29"/>
        <v>1.75</v>
      </c>
      <c r="Q154" s="45">
        <f t="shared" si="37"/>
        <v>6</v>
      </c>
      <c r="R154" s="39">
        <f t="shared" si="38"/>
        <v>3</v>
      </c>
      <c r="S154" s="84">
        <f t="shared" si="24"/>
        <v>0.66666666666666663</v>
      </c>
    </row>
    <row r="155" spans="1:20" x14ac:dyDescent="0.3">
      <c r="A155" s="24">
        <v>42569</v>
      </c>
      <c r="B155" s="27" t="s">
        <v>315</v>
      </c>
      <c r="C155" s="90" t="s">
        <v>316</v>
      </c>
      <c r="D155" s="19">
        <v>3</v>
      </c>
      <c r="E155" s="19"/>
      <c r="F155" s="20">
        <v>5</v>
      </c>
      <c r="G155" s="20">
        <f t="shared" si="32"/>
        <v>15</v>
      </c>
      <c r="H155" s="81" t="s">
        <v>19</v>
      </c>
      <c r="I155" s="20">
        <f t="shared" si="33"/>
        <v>-5</v>
      </c>
      <c r="J155" s="20">
        <f t="shared" si="34"/>
        <v>179.89999999999998</v>
      </c>
      <c r="K155" s="45">
        <f t="shared" si="35"/>
        <v>64</v>
      </c>
      <c r="L155" s="45">
        <f t="shared" si="36"/>
        <v>86</v>
      </c>
      <c r="M155" s="61">
        <f t="shared" si="30"/>
        <v>0.42666666666666669</v>
      </c>
      <c r="N155" s="23">
        <f t="shared" si="31"/>
        <v>3</v>
      </c>
      <c r="O155">
        <v>1</v>
      </c>
      <c r="P155" s="23">
        <f t="shared" si="29"/>
        <v>2</v>
      </c>
      <c r="Q155" s="45">
        <f t="shared" si="37"/>
        <v>6</v>
      </c>
      <c r="R155" s="39">
        <f t="shared" si="38"/>
        <v>4</v>
      </c>
      <c r="S155" s="84">
        <f t="shared" si="24"/>
        <v>0.6</v>
      </c>
    </row>
    <row r="156" spans="1:20" x14ac:dyDescent="0.3">
      <c r="A156" s="24">
        <v>42570</v>
      </c>
      <c r="B156" s="27" t="s">
        <v>317</v>
      </c>
      <c r="C156" s="48" t="s">
        <v>318</v>
      </c>
      <c r="D156" s="19">
        <v>4</v>
      </c>
      <c r="E156" s="19" t="s">
        <v>23</v>
      </c>
      <c r="F156" s="20">
        <v>5</v>
      </c>
      <c r="G156" s="20">
        <f t="shared" si="32"/>
        <v>20</v>
      </c>
      <c r="H156" s="81" t="s">
        <v>28</v>
      </c>
      <c r="I156" s="20">
        <f t="shared" si="33"/>
        <v>15</v>
      </c>
      <c r="J156" s="20">
        <f t="shared" si="34"/>
        <v>194.89999999999998</v>
      </c>
      <c r="K156" s="45">
        <f t="shared" si="35"/>
        <v>65</v>
      </c>
      <c r="L156" s="45">
        <f t="shared" si="36"/>
        <v>86</v>
      </c>
      <c r="M156" s="61">
        <f t="shared" si="30"/>
        <v>0.43046357615894038</v>
      </c>
      <c r="N156" s="23">
        <f t="shared" si="31"/>
        <v>4</v>
      </c>
      <c r="O156">
        <v>1</v>
      </c>
      <c r="P156" s="23">
        <f t="shared" si="29"/>
        <v>3</v>
      </c>
      <c r="Q156" s="45">
        <f t="shared" si="37"/>
        <v>7</v>
      </c>
      <c r="R156" s="39">
        <f t="shared" si="38"/>
        <v>4</v>
      </c>
      <c r="S156" s="84">
        <f t="shared" si="24"/>
        <v>0.63636363636363635</v>
      </c>
      <c r="T156" t="s">
        <v>319</v>
      </c>
    </row>
    <row r="157" spans="1:20" x14ac:dyDescent="0.3">
      <c r="A157" s="24">
        <v>42571</v>
      </c>
      <c r="B157" s="27" t="s">
        <v>320</v>
      </c>
      <c r="C157" s="48" t="s">
        <v>321</v>
      </c>
      <c r="D157" s="19">
        <v>4.5</v>
      </c>
      <c r="E157" s="19"/>
      <c r="F157" s="20">
        <v>5</v>
      </c>
      <c r="G157" s="20">
        <f t="shared" si="32"/>
        <v>22.5</v>
      </c>
      <c r="H157" s="81" t="s">
        <v>19</v>
      </c>
      <c r="I157" s="20">
        <f t="shared" si="33"/>
        <v>-5</v>
      </c>
      <c r="J157" s="20">
        <f t="shared" si="34"/>
        <v>189.89999999999998</v>
      </c>
      <c r="K157" s="45">
        <f t="shared" si="35"/>
        <v>65</v>
      </c>
      <c r="L157" s="45">
        <f t="shared" si="36"/>
        <v>87</v>
      </c>
      <c r="M157" s="61">
        <f t="shared" si="30"/>
        <v>0.42763157894736842</v>
      </c>
      <c r="N157" s="23">
        <f t="shared" si="31"/>
        <v>4.5</v>
      </c>
      <c r="O157">
        <v>1</v>
      </c>
      <c r="P157" s="23">
        <f t="shared" si="29"/>
        <v>3.5</v>
      </c>
      <c r="Q157" s="45">
        <f t="shared" si="37"/>
        <v>7</v>
      </c>
      <c r="R157" s="39">
        <f t="shared" si="38"/>
        <v>5</v>
      </c>
      <c r="S157" s="84">
        <f t="shared" si="24"/>
        <v>0.58333333333333337</v>
      </c>
    </row>
    <row r="158" spans="1:20" x14ac:dyDescent="0.3">
      <c r="A158" s="24">
        <v>42573</v>
      </c>
      <c r="B158" s="27" t="s">
        <v>322</v>
      </c>
      <c r="C158" s="48" t="s">
        <v>323</v>
      </c>
      <c r="D158" s="19">
        <v>2.88</v>
      </c>
      <c r="E158" s="19"/>
      <c r="F158" s="20">
        <v>5</v>
      </c>
      <c r="G158" s="20">
        <f t="shared" si="32"/>
        <v>14.399999999999999</v>
      </c>
      <c r="H158" s="81" t="s">
        <v>19</v>
      </c>
      <c r="I158" s="20">
        <f t="shared" si="33"/>
        <v>-5</v>
      </c>
      <c r="J158" s="20">
        <f t="shared" si="34"/>
        <v>184.89999999999998</v>
      </c>
      <c r="K158" s="45">
        <f t="shared" si="35"/>
        <v>65</v>
      </c>
      <c r="L158" s="45">
        <f t="shared" si="36"/>
        <v>88</v>
      </c>
      <c r="M158" s="61">
        <f t="shared" si="30"/>
        <v>0.42483660130718953</v>
      </c>
      <c r="N158" s="23">
        <f t="shared" si="31"/>
        <v>2.88</v>
      </c>
      <c r="O158">
        <v>1</v>
      </c>
      <c r="P158" s="23">
        <f t="shared" si="29"/>
        <v>1.88</v>
      </c>
      <c r="Q158" s="45">
        <f t="shared" si="37"/>
        <v>7</v>
      </c>
      <c r="R158" s="39">
        <f t="shared" si="38"/>
        <v>6</v>
      </c>
      <c r="S158" s="84">
        <f t="shared" si="24"/>
        <v>0.53846153846153844</v>
      </c>
    </row>
    <row r="159" spans="1:20" x14ac:dyDescent="0.3">
      <c r="A159" s="24">
        <v>42576</v>
      </c>
      <c r="B159" s="27" t="s">
        <v>324</v>
      </c>
      <c r="C159" s="48" t="s">
        <v>325</v>
      </c>
      <c r="D159" s="19">
        <v>2.75</v>
      </c>
      <c r="E159" s="19" t="s">
        <v>23</v>
      </c>
      <c r="F159" s="20">
        <v>5</v>
      </c>
      <c r="G159" s="20">
        <f t="shared" si="32"/>
        <v>13.75</v>
      </c>
      <c r="H159" s="81" t="s">
        <v>28</v>
      </c>
      <c r="I159" s="20">
        <f t="shared" si="33"/>
        <v>8.75</v>
      </c>
      <c r="J159" s="20">
        <f t="shared" si="34"/>
        <v>193.64999999999998</v>
      </c>
      <c r="K159" s="45">
        <f t="shared" si="35"/>
        <v>66</v>
      </c>
      <c r="L159" s="45">
        <f t="shared" si="36"/>
        <v>88</v>
      </c>
      <c r="M159" s="61">
        <f t="shared" si="30"/>
        <v>0.42857142857142855</v>
      </c>
      <c r="N159" s="23">
        <f t="shared" si="31"/>
        <v>2.75</v>
      </c>
      <c r="O159">
        <v>1</v>
      </c>
      <c r="P159" s="23">
        <f t="shared" si="29"/>
        <v>1.75</v>
      </c>
      <c r="Q159" s="45">
        <f t="shared" si="37"/>
        <v>8</v>
      </c>
      <c r="R159" s="39">
        <f t="shared" si="38"/>
        <v>6</v>
      </c>
      <c r="S159" s="84">
        <f t="shared" si="24"/>
        <v>0.5714285714285714</v>
      </c>
    </row>
    <row r="160" spans="1:20" x14ac:dyDescent="0.3">
      <c r="A160" s="24">
        <v>42577</v>
      </c>
      <c r="B160" s="27" t="s">
        <v>326</v>
      </c>
      <c r="C160" s="48" t="s">
        <v>327</v>
      </c>
      <c r="D160" s="19">
        <v>3.5</v>
      </c>
      <c r="E160" s="19"/>
      <c r="F160" s="20">
        <v>5</v>
      </c>
      <c r="G160" s="20">
        <f t="shared" si="32"/>
        <v>17.5</v>
      </c>
      <c r="H160" s="81" t="s">
        <v>19</v>
      </c>
      <c r="I160" s="20">
        <f t="shared" si="33"/>
        <v>-5</v>
      </c>
      <c r="J160" s="20">
        <f t="shared" si="34"/>
        <v>188.64999999999998</v>
      </c>
      <c r="K160" s="45">
        <f t="shared" si="35"/>
        <v>66</v>
      </c>
      <c r="L160" s="45">
        <f t="shared" si="36"/>
        <v>89</v>
      </c>
      <c r="M160" s="61">
        <f t="shared" si="30"/>
        <v>0.4258064516129032</v>
      </c>
      <c r="N160" s="23">
        <f t="shared" si="31"/>
        <v>3.5</v>
      </c>
      <c r="O160">
        <v>1</v>
      </c>
      <c r="P160" s="23">
        <f t="shared" si="29"/>
        <v>2.5</v>
      </c>
      <c r="Q160" s="45">
        <f t="shared" si="37"/>
        <v>8</v>
      </c>
      <c r="R160" s="39">
        <f t="shared" si="38"/>
        <v>7</v>
      </c>
      <c r="S160" s="84">
        <f t="shared" si="24"/>
        <v>0.53333333333333333</v>
      </c>
    </row>
    <row r="161" spans="1:20" x14ac:dyDescent="0.3">
      <c r="A161" s="24">
        <v>42580</v>
      </c>
      <c r="B161" s="27" t="s">
        <v>328</v>
      </c>
      <c r="C161" s="48" t="s">
        <v>329</v>
      </c>
      <c r="D161" s="19">
        <v>2.75</v>
      </c>
      <c r="E161" s="19" t="s">
        <v>23</v>
      </c>
      <c r="F161" s="20">
        <v>5</v>
      </c>
      <c r="G161" s="20">
        <f t="shared" si="32"/>
        <v>13.75</v>
      </c>
      <c r="H161" s="81" t="s">
        <v>28</v>
      </c>
      <c r="I161" s="20">
        <f t="shared" si="33"/>
        <v>8.75</v>
      </c>
      <c r="J161" s="20">
        <f t="shared" si="34"/>
        <v>197.39999999999998</v>
      </c>
      <c r="K161" s="45">
        <f t="shared" si="35"/>
        <v>67</v>
      </c>
      <c r="L161" s="45">
        <f t="shared" si="36"/>
        <v>89</v>
      </c>
      <c r="M161" s="61">
        <f t="shared" si="30"/>
        <v>0.42948717948717946</v>
      </c>
      <c r="N161" s="23">
        <f t="shared" si="31"/>
        <v>2.75</v>
      </c>
      <c r="O161">
        <v>1</v>
      </c>
      <c r="P161" s="23">
        <f t="shared" si="29"/>
        <v>1.75</v>
      </c>
      <c r="Q161" s="45">
        <f t="shared" si="37"/>
        <v>9</v>
      </c>
      <c r="R161" s="39">
        <f t="shared" si="38"/>
        <v>7</v>
      </c>
      <c r="S161" s="84">
        <f t="shared" si="24"/>
        <v>0.5625</v>
      </c>
      <c r="T161" t="s">
        <v>330</v>
      </c>
    </row>
    <row r="162" spans="1:20" ht="32.4" customHeight="1" x14ac:dyDescent="0.3">
      <c r="A162" s="51">
        <v>42583</v>
      </c>
      <c r="B162" s="72" t="s">
        <v>331</v>
      </c>
      <c r="C162" s="75" t="s">
        <v>332</v>
      </c>
      <c r="D162" s="52">
        <v>3.12</v>
      </c>
      <c r="E162" s="52"/>
      <c r="F162" s="20">
        <v>5</v>
      </c>
      <c r="G162" s="53">
        <f t="shared" si="32"/>
        <v>15.600000000000001</v>
      </c>
      <c r="H162" s="118" t="s">
        <v>28</v>
      </c>
      <c r="I162" s="20">
        <f t="shared" si="33"/>
        <v>10.600000000000001</v>
      </c>
      <c r="J162" s="53">
        <f t="shared" si="34"/>
        <v>207.99999999999997</v>
      </c>
      <c r="K162" s="44">
        <f t="shared" si="35"/>
        <v>68</v>
      </c>
      <c r="L162" s="44">
        <f t="shared" si="36"/>
        <v>89</v>
      </c>
      <c r="M162" s="120">
        <f t="shared" si="30"/>
        <v>0.43312101910828027</v>
      </c>
      <c r="N162" s="121">
        <f t="shared" si="31"/>
        <v>3.12</v>
      </c>
      <c r="O162" s="71">
        <v>1</v>
      </c>
      <c r="P162" s="121">
        <f t="shared" si="29"/>
        <v>2.12</v>
      </c>
      <c r="Q162" s="56">
        <v>1</v>
      </c>
      <c r="R162" s="122">
        <v>0</v>
      </c>
      <c r="S162" s="89">
        <f t="shared" ref="S162:S225" si="39">IF(H162="","",Q162/(Q162+R162))</f>
        <v>1</v>
      </c>
    </row>
    <row r="163" spans="1:20" x14ac:dyDescent="0.3">
      <c r="A163" s="24">
        <v>42584</v>
      </c>
      <c r="B163" s="27" t="s">
        <v>333</v>
      </c>
      <c r="C163" s="48" t="s">
        <v>334</v>
      </c>
      <c r="D163" s="19">
        <v>3.75</v>
      </c>
      <c r="E163" s="19"/>
      <c r="F163" s="20">
        <v>5</v>
      </c>
      <c r="G163" s="20">
        <f t="shared" si="32"/>
        <v>18.75</v>
      </c>
      <c r="H163" s="81" t="s">
        <v>28</v>
      </c>
      <c r="I163" s="20">
        <f t="shared" si="33"/>
        <v>13.75</v>
      </c>
      <c r="J163" s="20">
        <f t="shared" si="34"/>
        <v>221.74999999999997</v>
      </c>
      <c r="K163" s="45">
        <f t="shared" si="35"/>
        <v>69</v>
      </c>
      <c r="L163" s="45">
        <f t="shared" si="36"/>
        <v>89</v>
      </c>
      <c r="M163" s="61">
        <f t="shared" si="30"/>
        <v>0.43670886075949367</v>
      </c>
      <c r="N163" s="23">
        <f t="shared" si="31"/>
        <v>3.75</v>
      </c>
      <c r="O163">
        <v>1</v>
      </c>
      <c r="P163" s="23">
        <f t="shared" si="29"/>
        <v>2.75</v>
      </c>
      <c r="Q163" s="45">
        <f t="shared" ref="Q163:Q180" si="40">IF(H163="","",IF(H163="Won",Q162+1,IF(H163="Push",Q162,Q162)))</f>
        <v>2</v>
      </c>
      <c r="R163" s="39">
        <f t="shared" ref="R163:R180" si="41">IF(H163="","",IF(H163="Lost",R162+1,IF(H163="Push",R162,R162)))</f>
        <v>0</v>
      </c>
      <c r="S163" s="84">
        <f t="shared" si="39"/>
        <v>1</v>
      </c>
      <c r="T163" t="s">
        <v>335</v>
      </c>
    </row>
    <row r="164" spans="1:20" x14ac:dyDescent="0.3">
      <c r="A164" s="24">
        <v>42585</v>
      </c>
      <c r="B164" s="27" t="s">
        <v>336</v>
      </c>
      <c r="C164" s="48" t="s">
        <v>337</v>
      </c>
      <c r="D164" s="19">
        <v>4</v>
      </c>
      <c r="E164" s="19"/>
      <c r="F164" s="20">
        <v>5</v>
      </c>
      <c r="G164" s="20">
        <f t="shared" si="32"/>
        <v>20</v>
      </c>
      <c r="H164" s="81" t="s">
        <v>19</v>
      </c>
      <c r="I164" s="20">
        <f t="shared" si="33"/>
        <v>-5</v>
      </c>
      <c r="J164" s="20">
        <f t="shared" si="34"/>
        <v>216.74999999999997</v>
      </c>
      <c r="K164" s="45">
        <f t="shared" si="35"/>
        <v>69</v>
      </c>
      <c r="L164" s="45">
        <f t="shared" si="36"/>
        <v>90</v>
      </c>
      <c r="M164" s="61">
        <f t="shared" si="30"/>
        <v>0.43396226415094341</v>
      </c>
      <c r="N164" s="23">
        <f t="shared" si="31"/>
        <v>4</v>
      </c>
      <c r="O164">
        <v>1</v>
      </c>
      <c r="P164" s="23">
        <f t="shared" si="29"/>
        <v>3</v>
      </c>
      <c r="Q164" s="45">
        <f t="shared" si="40"/>
        <v>2</v>
      </c>
      <c r="R164" s="39">
        <f t="shared" si="41"/>
        <v>1</v>
      </c>
      <c r="S164" s="84">
        <f t="shared" si="39"/>
        <v>0.66666666666666663</v>
      </c>
    </row>
    <row r="165" spans="1:20" x14ac:dyDescent="0.3">
      <c r="A165" s="24">
        <v>42586</v>
      </c>
      <c r="B165" s="27" t="s">
        <v>338</v>
      </c>
      <c r="C165" s="48" t="s">
        <v>339</v>
      </c>
      <c r="D165" s="19">
        <v>2.25</v>
      </c>
      <c r="E165" s="19"/>
      <c r="F165" s="20">
        <v>5</v>
      </c>
      <c r="G165" s="20">
        <f t="shared" si="32"/>
        <v>11.25</v>
      </c>
      <c r="H165" s="81" t="s">
        <v>28</v>
      </c>
      <c r="I165" s="20">
        <f t="shared" si="33"/>
        <v>6.25</v>
      </c>
      <c r="J165" s="20">
        <f t="shared" si="34"/>
        <v>222.99999999999997</v>
      </c>
      <c r="K165" s="45">
        <f t="shared" si="35"/>
        <v>70</v>
      </c>
      <c r="L165" s="45">
        <f t="shared" si="36"/>
        <v>90</v>
      </c>
      <c r="M165" s="61">
        <f t="shared" si="30"/>
        <v>0.4375</v>
      </c>
      <c r="N165" s="23">
        <f t="shared" si="31"/>
        <v>2.25</v>
      </c>
      <c r="O165">
        <v>1</v>
      </c>
      <c r="P165" s="23">
        <f t="shared" si="29"/>
        <v>1.25</v>
      </c>
      <c r="Q165" s="45">
        <f t="shared" si="40"/>
        <v>3</v>
      </c>
      <c r="R165" s="39">
        <f t="shared" si="41"/>
        <v>1</v>
      </c>
      <c r="S165" s="84">
        <f t="shared" si="39"/>
        <v>0.75</v>
      </c>
      <c r="T165" t="s">
        <v>340</v>
      </c>
    </row>
    <row r="166" spans="1:20" x14ac:dyDescent="0.3">
      <c r="A166" s="24">
        <v>42587</v>
      </c>
      <c r="B166" s="27" t="s">
        <v>341</v>
      </c>
      <c r="C166" s="48" t="s">
        <v>342</v>
      </c>
      <c r="D166" s="19">
        <v>3.25</v>
      </c>
      <c r="E166" s="19"/>
      <c r="F166" s="20">
        <v>5</v>
      </c>
      <c r="G166" s="20">
        <f t="shared" si="32"/>
        <v>16.25</v>
      </c>
      <c r="H166" s="81" t="s">
        <v>19</v>
      </c>
      <c r="I166" s="20">
        <f t="shared" si="33"/>
        <v>-5</v>
      </c>
      <c r="J166" s="20">
        <f t="shared" si="34"/>
        <v>217.99999999999997</v>
      </c>
      <c r="K166" s="45">
        <f t="shared" si="35"/>
        <v>70</v>
      </c>
      <c r="L166" s="45">
        <f t="shared" si="36"/>
        <v>91</v>
      </c>
      <c r="M166" s="61">
        <f t="shared" si="30"/>
        <v>0.43478260869565216</v>
      </c>
      <c r="N166" s="23">
        <f t="shared" si="31"/>
        <v>3.25</v>
      </c>
      <c r="O166">
        <v>1</v>
      </c>
      <c r="P166" s="23">
        <f t="shared" si="29"/>
        <v>2.25</v>
      </c>
      <c r="Q166" s="45">
        <f t="shared" si="40"/>
        <v>3</v>
      </c>
      <c r="R166" s="39">
        <f t="shared" si="41"/>
        <v>2</v>
      </c>
      <c r="S166" s="84">
        <f t="shared" si="39"/>
        <v>0.6</v>
      </c>
    </row>
    <row r="167" spans="1:20" x14ac:dyDescent="0.3">
      <c r="A167" s="24">
        <v>42590</v>
      </c>
      <c r="B167" s="27" t="s">
        <v>343</v>
      </c>
      <c r="C167" s="48" t="s">
        <v>344</v>
      </c>
      <c r="D167" s="19">
        <v>2.5</v>
      </c>
      <c r="E167" s="19" t="s">
        <v>23</v>
      </c>
      <c r="F167" s="20">
        <v>5</v>
      </c>
      <c r="G167" s="20">
        <f t="shared" si="32"/>
        <v>12.5</v>
      </c>
      <c r="H167" s="81" t="s">
        <v>19</v>
      </c>
      <c r="I167" s="20">
        <f t="shared" si="33"/>
        <v>-5</v>
      </c>
      <c r="J167" s="20">
        <f t="shared" si="34"/>
        <v>212.99999999999997</v>
      </c>
      <c r="K167" s="45">
        <f t="shared" si="35"/>
        <v>70</v>
      </c>
      <c r="L167" s="45">
        <f t="shared" si="36"/>
        <v>92</v>
      </c>
      <c r="M167" s="61">
        <f t="shared" si="30"/>
        <v>0.43209876543209874</v>
      </c>
      <c r="N167" s="23">
        <f t="shared" si="31"/>
        <v>2.5</v>
      </c>
      <c r="O167">
        <v>1</v>
      </c>
      <c r="P167" s="23">
        <f t="shared" si="29"/>
        <v>1.5</v>
      </c>
      <c r="Q167" s="45">
        <f t="shared" si="40"/>
        <v>3</v>
      </c>
      <c r="R167" s="39">
        <f t="shared" si="41"/>
        <v>3</v>
      </c>
      <c r="S167" s="84">
        <f t="shared" si="39"/>
        <v>0.5</v>
      </c>
    </row>
    <row r="168" spans="1:20" x14ac:dyDescent="0.3">
      <c r="A168" s="24">
        <v>42591</v>
      </c>
      <c r="B168" s="27" t="s">
        <v>345</v>
      </c>
      <c r="C168" s="48" t="s">
        <v>346</v>
      </c>
      <c r="D168" s="19">
        <v>2.5</v>
      </c>
      <c r="E168" s="19" t="s">
        <v>23</v>
      </c>
      <c r="F168" s="20">
        <v>5</v>
      </c>
      <c r="G168" s="20">
        <f t="shared" si="32"/>
        <v>12.5</v>
      </c>
      <c r="H168" s="81" t="s">
        <v>19</v>
      </c>
      <c r="I168" s="20">
        <f t="shared" si="33"/>
        <v>-5</v>
      </c>
      <c r="J168" s="20">
        <f t="shared" si="34"/>
        <v>207.99999999999997</v>
      </c>
      <c r="K168" s="45">
        <f t="shared" si="35"/>
        <v>70</v>
      </c>
      <c r="L168" s="45">
        <f t="shared" si="36"/>
        <v>93</v>
      </c>
      <c r="M168" s="61">
        <f t="shared" si="30"/>
        <v>0.42944785276073622</v>
      </c>
      <c r="N168" s="23">
        <f t="shared" si="31"/>
        <v>2.5</v>
      </c>
      <c r="O168">
        <v>1</v>
      </c>
      <c r="P168" s="23">
        <f t="shared" si="29"/>
        <v>1.5</v>
      </c>
      <c r="Q168" s="45">
        <f t="shared" si="40"/>
        <v>3</v>
      </c>
      <c r="R168" s="39">
        <f t="shared" si="41"/>
        <v>4</v>
      </c>
      <c r="S168" s="84">
        <f t="shared" si="39"/>
        <v>0.42857142857142855</v>
      </c>
    </row>
    <row r="169" spans="1:20" x14ac:dyDescent="0.3">
      <c r="A169" s="24">
        <v>42592</v>
      </c>
      <c r="B169" s="27" t="s">
        <v>347</v>
      </c>
      <c r="C169" s="90" t="s">
        <v>348</v>
      </c>
      <c r="D169" s="19">
        <v>2.37</v>
      </c>
      <c r="E169" s="19"/>
      <c r="F169" s="20">
        <v>5</v>
      </c>
      <c r="G169" s="20">
        <f t="shared" si="32"/>
        <v>11.850000000000001</v>
      </c>
      <c r="H169" s="81" t="s">
        <v>19</v>
      </c>
      <c r="I169" s="20">
        <f t="shared" si="33"/>
        <v>-5</v>
      </c>
      <c r="J169" s="20">
        <f t="shared" si="34"/>
        <v>202.99999999999997</v>
      </c>
      <c r="K169" s="45">
        <f t="shared" si="35"/>
        <v>70</v>
      </c>
      <c r="L169" s="45">
        <f t="shared" si="36"/>
        <v>94</v>
      </c>
      <c r="M169" s="61">
        <f t="shared" si="30"/>
        <v>0.42682926829268292</v>
      </c>
      <c r="N169" s="23">
        <f t="shared" si="31"/>
        <v>2.37</v>
      </c>
      <c r="O169">
        <v>1</v>
      </c>
      <c r="P169" s="23">
        <f t="shared" si="29"/>
        <v>1.37</v>
      </c>
      <c r="Q169" s="45">
        <f t="shared" si="40"/>
        <v>3</v>
      </c>
      <c r="R169" s="39">
        <f t="shared" si="41"/>
        <v>5</v>
      </c>
      <c r="S169" s="84">
        <f t="shared" si="39"/>
        <v>0.375</v>
      </c>
    </row>
    <row r="170" spans="1:20" x14ac:dyDescent="0.3">
      <c r="A170" s="24">
        <v>42593</v>
      </c>
      <c r="B170" s="27" t="s">
        <v>349</v>
      </c>
      <c r="C170" s="48" t="s">
        <v>350</v>
      </c>
      <c r="D170" s="19">
        <v>3</v>
      </c>
      <c r="E170" s="19"/>
      <c r="F170" s="20">
        <v>5</v>
      </c>
      <c r="G170" s="20">
        <f t="shared" si="32"/>
        <v>15</v>
      </c>
      <c r="H170" s="81" t="s">
        <v>19</v>
      </c>
      <c r="I170" s="20">
        <f t="shared" si="33"/>
        <v>-5</v>
      </c>
      <c r="J170" s="20">
        <f t="shared" si="34"/>
        <v>197.99999999999997</v>
      </c>
      <c r="K170" s="45">
        <f t="shared" si="35"/>
        <v>70</v>
      </c>
      <c r="L170" s="45">
        <f t="shared" si="36"/>
        <v>95</v>
      </c>
      <c r="M170" s="61">
        <f t="shared" si="30"/>
        <v>0.42424242424242425</v>
      </c>
      <c r="N170" s="23">
        <f t="shared" si="31"/>
        <v>3</v>
      </c>
      <c r="O170">
        <v>1</v>
      </c>
      <c r="P170" s="23">
        <f t="shared" si="29"/>
        <v>2</v>
      </c>
      <c r="Q170" s="45">
        <f t="shared" si="40"/>
        <v>3</v>
      </c>
      <c r="R170" s="39">
        <f t="shared" si="41"/>
        <v>6</v>
      </c>
      <c r="S170" s="84">
        <f t="shared" si="39"/>
        <v>0.33333333333333331</v>
      </c>
    </row>
    <row r="171" spans="1:20" x14ac:dyDescent="0.3">
      <c r="A171" s="24">
        <v>42599</v>
      </c>
      <c r="B171" s="27" t="s">
        <v>351</v>
      </c>
      <c r="C171" s="48" t="s">
        <v>352</v>
      </c>
      <c r="D171" s="19">
        <v>2.75</v>
      </c>
      <c r="E171" s="19"/>
      <c r="F171" s="20">
        <v>5</v>
      </c>
      <c r="G171" s="20">
        <f t="shared" si="32"/>
        <v>13.75</v>
      </c>
      <c r="H171" s="81" t="s">
        <v>19</v>
      </c>
      <c r="I171" s="20">
        <f t="shared" si="33"/>
        <v>-5</v>
      </c>
      <c r="J171" s="20">
        <f t="shared" si="34"/>
        <v>192.99999999999997</v>
      </c>
      <c r="K171" s="45">
        <f t="shared" si="35"/>
        <v>70</v>
      </c>
      <c r="L171" s="45">
        <f t="shared" si="36"/>
        <v>96</v>
      </c>
      <c r="M171" s="61">
        <f t="shared" si="30"/>
        <v>0.42168674698795183</v>
      </c>
      <c r="N171" s="23">
        <f t="shared" si="31"/>
        <v>2.75</v>
      </c>
      <c r="O171">
        <v>1</v>
      </c>
      <c r="P171" s="23">
        <f t="shared" si="29"/>
        <v>1.75</v>
      </c>
      <c r="Q171" s="45">
        <f t="shared" si="40"/>
        <v>3</v>
      </c>
      <c r="R171" s="39">
        <f t="shared" si="41"/>
        <v>7</v>
      </c>
      <c r="S171" s="84">
        <f t="shared" si="39"/>
        <v>0.3</v>
      </c>
    </row>
    <row r="172" spans="1:20" x14ac:dyDescent="0.3">
      <c r="A172" s="24">
        <v>42600</v>
      </c>
      <c r="B172" s="27" t="s">
        <v>353</v>
      </c>
      <c r="C172" s="48" t="s">
        <v>354</v>
      </c>
      <c r="D172" s="19">
        <v>2.37</v>
      </c>
      <c r="E172" s="19"/>
      <c r="F172" s="20">
        <v>5</v>
      </c>
      <c r="G172" s="20">
        <f t="shared" si="32"/>
        <v>11.850000000000001</v>
      </c>
      <c r="H172" s="81" t="s">
        <v>28</v>
      </c>
      <c r="I172" s="20">
        <f t="shared" si="33"/>
        <v>6.8500000000000005</v>
      </c>
      <c r="J172" s="20">
        <f t="shared" si="34"/>
        <v>199.84999999999997</v>
      </c>
      <c r="K172" s="45">
        <f t="shared" si="35"/>
        <v>71</v>
      </c>
      <c r="L172" s="45">
        <f t="shared" si="36"/>
        <v>96</v>
      </c>
      <c r="M172" s="61">
        <f t="shared" si="30"/>
        <v>0.42514970059880242</v>
      </c>
      <c r="N172" s="23">
        <f t="shared" si="31"/>
        <v>2.37</v>
      </c>
      <c r="O172">
        <v>1</v>
      </c>
      <c r="P172" s="23">
        <f t="shared" si="29"/>
        <v>1.37</v>
      </c>
      <c r="Q172" s="45">
        <f t="shared" si="40"/>
        <v>4</v>
      </c>
      <c r="R172" s="39">
        <f t="shared" si="41"/>
        <v>7</v>
      </c>
      <c r="S172" s="84">
        <f t="shared" si="39"/>
        <v>0.36363636363636365</v>
      </c>
    </row>
    <row r="173" spans="1:20" x14ac:dyDescent="0.3">
      <c r="A173" s="24">
        <v>42601</v>
      </c>
      <c r="B173" s="27" t="s">
        <v>355</v>
      </c>
      <c r="C173" s="48" t="s">
        <v>356</v>
      </c>
      <c r="D173" s="19">
        <v>3.25</v>
      </c>
      <c r="E173" s="19"/>
      <c r="F173" s="20">
        <v>5</v>
      </c>
      <c r="G173" s="20">
        <f t="shared" si="32"/>
        <v>16.25</v>
      </c>
      <c r="H173" s="81" t="s">
        <v>28</v>
      </c>
      <c r="I173" s="20">
        <f t="shared" si="33"/>
        <v>11.25</v>
      </c>
      <c r="J173" s="20">
        <f t="shared" si="34"/>
        <v>211.09999999999997</v>
      </c>
      <c r="K173" s="45">
        <f t="shared" si="35"/>
        <v>72</v>
      </c>
      <c r="L173" s="45">
        <f t="shared" si="36"/>
        <v>96</v>
      </c>
      <c r="M173" s="61">
        <f t="shared" si="30"/>
        <v>0.42857142857142855</v>
      </c>
      <c r="N173" s="23">
        <f t="shared" si="31"/>
        <v>3.25</v>
      </c>
      <c r="O173">
        <v>1</v>
      </c>
      <c r="P173" s="23">
        <f t="shared" si="29"/>
        <v>2.25</v>
      </c>
      <c r="Q173" s="45">
        <f t="shared" si="40"/>
        <v>5</v>
      </c>
      <c r="R173" s="39">
        <f t="shared" si="41"/>
        <v>7</v>
      </c>
      <c r="S173" s="84">
        <f t="shared" si="39"/>
        <v>0.41666666666666669</v>
      </c>
    </row>
    <row r="174" spans="1:20" x14ac:dyDescent="0.3">
      <c r="A174" s="24">
        <v>42604</v>
      </c>
      <c r="B174" s="27" t="s">
        <v>357</v>
      </c>
      <c r="C174" s="48" t="s">
        <v>358</v>
      </c>
      <c r="D174" s="19">
        <v>2.75</v>
      </c>
      <c r="E174" s="19"/>
      <c r="F174" s="20">
        <v>5</v>
      </c>
      <c r="G174" s="20">
        <f t="shared" si="32"/>
        <v>13.75</v>
      </c>
      <c r="H174" s="81" t="s">
        <v>28</v>
      </c>
      <c r="I174" s="20">
        <f t="shared" si="33"/>
        <v>8.75</v>
      </c>
      <c r="J174" s="20">
        <f t="shared" si="34"/>
        <v>219.84999999999997</v>
      </c>
      <c r="K174" s="45">
        <f t="shared" si="35"/>
        <v>73</v>
      </c>
      <c r="L174" s="45">
        <f t="shared" si="36"/>
        <v>96</v>
      </c>
      <c r="M174" s="61">
        <f t="shared" si="30"/>
        <v>0.43195266272189348</v>
      </c>
      <c r="N174" s="23">
        <f t="shared" si="31"/>
        <v>2.75</v>
      </c>
      <c r="O174">
        <v>1</v>
      </c>
      <c r="P174" s="23">
        <f t="shared" si="29"/>
        <v>1.75</v>
      </c>
      <c r="Q174" s="45">
        <f t="shared" si="40"/>
        <v>6</v>
      </c>
      <c r="R174" s="39">
        <f t="shared" si="41"/>
        <v>7</v>
      </c>
      <c r="S174" s="84">
        <f t="shared" si="39"/>
        <v>0.46153846153846156</v>
      </c>
    </row>
    <row r="175" spans="1:20" x14ac:dyDescent="0.3">
      <c r="A175" s="24">
        <v>42605</v>
      </c>
      <c r="B175" s="27" t="s">
        <v>359</v>
      </c>
      <c r="C175" s="48" t="s">
        <v>360</v>
      </c>
      <c r="D175" s="19">
        <v>2.25</v>
      </c>
      <c r="E175" s="19"/>
      <c r="F175" s="20">
        <v>5</v>
      </c>
      <c r="G175" s="20">
        <f t="shared" si="32"/>
        <v>11.25</v>
      </c>
      <c r="H175" s="81" t="s">
        <v>28</v>
      </c>
      <c r="I175" s="20">
        <f t="shared" si="33"/>
        <v>6.25</v>
      </c>
      <c r="J175" s="20">
        <f t="shared" si="34"/>
        <v>226.09999999999997</v>
      </c>
      <c r="K175" s="45">
        <f t="shared" si="35"/>
        <v>74</v>
      </c>
      <c r="L175" s="45">
        <f t="shared" si="36"/>
        <v>96</v>
      </c>
      <c r="M175" s="61">
        <f t="shared" si="30"/>
        <v>0.43529411764705883</v>
      </c>
      <c r="N175" s="23">
        <f t="shared" si="31"/>
        <v>2.25</v>
      </c>
      <c r="O175">
        <v>1</v>
      </c>
      <c r="P175" s="23">
        <f t="shared" si="29"/>
        <v>1.25</v>
      </c>
      <c r="Q175" s="45">
        <f t="shared" si="40"/>
        <v>7</v>
      </c>
      <c r="R175" s="39">
        <f t="shared" si="41"/>
        <v>7</v>
      </c>
      <c r="S175" s="84">
        <f t="shared" si="39"/>
        <v>0.5</v>
      </c>
      <c r="T175" t="s">
        <v>361</v>
      </c>
    </row>
    <row r="176" spans="1:20" x14ac:dyDescent="0.3">
      <c r="A176" s="24">
        <v>42607</v>
      </c>
      <c r="B176" s="27" t="s">
        <v>451</v>
      </c>
      <c r="C176" s="48" t="s">
        <v>452</v>
      </c>
      <c r="D176" s="19">
        <v>2.5</v>
      </c>
      <c r="E176" s="19"/>
      <c r="F176" s="20">
        <v>5</v>
      </c>
      <c r="G176" s="20">
        <f t="shared" si="32"/>
        <v>12.5</v>
      </c>
      <c r="H176" s="81" t="s">
        <v>28</v>
      </c>
      <c r="I176" s="20">
        <f t="shared" si="33"/>
        <v>7.5</v>
      </c>
      <c r="J176" s="20">
        <f t="shared" si="34"/>
        <v>233.59999999999997</v>
      </c>
      <c r="K176" s="45">
        <f t="shared" si="35"/>
        <v>75</v>
      </c>
      <c r="L176" s="45">
        <f t="shared" si="36"/>
        <v>96</v>
      </c>
      <c r="M176" s="61">
        <f t="shared" si="30"/>
        <v>0.43859649122807015</v>
      </c>
      <c r="N176" s="23">
        <f t="shared" si="31"/>
        <v>2.5</v>
      </c>
      <c r="O176">
        <v>1</v>
      </c>
      <c r="P176" s="23">
        <f t="shared" si="29"/>
        <v>1.5</v>
      </c>
      <c r="Q176" s="45">
        <f t="shared" si="40"/>
        <v>8</v>
      </c>
      <c r="R176" s="39">
        <f t="shared" si="41"/>
        <v>7</v>
      </c>
      <c r="S176" s="84">
        <f t="shared" si="39"/>
        <v>0.53333333333333333</v>
      </c>
      <c r="T176" t="s">
        <v>455</v>
      </c>
    </row>
    <row r="177" spans="1:20" x14ac:dyDescent="0.3">
      <c r="A177" s="24">
        <v>42608</v>
      </c>
      <c r="B177" s="27" t="s">
        <v>454</v>
      </c>
      <c r="C177" s="48" t="s">
        <v>453</v>
      </c>
      <c r="D177" s="19">
        <v>3.5</v>
      </c>
      <c r="E177" s="19"/>
      <c r="F177" s="20">
        <v>5</v>
      </c>
      <c r="G177" s="20">
        <f t="shared" si="32"/>
        <v>17.5</v>
      </c>
      <c r="H177" s="81" t="s">
        <v>28</v>
      </c>
      <c r="I177" s="20">
        <f t="shared" si="33"/>
        <v>12.5</v>
      </c>
      <c r="J177" s="20">
        <f t="shared" si="34"/>
        <v>246.09999999999997</v>
      </c>
      <c r="K177" s="45">
        <f t="shared" si="35"/>
        <v>76</v>
      </c>
      <c r="L177" s="45">
        <f t="shared" si="36"/>
        <v>96</v>
      </c>
      <c r="M177" s="61">
        <f t="shared" si="30"/>
        <v>0.44186046511627908</v>
      </c>
      <c r="N177" s="23">
        <f t="shared" si="31"/>
        <v>3.5</v>
      </c>
      <c r="O177">
        <v>1</v>
      </c>
      <c r="P177" s="23">
        <f t="shared" si="29"/>
        <v>2.5</v>
      </c>
      <c r="Q177" s="45">
        <f t="shared" si="40"/>
        <v>9</v>
      </c>
      <c r="R177" s="39">
        <f t="shared" si="41"/>
        <v>7</v>
      </c>
      <c r="S177" s="84">
        <f t="shared" si="39"/>
        <v>0.5625</v>
      </c>
      <c r="T177" t="s">
        <v>455</v>
      </c>
    </row>
    <row r="178" spans="1:20" x14ac:dyDescent="0.3">
      <c r="A178" s="24">
        <v>42609</v>
      </c>
      <c r="B178" s="27" t="s">
        <v>456</v>
      </c>
      <c r="C178" s="48" t="s">
        <v>457</v>
      </c>
      <c r="D178" s="19">
        <v>3.5</v>
      </c>
      <c r="E178" s="19"/>
      <c r="F178" s="20">
        <v>5</v>
      </c>
      <c r="G178" s="20">
        <f t="shared" si="32"/>
        <v>17.5</v>
      </c>
      <c r="H178" s="81" t="s">
        <v>28</v>
      </c>
      <c r="I178" s="20">
        <f t="shared" si="33"/>
        <v>12.5</v>
      </c>
      <c r="J178" s="20">
        <f t="shared" si="34"/>
        <v>258.59999999999997</v>
      </c>
      <c r="K178" s="45">
        <f t="shared" si="35"/>
        <v>77</v>
      </c>
      <c r="L178" s="45">
        <f t="shared" si="36"/>
        <v>96</v>
      </c>
      <c r="M178" s="61">
        <f t="shared" si="30"/>
        <v>0.44508670520231214</v>
      </c>
      <c r="N178" s="23">
        <f t="shared" si="31"/>
        <v>3.5</v>
      </c>
      <c r="O178">
        <v>1</v>
      </c>
      <c r="P178" s="23">
        <f t="shared" si="29"/>
        <v>2.5</v>
      </c>
      <c r="Q178" s="45">
        <f t="shared" si="40"/>
        <v>10</v>
      </c>
      <c r="R178" s="39">
        <f t="shared" si="41"/>
        <v>7</v>
      </c>
      <c r="S178" s="84">
        <f t="shared" si="39"/>
        <v>0.58823529411764708</v>
      </c>
    </row>
    <row r="179" spans="1:20" x14ac:dyDescent="0.3">
      <c r="A179" s="24">
        <v>42612</v>
      </c>
      <c r="B179" s="27" t="s">
        <v>459</v>
      </c>
      <c r="C179" s="48" t="s">
        <v>458</v>
      </c>
      <c r="D179" s="19">
        <v>3.5</v>
      </c>
      <c r="E179" s="19"/>
      <c r="F179" s="20">
        <v>5</v>
      </c>
      <c r="G179" s="20">
        <f t="shared" si="32"/>
        <v>17.5</v>
      </c>
      <c r="H179" s="81" t="s">
        <v>19</v>
      </c>
      <c r="I179" s="20">
        <f t="shared" si="33"/>
        <v>-5</v>
      </c>
      <c r="J179" s="20">
        <f t="shared" si="34"/>
        <v>253.59999999999997</v>
      </c>
      <c r="K179" s="45">
        <f t="shared" si="35"/>
        <v>77</v>
      </c>
      <c r="L179" s="45">
        <f t="shared" si="36"/>
        <v>97</v>
      </c>
      <c r="M179" s="61">
        <f t="shared" si="30"/>
        <v>0.44252873563218392</v>
      </c>
      <c r="N179" s="23">
        <f t="shared" si="31"/>
        <v>3.5</v>
      </c>
      <c r="O179">
        <v>1</v>
      </c>
      <c r="P179" s="23">
        <f t="shared" si="29"/>
        <v>2.5</v>
      </c>
      <c r="Q179" s="45">
        <f t="shared" si="40"/>
        <v>10</v>
      </c>
      <c r="R179" s="39">
        <f t="shared" si="41"/>
        <v>8</v>
      </c>
      <c r="S179" s="84">
        <f t="shared" si="39"/>
        <v>0.55555555555555558</v>
      </c>
    </row>
    <row r="180" spans="1:20" x14ac:dyDescent="0.3">
      <c r="A180" s="24">
        <v>42613</v>
      </c>
      <c r="B180" s="27" t="s">
        <v>102</v>
      </c>
      <c r="C180" s="48" t="s">
        <v>460</v>
      </c>
      <c r="D180" s="19">
        <v>2.5</v>
      </c>
      <c r="E180" s="19" t="s">
        <v>23</v>
      </c>
      <c r="F180" s="20">
        <v>5</v>
      </c>
      <c r="G180" s="20">
        <f t="shared" si="32"/>
        <v>12.5</v>
      </c>
      <c r="H180" s="81" t="s">
        <v>19</v>
      </c>
      <c r="I180" s="20">
        <f t="shared" si="33"/>
        <v>-5</v>
      </c>
      <c r="J180" s="20">
        <f t="shared" si="34"/>
        <v>248.59999999999997</v>
      </c>
      <c r="K180" s="45">
        <f t="shared" si="35"/>
        <v>77</v>
      </c>
      <c r="L180" s="45">
        <f t="shared" si="36"/>
        <v>98</v>
      </c>
      <c r="M180" s="61">
        <f t="shared" si="30"/>
        <v>0.44</v>
      </c>
      <c r="N180" s="23">
        <f t="shared" si="31"/>
        <v>2.5</v>
      </c>
      <c r="O180">
        <v>1</v>
      </c>
      <c r="P180" s="23">
        <f t="shared" si="29"/>
        <v>1.5</v>
      </c>
      <c r="Q180" s="45">
        <f t="shared" si="40"/>
        <v>10</v>
      </c>
      <c r="R180" s="39">
        <f t="shared" si="41"/>
        <v>9</v>
      </c>
      <c r="S180" s="84">
        <f t="shared" si="39"/>
        <v>0.52631578947368418</v>
      </c>
    </row>
    <row r="181" spans="1:20" s="50" customFormat="1" ht="36" customHeight="1" x14ac:dyDescent="0.3">
      <c r="A181" s="51">
        <v>42614</v>
      </c>
      <c r="B181" s="72" t="s">
        <v>462</v>
      </c>
      <c r="C181" s="75" t="s">
        <v>461</v>
      </c>
      <c r="D181" s="52">
        <v>3</v>
      </c>
      <c r="E181" s="52" t="s">
        <v>23</v>
      </c>
      <c r="F181" s="20">
        <v>5</v>
      </c>
      <c r="G181" s="53">
        <f t="shared" si="32"/>
        <v>15</v>
      </c>
      <c r="H181" s="118" t="s">
        <v>19</v>
      </c>
      <c r="I181" s="20">
        <f t="shared" si="33"/>
        <v>-5</v>
      </c>
      <c r="J181" s="20">
        <f t="shared" si="34"/>
        <v>243.59999999999997</v>
      </c>
      <c r="K181" s="56">
        <f t="shared" si="35"/>
        <v>77</v>
      </c>
      <c r="L181" s="56">
        <f t="shared" si="36"/>
        <v>99</v>
      </c>
      <c r="M181" s="120">
        <f t="shared" si="30"/>
        <v>0.4375</v>
      </c>
      <c r="N181" s="121">
        <f t="shared" si="31"/>
        <v>3</v>
      </c>
      <c r="O181" s="71">
        <v>1</v>
      </c>
      <c r="P181" s="121">
        <f t="shared" si="29"/>
        <v>2</v>
      </c>
      <c r="Q181" s="56">
        <v>0</v>
      </c>
      <c r="R181" s="122">
        <v>1</v>
      </c>
      <c r="S181" s="84">
        <f t="shared" si="39"/>
        <v>0</v>
      </c>
    </row>
    <row r="182" spans="1:20" x14ac:dyDescent="0.3">
      <c r="A182" s="24">
        <v>42615</v>
      </c>
      <c r="B182" s="27"/>
      <c r="C182" s="48"/>
      <c r="D182" s="19">
        <v>2.5</v>
      </c>
      <c r="E182" s="19" t="s">
        <v>23</v>
      </c>
      <c r="F182" s="20">
        <v>5</v>
      </c>
      <c r="G182" s="20">
        <f t="shared" si="32"/>
        <v>12.5</v>
      </c>
      <c r="H182" s="81" t="s">
        <v>19</v>
      </c>
      <c r="I182" s="20">
        <f t="shared" si="33"/>
        <v>-5</v>
      </c>
      <c r="J182" s="20">
        <f t="shared" si="34"/>
        <v>238.59999999999997</v>
      </c>
      <c r="K182" s="45">
        <f t="shared" si="35"/>
        <v>77</v>
      </c>
      <c r="L182" s="45">
        <f t="shared" si="36"/>
        <v>100</v>
      </c>
      <c r="M182" s="61">
        <f t="shared" si="30"/>
        <v>0.43502824858757061</v>
      </c>
      <c r="N182" s="23">
        <f t="shared" si="31"/>
        <v>2.5</v>
      </c>
      <c r="O182">
        <v>1</v>
      </c>
      <c r="P182" s="23">
        <f t="shared" si="29"/>
        <v>1.5</v>
      </c>
      <c r="Q182" s="45">
        <f t="shared" ref="Q182:Q213" si="42">IF(H182="","",IF(H182="Won",Q181+1,IF(H182="Push",Q181,Q181)))</f>
        <v>0</v>
      </c>
      <c r="R182" s="39">
        <f t="shared" ref="R182:R213" si="43">IF(H182="","",IF(H182="Lost",R181+1,IF(H182="Push",R181,R181)))</f>
        <v>2</v>
      </c>
      <c r="S182" s="84">
        <f t="shared" si="39"/>
        <v>0</v>
      </c>
    </row>
    <row r="183" spans="1:20" x14ac:dyDescent="0.3">
      <c r="A183" s="24">
        <v>42616</v>
      </c>
      <c r="B183" s="27" t="s">
        <v>464</v>
      </c>
      <c r="C183" s="48" t="s">
        <v>463</v>
      </c>
      <c r="D183" s="19">
        <v>3.25</v>
      </c>
      <c r="E183" s="19"/>
      <c r="F183" s="20">
        <v>5</v>
      </c>
      <c r="G183" s="20">
        <f t="shared" si="32"/>
        <v>16.25</v>
      </c>
      <c r="H183" s="81" t="s">
        <v>19</v>
      </c>
      <c r="I183" s="20">
        <f t="shared" si="33"/>
        <v>-5</v>
      </c>
      <c r="J183" s="20">
        <f t="shared" si="34"/>
        <v>233.59999999999997</v>
      </c>
      <c r="K183" s="45">
        <f t="shared" si="35"/>
        <v>77</v>
      </c>
      <c r="L183" s="45">
        <f t="shared" si="36"/>
        <v>101</v>
      </c>
      <c r="M183" s="61">
        <f t="shared" si="30"/>
        <v>0.43258426966292135</v>
      </c>
      <c r="N183" s="23">
        <f t="shared" si="31"/>
        <v>3.25</v>
      </c>
      <c r="O183">
        <v>1</v>
      </c>
      <c r="P183" s="23">
        <f t="shared" si="29"/>
        <v>2.25</v>
      </c>
      <c r="Q183" s="45">
        <f t="shared" si="42"/>
        <v>0</v>
      </c>
      <c r="R183" s="39">
        <f t="shared" si="43"/>
        <v>3</v>
      </c>
      <c r="S183" s="84">
        <f t="shared" si="39"/>
        <v>0</v>
      </c>
      <c r="T183" t="s">
        <v>465</v>
      </c>
    </row>
    <row r="184" spans="1:20" x14ac:dyDescent="0.3">
      <c r="A184" s="24">
        <v>42618</v>
      </c>
      <c r="B184" s="27" t="s">
        <v>467</v>
      </c>
      <c r="C184" s="48" t="s">
        <v>466</v>
      </c>
      <c r="D184" s="19">
        <v>2.75</v>
      </c>
      <c r="E184" s="19"/>
      <c r="F184" s="20">
        <v>5</v>
      </c>
      <c r="G184" s="20">
        <f t="shared" si="32"/>
        <v>13.75</v>
      </c>
      <c r="H184" s="81" t="s">
        <v>19</v>
      </c>
      <c r="I184" s="20">
        <f t="shared" si="33"/>
        <v>-5</v>
      </c>
      <c r="J184" s="20">
        <f t="shared" si="34"/>
        <v>228.59999999999997</v>
      </c>
      <c r="K184" s="45">
        <f t="shared" si="35"/>
        <v>77</v>
      </c>
      <c r="L184" s="45">
        <f t="shared" si="36"/>
        <v>102</v>
      </c>
      <c r="M184" s="61">
        <f t="shared" si="30"/>
        <v>0.43016759776536312</v>
      </c>
      <c r="N184" s="23">
        <f t="shared" si="31"/>
        <v>2.75</v>
      </c>
      <c r="O184">
        <v>2</v>
      </c>
      <c r="P184" s="23">
        <f t="shared" si="29"/>
        <v>0.75</v>
      </c>
      <c r="Q184" s="45">
        <f t="shared" si="42"/>
        <v>0</v>
      </c>
      <c r="R184" s="39">
        <f t="shared" si="43"/>
        <v>4</v>
      </c>
      <c r="S184" s="84">
        <f t="shared" si="39"/>
        <v>0</v>
      </c>
    </row>
    <row r="185" spans="1:20" x14ac:dyDescent="0.3">
      <c r="A185" s="24">
        <v>42619</v>
      </c>
      <c r="B185" s="48" t="s">
        <v>468</v>
      </c>
      <c r="C185" s="27" t="s">
        <v>469</v>
      </c>
      <c r="D185" s="19">
        <v>2.1</v>
      </c>
      <c r="E185" s="19" t="s">
        <v>27</v>
      </c>
      <c r="F185" s="20">
        <v>5</v>
      </c>
      <c r="G185" s="20">
        <v>27.49</v>
      </c>
      <c r="H185" s="81" t="s">
        <v>28</v>
      </c>
      <c r="I185" s="20">
        <f t="shared" si="33"/>
        <v>5.5</v>
      </c>
      <c r="J185" s="20">
        <f t="shared" si="34"/>
        <v>234.09999999999997</v>
      </c>
      <c r="K185" s="45">
        <f t="shared" si="35"/>
        <v>78</v>
      </c>
      <c r="L185" s="45">
        <f t="shared" si="36"/>
        <v>102</v>
      </c>
      <c r="M185" s="61">
        <f t="shared" si="30"/>
        <v>0.43333333333333335</v>
      </c>
      <c r="N185" s="23">
        <f t="shared" si="31"/>
        <v>2.1</v>
      </c>
      <c r="O185">
        <v>3</v>
      </c>
      <c r="P185" s="23">
        <f t="shared" si="29"/>
        <v>-0.89999999999999991</v>
      </c>
      <c r="Q185" s="45">
        <f t="shared" si="42"/>
        <v>1</v>
      </c>
      <c r="R185" s="39">
        <f t="shared" si="43"/>
        <v>4</v>
      </c>
      <c r="S185" s="84">
        <f t="shared" si="39"/>
        <v>0.2</v>
      </c>
    </row>
    <row r="186" spans="1:20" x14ac:dyDescent="0.3">
      <c r="A186" s="24">
        <v>42620</v>
      </c>
      <c r="B186" s="27" t="s">
        <v>471</v>
      </c>
      <c r="C186" s="27" t="s">
        <v>470</v>
      </c>
      <c r="D186" s="19">
        <v>2.5</v>
      </c>
      <c r="E186" s="19"/>
      <c r="F186" s="20">
        <v>5</v>
      </c>
      <c r="G186" s="20">
        <f t="shared" si="32"/>
        <v>12.5</v>
      </c>
      <c r="H186" s="81" t="s">
        <v>19</v>
      </c>
      <c r="I186" s="20">
        <f t="shared" si="33"/>
        <v>-5</v>
      </c>
      <c r="J186" s="20">
        <f t="shared" si="34"/>
        <v>229.09999999999997</v>
      </c>
      <c r="K186" s="45">
        <f t="shared" si="35"/>
        <v>78</v>
      </c>
      <c r="L186" s="45">
        <f t="shared" si="36"/>
        <v>103</v>
      </c>
      <c r="M186" s="61">
        <f t="shared" si="30"/>
        <v>0.43093922651933703</v>
      </c>
      <c r="N186" s="23">
        <f t="shared" si="31"/>
        <v>2.5</v>
      </c>
      <c r="O186">
        <v>4</v>
      </c>
      <c r="P186" s="23">
        <f t="shared" si="29"/>
        <v>-1.5</v>
      </c>
      <c r="Q186" s="45">
        <f t="shared" si="42"/>
        <v>1</v>
      </c>
      <c r="R186" s="39">
        <f t="shared" si="43"/>
        <v>5</v>
      </c>
      <c r="S186" s="84">
        <f t="shared" si="39"/>
        <v>0.16666666666666666</v>
      </c>
    </row>
    <row r="187" spans="1:20" x14ac:dyDescent="0.3">
      <c r="A187" s="24">
        <v>42621</v>
      </c>
      <c r="B187" s="27" t="s">
        <v>473</v>
      </c>
      <c r="C187" s="48" t="s">
        <v>472</v>
      </c>
      <c r="D187" s="19">
        <v>3.5</v>
      </c>
      <c r="E187" s="19" t="s">
        <v>23</v>
      </c>
      <c r="F187" s="20">
        <v>5</v>
      </c>
      <c r="G187" s="20">
        <f t="shared" si="32"/>
        <v>17.5</v>
      </c>
      <c r="H187" s="81" t="s">
        <v>19</v>
      </c>
      <c r="I187" s="20">
        <f t="shared" si="33"/>
        <v>-5</v>
      </c>
      <c r="J187" s="20">
        <f t="shared" si="34"/>
        <v>224.09999999999997</v>
      </c>
      <c r="K187" s="45">
        <f t="shared" si="35"/>
        <v>78</v>
      </c>
      <c r="L187" s="45">
        <f t="shared" si="36"/>
        <v>104</v>
      </c>
      <c r="M187" s="61">
        <f t="shared" si="30"/>
        <v>0.42857142857142855</v>
      </c>
      <c r="N187" s="23">
        <f t="shared" si="31"/>
        <v>3.5</v>
      </c>
      <c r="O187">
        <v>5</v>
      </c>
      <c r="P187" s="23">
        <f t="shared" si="29"/>
        <v>-1.5</v>
      </c>
      <c r="Q187" s="45">
        <f t="shared" si="42"/>
        <v>1</v>
      </c>
      <c r="R187" s="39">
        <f t="shared" si="43"/>
        <v>6</v>
      </c>
      <c r="S187" s="84">
        <f t="shared" si="39"/>
        <v>0.14285714285714285</v>
      </c>
    </row>
    <row r="188" spans="1:20" x14ac:dyDescent="0.3">
      <c r="A188" s="24">
        <v>42622</v>
      </c>
      <c r="B188" s="27" t="s">
        <v>475</v>
      </c>
      <c r="C188" s="48" t="s">
        <v>474</v>
      </c>
      <c r="D188" s="19">
        <v>3</v>
      </c>
      <c r="E188" s="19" t="s">
        <v>23</v>
      </c>
      <c r="F188" s="20">
        <v>5</v>
      </c>
      <c r="G188" s="20">
        <f t="shared" si="32"/>
        <v>15</v>
      </c>
      <c r="H188" s="81" t="s">
        <v>19</v>
      </c>
      <c r="I188" s="20">
        <f t="shared" si="33"/>
        <v>-5</v>
      </c>
      <c r="J188" s="20">
        <f t="shared" si="34"/>
        <v>219.09999999999997</v>
      </c>
      <c r="K188" s="45">
        <f t="shared" si="35"/>
        <v>78</v>
      </c>
      <c r="L188" s="45">
        <f t="shared" si="36"/>
        <v>105</v>
      </c>
      <c r="M188" s="61">
        <f t="shared" si="30"/>
        <v>0.42622950819672129</v>
      </c>
      <c r="N188" s="23">
        <f t="shared" si="31"/>
        <v>3</v>
      </c>
      <c r="O188">
        <v>6</v>
      </c>
      <c r="P188" s="23">
        <f t="shared" ref="P188:P234" si="44">N188-O188</f>
        <v>-3</v>
      </c>
      <c r="Q188" s="45">
        <f t="shared" si="42"/>
        <v>1</v>
      </c>
      <c r="R188" s="39">
        <f t="shared" si="43"/>
        <v>7</v>
      </c>
      <c r="S188" s="84">
        <f t="shared" si="39"/>
        <v>0.125</v>
      </c>
    </row>
    <row r="189" spans="1:20" x14ac:dyDescent="0.3">
      <c r="A189" s="24">
        <v>42625</v>
      </c>
      <c r="B189" s="27" t="s">
        <v>477</v>
      </c>
      <c r="C189" s="48" t="s">
        <v>476</v>
      </c>
      <c r="D189" s="19">
        <v>2.87</v>
      </c>
      <c r="E189" s="19"/>
      <c r="F189" s="20">
        <v>5</v>
      </c>
      <c r="G189" s="20">
        <f t="shared" si="32"/>
        <v>14.350000000000001</v>
      </c>
      <c r="H189" s="81" t="s">
        <v>28</v>
      </c>
      <c r="I189" s="20">
        <f t="shared" si="33"/>
        <v>9.3500000000000014</v>
      </c>
      <c r="J189" s="20">
        <f t="shared" si="34"/>
        <v>228.44999999999996</v>
      </c>
      <c r="K189" s="45">
        <f t="shared" si="35"/>
        <v>79</v>
      </c>
      <c r="L189" s="45">
        <f t="shared" si="36"/>
        <v>105</v>
      </c>
      <c r="M189" s="61">
        <f t="shared" si="30"/>
        <v>0.42934782608695654</v>
      </c>
      <c r="N189" s="23">
        <f t="shared" si="31"/>
        <v>2.87</v>
      </c>
      <c r="O189">
        <v>7</v>
      </c>
      <c r="P189" s="23">
        <f t="shared" si="44"/>
        <v>-4.13</v>
      </c>
      <c r="Q189" s="45">
        <f t="shared" si="42"/>
        <v>2</v>
      </c>
      <c r="R189" s="39">
        <f t="shared" si="43"/>
        <v>7</v>
      </c>
      <c r="S189" s="84">
        <f t="shared" si="39"/>
        <v>0.22222222222222221</v>
      </c>
    </row>
    <row r="190" spans="1:20" x14ac:dyDescent="0.3">
      <c r="A190" s="24">
        <v>42626</v>
      </c>
      <c r="B190" s="27" t="s">
        <v>480</v>
      </c>
      <c r="C190" s="48" t="s">
        <v>479</v>
      </c>
      <c r="D190" s="19">
        <v>2.37</v>
      </c>
      <c r="E190" s="19"/>
      <c r="F190" s="20">
        <v>5</v>
      </c>
      <c r="G190" s="20">
        <f t="shared" si="32"/>
        <v>11.850000000000001</v>
      </c>
      <c r="H190" s="81" t="s">
        <v>19</v>
      </c>
      <c r="I190" s="20">
        <f t="shared" si="33"/>
        <v>-5</v>
      </c>
      <c r="J190" s="20">
        <f t="shared" si="34"/>
        <v>223.44999999999996</v>
      </c>
      <c r="K190" s="45">
        <f t="shared" si="35"/>
        <v>79</v>
      </c>
      <c r="L190" s="45">
        <f t="shared" si="36"/>
        <v>106</v>
      </c>
      <c r="M190" s="61">
        <f t="shared" si="30"/>
        <v>0.42702702702702705</v>
      </c>
      <c r="N190" s="23">
        <f t="shared" si="31"/>
        <v>2.37</v>
      </c>
      <c r="O190">
        <v>8</v>
      </c>
      <c r="P190" s="23">
        <f t="shared" si="44"/>
        <v>-5.63</v>
      </c>
      <c r="Q190" s="45">
        <f t="shared" si="42"/>
        <v>2</v>
      </c>
      <c r="R190" s="39">
        <f t="shared" si="43"/>
        <v>8</v>
      </c>
      <c r="S190" s="84">
        <f t="shared" si="39"/>
        <v>0.2</v>
      </c>
    </row>
    <row r="191" spans="1:20" x14ac:dyDescent="0.3">
      <c r="A191" s="24">
        <v>42627</v>
      </c>
      <c r="B191" s="27" t="s">
        <v>482</v>
      </c>
      <c r="C191" s="48" t="s">
        <v>481</v>
      </c>
      <c r="D191" s="19">
        <v>2.75</v>
      </c>
      <c r="E191" s="19" t="s">
        <v>23</v>
      </c>
      <c r="F191" s="20">
        <v>5</v>
      </c>
      <c r="G191" s="20">
        <f t="shared" si="32"/>
        <v>13.75</v>
      </c>
      <c r="H191" s="81" t="s">
        <v>19</v>
      </c>
      <c r="I191" s="20">
        <f t="shared" si="33"/>
        <v>-5</v>
      </c>
      <c r="J191" s="20">
        <f t="shared" si="34"/>
        <v>218.44999999999996</v>
      </c>
      <c r="K191" s="45">
        <f t="shared" si="35"/>
        <v>79</v>
      </c>
      <c r="L191" s="45">
        <f t="shared" si="36"/>
        <v>107</v>
      </c>
      <c r="M191" s="61">
        <f t="shared" si="30"/>
        <v>0.42473118279569894</v>
      </c>
      <c r="N191" s="23">
        <f t="shared" si="31"/>
        <v>2.75</v>
      </c>
      <c r="O191">
        <v>9</v>
      </c>
      <c r="P191" s="23">
        <f t="shared" si="44"/>
        <v>-6.25</v>
      </c>
      <c r="Q191" s="45">
        <f t="shared" si="42"/>
        <v>2</v>
      </c>
      <c r="R191" s="39">
        <f t="shared" si="43"/>
        <v>9</v>
      </c>
      <c r="S191" s="84">
        <f t="shared" si="39"/>
        <v>0.18181818181818182</v>
      </c>
    </row>
    <row r="192" spans="1:20" x14ac:dyDescent="0.3">
      <c r="A192" s="24">
        <v>42628</v>
      </c>
      <c r="B192" s="27" t="s">
        <v>484</v>
      </c>
      <c r="C192" s="48" t="s">
        <v>483</v>
      </c>
      <c r="D192" s="19">
        <v>2.5</v>
      </c>
      <c r="E192" s="19"/>
      <c r="F192" s="20">
        <v>5</v>
      </c>
      <c r="G192" s="20">
        <f t="shared" si="32"/>
        <v>12.5</v>
      </c>
      <c r="H192" s="81" t="s">
        <v>19</v>
      </c>
      <c r="I192" s="20">
        <f t="shared" si="33"/>
        <v>-5</v>
      </c>
      <c r="J192" s="20">
        <f t="shared" si="34"/>
        <v>213.44999999999996</v>
      </c>
      <c r="K192" s="45">
        <f t="shared" si="35"/>
        <v>79</v>
      </c>
      <c r="L192" s="45">
        <f t="shared" si="36"/>
        <v>108</v>
      </c>
      <c r="M192" s="61">
        <f t="shared" si="30"/>
        <v>0.42245989304812837</v>
      </c>
      <c r="N192" s="23">
        <f t="shared" si="31"/>
        <v>2.5</v>
      </c>
      <c r="O192">
        <v>10</v>
      </c>
      <c r="P192" s="23">
        <f t="shared" si="44"/>
        <v>-7.5</v>
      </c>
      <c r="Q192" s="45">
        <f t="shared" si="42"/>
        <v>2</v>
      </c>
      <c r="R192" s="39">
        <f t="shared" si="43"/>
        <v>10</v>
      </c>
      <c r="S192" s="84">
        <f t="shared" si="39"/>
        <v>0.16666666666666666</v>
      </c>
    </row>
    <row r="193" spans="1:19" x14ac:dyDescent="0.3">
      <c r="A193" s="24">
        <v>42629</v>
      </c>
      <c r="B193" s="27" t="s">
        <v>486</v>
      </c>
      <c r="C193" s="48" t="s">
        <v>485</v>
      </c>
      <c r="D193" s="19">
        <v>3.25</v>
      </c>
      <c r="E193" s="19"/>
      <c r="F193" s="20">
        <v>5</v>
      </c>
      <c r="G193" s="20">
        <f t="shared" si="32"/>
        <v>16.25</v>
      </c>
      <c r="H193" s="81" t="s">
        <v>19</v>
      </c>
      <c r="I193" s="20">
        <f t="shared" si="33"/>
        <v>-5</v>
      </c>
      <c r="J193" s="20">
        <f t="shared" si="34"/>
        <v>208.44999999999996</v>
      </c>
      <c r="K193" s="45">
        <f t="shared" si="35"/>
        <v>79</v>
      </c>
      <c r="L193" s="45">
        <f t="shared" si="36"/>
        <v>109</v>
      </c>
      <c r="M193" s="61">
        <f t="shared" si="30"/>
        <v>0.42021276595744683</v>
      </c>
      <c r="N193" s="23">
        <f t="shared" si="31"/>
        <v>3.25</v>
      </c>
      <c r="O193">
        <v>11</v>
      </c>
      <c r="P193" s="23">
        <f t="shared" si="44"/>
        <v>-7.75</v>
      </c>
      <c r="Q193" s="45">
        <f t="shared" si="42"/>
        <v>2</v>
      </c>
      <c r="R193" s="39">
        <f t="shared" si="43"/>
        <v>11</v>
      </c>
      <c r="S193" s="84">
        <f t="shared" si="39"/>
        <v>0.15384615384615385</v>
      </c>
    </row>
    <row r="194" spans="1:19" x14ac:dyDescent="0.3">
      <c r="A194" s="24">
        <v>42630</v>
      </c>
      <c r="B194" s="27" t="s">
        <v>488</v>
      </c>
      <c r="C194" s="48" t="s">
        <v>487</v>
      </c>
      <c r="D194" s="19">
        <v>2.75</v>
      </c>
      <c r="E194" s="19"/>
      <c r="F194" s="20">
        <v>5</v>
      </c>
      <c r="G194" s="20">
        <f t="shared" si="32"/>
        <v>13.75</v>
      </c>
      <c r="H194" s="81" t="s">
        <v>28</v>
      </c>
      <c r="I194" s="20">
        <f t="shared" si="33"/>
        <v>8.75</v>
      </c>
      <c r="J194" s="20">
        <f t="shared" si="34"/>
        <v>217.19999999999996</v>
      </c>
      <c r="K194" s="45">
        <f t="shared" si="35"/>
        <v>80</v>
      </c>
      <c r="L194" s="45">
        <f t="shared" si="36"/>
        <v>109</v>
      </c>
      <c r="M194" s="61">
        <f t="shared" si="30"/>
        <v>0.42328042328042326</v>
      </c>
      <c r="N194" s="23">
        <f t="shared" si="31"/>
        <v>2.75</v>
      </c>
      <c r="O194">
        <v>12</v>
      </c>
      <c r="P194" s="23">
        <f t="shared" si="44"/>
        <v>-9.25</v>
      </c>
      <c r="Q194" s="45">
        <f t="shared" si="42"/>
        <v>3</v>
      </c>
      <c r="R194" s="39">
        <f t="shared" si="43"/>
        <v>11</v>
      </c>
      <c r="S194" s="84">
        <f t="shared" si="39"/>
        <v>0.21428571428571427</v>
      </c>
    </row>
    <row r="195" spans="1:19" x14ac:dyDescent="0.3">
      <c r="A195" s="24">
        <v>42632</v>
      </c>
      <c r="B195" s="27" t="s">
        <v>490</v>
      </c>
      <c r="C195" s="48" t="s">
        <v>489</v>
      </c>
      <c r="D195" s="19">
        <v>2.25</v>
      </c>
      <c r="E195" s="19"/>
      <c r="F195" s="20">
        <v>5</v>
      </c>
      <c r="G195" s="20">
        <f t="shared" si="32"/>
        <v>11.25</v>
      </c>
      <c r="H195" s="81" t="s">
        <v>19</v>
      </c>
      <c r="I195" s="20">
        <f t="shared" si="33"/>
        <v>-5</v>
      </c>
      <c r="J195" s="20">
        <f t="shared" si="34"/>
        <v>212.19999999999996</v>
      </c>
      <c r="K195" s="45">
        <f t="shared" si="35"/>
        <v>80</v>
      </c>
      <c r="L195" s="45">
        <f t="shared" si="36"/>
        <v>110</v>
      </c>
      <c r="M195" s="61">
        <f t="shared" si="30"/>
        <v>0.42105263157894735</v>
      </c>
      <c r="N195" s="23">
        <f t="shared" si="31"/>
        <v>2.25</v>
      </c>
      <c r="O195">
        <v>13</v>
      </c>
      <c r="P195" s="23">
        <f t="shared" si="44"/>
        <v>-10.75</v>
      </c>
      <c r="Q195" s="45">
        <f t="shared" si="42"/>
        <v>3</v>
      </c>
      <c r="R195" s="39">
        <f t="shared" si="43"/>
        <v>12</v>
      </c>
      <c r="S195" s="84">
        <f t="shared" si="39"/>
        <v>0.2</v>
      </c>
    </row>
    <row r="196" spans="1:19" x14ac:dyDescent="0.3">
      <c r="A196" s="24">
        <v>42633</v>
      </c>
      <c r="B196" s="27" t="s">
        <v>492</v>
      </c>
      <c r="C196" s="48" t="s">
        <v>491</v>
      </c>
      <c r="D196" s="19">
        <v>2.62</v>
      </c>
      <c r="E196" s="19"/>
      <c r="F196" s="20">
        <v>5</v>
      </c>
      <c r="G196" s="20">
        <f t="shared" si="32"/>
        <v>13.100000000000001</v>
      </c>
      <c r="H196" s="81" t="s">
        <v>19</v>
      </c>
      <c r="I196" s="20">
        <f t="shared" si="33"/>
        <v>-5</v>
      </c>
      <c r="J196" s="20">
        <f t="shared" si="34"/>
        <v>207.19999999999996</v>
      </c>
      <c r="K196" s="45">
        <f t="shared" si="35"/>
        <v>80</v>
      </c>
      <c r="L196" s="45">
        <f t="shared" si="36"/>
        <v>111</v>
      </c>
      <c r="M196" s="61">
        <f t="shared" si="30"/>
        <v>0.41884816753926701</v>
      </c>
      <c r="N196" s="23">
        <f t="shared" si="31"/>
        <v>2.62</v>
      </c>
      <c r="O196">
        <v>14</v>
      </c>
      <c r="P196" s="23">
        <f t="shared" si="44"/>
        <v>-11.379999999999999</v>
      </c>
      <c r="Q196" s="45">
        <f t="shared" si="42"/>
        <v>3</v>
      </c>
      <c r="R196" s="39">
        <f t="shared" si="43"/>
        <v>13</v>
      </c>
      <c r="S196" s="84">
        <f t="shared" si="39"/>
        <v>0.1875</v>
      </c>
    </row>
    <row r="197" spans="1:19" x14ac:dyDescent="0.3">
      <c r="A197" s="24">
        <v>42634</v>
      </c>
      <c r="B197" s="27" t="s">
        <v>494</v>
      </c>
      <c r="C197" s="48" t="s">
        <v>493</v>
      </c>
      <c r="D197" s="19">
        <v>2.75</v>
      </c>
      <c r="E197" s="19"/>
      <c r="F197" s="20">
        <v>5</v>
      </c>
      <c r="G197" s="20">
        <f t="shared" si="32"/>
        <v>13.75</v>
      </c>
      <c r="H197" s="81" t="s">
        <v>28</v>
      </c>
      <c r="I197" s="20">
        <f t="shared" si="33"/>
        <v>8.75</v>
      </c>
      <c r="J197" s="20">
        <f t="shared" si="34"/>
        <v>215.94999999999996</v>
      </c>
      <c r="K197" s="45">
        <f t="shared" si="35"/>
        <v>81</v>
      </c>
      <c r="L197" s="45">
        <f t="shared" si="36"/>
        <v>111</v>
      </c>
      <c r="M197" s="61">
        <f t="shared" ref="M197:M234" si="45">IF(H197="","",K197/(K197+L197))</f>
        <v>0.421875</v>
      </c>
      <c r="N197" s="23">
        <f t="shared" ref="N197:N234" si="46">D197</f>
        <v>2.75</v>
      </c>
      <c r="O197">
        <v>15</v>
      </c>
      <c r="P197" s="23">
        <f t="shared" si="44"/>
        <v>-12.25</v>
      </c>
      <c r="Q197" s="45">
        <f t="shared" si="42"/>
        <v>4</v>
      </c>
      <c r="R197" s="39">
        <f t="shared" si="43"/>
        <v>13</v>
      </c>
      <c r="S197" s="84">
        <f t="shared" si="39"/>
        <v>0.23529411764705882</v>
      </c>
    </row>
    <row r="198" spans="1:19" x14ac:dyDescent="0.3">
      <c r="A198" s="24">
        <v>42635</v>
      </c>
      <c r="B198" s="27" t="s">
        <v>496</v>
      </c>
      <c r="C198" s="48" t="s">
        <v>495</v>
      </c>
      <c r="D198" s="19">
        <v>2.75</v>
      </c>
      <c r="E198" s="19"/>
      <c r="F198" s="20">
        <v>5</v>
      </c>
      <c r="G198" s="20">
        <f t="shared" ref="G198:G234" si="47">IF(D198="","",IF(H197="Won",  D198*F198,D198*F198))</f>
        <v>13.75</v>
      </c>
      <c r="H198" s="81" t="s">
        <v>19</v>
      </c>
      <c r="I198" s="20">
        <f t="shared" ref="I198:I234" si="48">IF(H198="Lost",-F198,F198*(D198-1))</f>
        <v>-5</v>
      </c>
      <c r="J198" s="20">
        <f t="shared" ref="J198:J234" si="49">IF(H198="","",I198+J197)</f>
        <v>210.94999999999996</v>
      </c>
      <c r="K198" s="45">
        <f t="shared" ref="K198:K234" si="50">IF(H198="","",IF(H198="Won",K197+1,IF(H198="Push",K197,K197)))</f>
        <v>81</v>
      </c>
      <c r="L198" s="45">
        <f t="shared" ref="L198:L234" si="51">IF(H198="","",IF(H198="Lost",L197+1,IF(H198="Push",L197,L197)))</f>
        <v>112</v>
      </c>
      <c r="M198" s="61">
        <f t="shared" si="45"/>
        <v>0.41968911917098445</v>
      </c>
      <c r="N198" s="23">
        <f t="shared" si="46"/>
        <v>2.75</v>
      </c>
      <c r="O198">
        <v>16</v>
      </c>
      <c r="P198" s="23">
        <f t="shared" si="44"/>
        <v>-13.25</v>
      </c>
      <c r="Q198" s="45">
        <f t="shared" si="42"/>
        <v>4</v>
      </c>
      <c r="R198" s="39">
        <f t="shared" si="43"/>
        <v>14</v>
      </c>
      <c r="S198" s="84">
        <f t="shared" si="39"/>
        <v>0.22222222222222221</v>
      </c>
    </row>
    <row r="199" spans="1:19" x14ac:dyDescent="0.3">
      <c r="A199" s="24">
        <v>42636</v>
      </c>
      <c r="B199" s="27" t="s">
        <v>498</v>
      </c>
      <c r="C199" s="48" t="s">
        <v>497</v>
      </c>
      <c r="D199" s="19">
        <v>2.75</v>
      </c>
      <c r="E199" s="19"/>
      <c r="F199" s="20">
        <v>5</v>
      </c>
      <c r="G199" s="20">
        <f t="shared" si="47"/>
        <v>13.75</v>
      </c>
      <c r="H199" s="81" t="s">
        <v>19</v>
      </c>
      <c r="I199" s="20">
        <f t="shared" si="48"/>
        <v>-5</v>
      </c>
      <c r="J199" s="20">
        <f t="shared" si="49"/>
        <v>205.94999999999996</v>
      </c>
      <c r="K199" s="45">
        <f t="shared" si="50"/>
        <v>81</v>
      </c>
      <c r="L199" s="45">
        <f t="shared" si="51"/>
        <v>113</v>
      </c>
      <c r="M199" s="61">
        <f t="shared" si="45"/>
        <v>0.4175257731958763</v>
      </c>
      <c r="N199" s="23">
        <f t="shared" si="46"/>
        <v>2.75</v>
      </c>
      <c r="O199">
        <v>17</v>
      </c>
      <c r="P199" s="23">
        <f t="shared" si="44"/>
        <v>-14.25</v>
      </c>
      <c r="Q199" s="45">
        <f t="shared" si="42"/>
        <v>4</v>
      </c>
      <c r="R199" s="39">
        <f t="shared" si="43"/>
        <v>15</v>
      </c>
      <c r="S199" s="84">
        <f t="shared" si="39"/>
        <v>0.21052631578947367</v>
      </c>
    </row>
    <row r="200" spans="1:19" x14ac:dyDescent="0.3">
      <c r="A200" s="24">
        <v>42639</v>
      </c>
      <c r="B200" s="27" t="s">
        <v>500</v>
      </c>
      <c r="C200" s="48" t="s">
        <v>499</v>
      </c>
      <c r="D200" s="19">
        <v>2.1</v>
      </c>
      <c r="E200" s="19"/>
      <c r="F200" s="20">
        <v>5</v>
      </c>
      <c r="G200" s="20">
        <f t="shared" si="47"/>
        <v>10.5</v>
      </c>
      <c r="H200" s="81" t="s">
        <v>19</v>
      </c>
      <c r="I200" s="20">
        <f t="shared" si="48"/>
        <v>-5</v>
      </c>
      <c r="J200" s="20">
        <f t="shared" si="49"/>
        <v>200.94999999999996</v>
      </c>
      <c r="K200" s="45">
        <f t="shared" si="50"/>
        <v>81</v>
      </c>
      <c r="L200" s="45">
        <f t="shared" si="51"/>
        <v>114</v>
      </c>
      <c r="M200" s="61">
        <f t="shared" si="45"/>
        <v>0.41538461538461541</v>
      </c>
      <c r="N200" s="23">
        <f t="shared" si="46"/>
        <v>2.1</v>
      </c>
      <c r="O200">
        <v>18</v>
      </c>
      <c r="P200" s="23">
        <f t="shared" si="44"/>
        <v>-15.9</v>
      </c>
      <c r="Q200" s="45">
        <f t="shared" si="42"/>
        <v>4</v>
      </c>
      <c r="R200" s="39">
        <f t="shared" si="43"/>
        <v>16</v>
      </c>
      <c r="S200" s="84">
        <f t="shared" si="39"/>
        <v>0.2</v>
      </c>
    </row>
    <row r="201" spans="1:19" x14ac:dyDescent="0.3">
      <c r="A201" s="24">
        <v>42641</v>
      </c>
      <c r="B201" s="27" t="s">
        <v>501</v>
      </c>
      <c r="C201" s="48" t="s">
        <v>294</v>
      </c>
      <c r="D201" s="19">
        <v>2.87</v>
      </c>
      <c r="E201" s="19"/>
      <c r="F201" s="20">
        <v>5</v>
      </c>
      <c r="G201" s="20">
        <f t="shared" si="47"/>
        <v>14.350000000000001</v>
      </c>
      <c r="H201" s="81" t="s">
        <v>28</v>
      </c>
      <c r="I201" s="20">
        <f t="shared" si="48"/>
        <v>9.3500000000000014</v>
      </c>
      <c r="J201" s="20">
        <f t="shared" si="49"/>
        <v>210.29999999999995</v>
      </c>
      <c r="K201" s="45">
        <f t="shared" si="50"/>
        <v>82</v>
      </c>
      <c r="L201" s="45">
        <f t="shared" si="51"/>
        <v>114</v>
      </c>
      <c r="M201" s="61">
        <f t="shared" si="45"/>
        <v>0.41836734693877553</v>
      </c>
      <c r="N201" s="23">
        <f t="shared" si="46"/>
        <v>2.87</v>
      </c>
      <c r="O201">
        <v>19</v>
      </c>
      <c r="P201" s="23">
        <f t="shared" si="44"/>
        <v>-16.13</v>
      </c>
      <c r="Q201" s="45">
        <f t="shared" si="42"/>
        <v>5</v>
      </c>
      <c r="R201" s="39">
        <f t="shared" si="43"/>
        <v>16</v>
      </c>
      <c r="S201" s="84">
        <f t="shared" si="39"/>
        <v>0.23809523809523808</v>
      </c>
    </row>
    <row r="202" spans="1:19" x14ac:dyDescent="0.3">
      <c r="A202" s="24">
        <v>42642</v>
      </c>
      <c r="B202" s="27" t="s">
        <v>503</v>
      </c>
      <c r="C202" s="48" t="s">
        <v>502</v>
      </c>
      <c r="D202" s="19">
        <v>3</v>
      </c>
      <c r="E202" s="19"/>
      <c r="F202" s="20">
        <v>5</v>
      </c>
      <c r="G202" s="20">
        <f t="shared" si="47"/>
        <v>15</v>
      </c>
      <c r="H202" s="81" t="s">
        <v>19</v>
      </c>
      <c r="I202" s="20">
        <f t="shared" si="48"/>
        <v>-5</v>
      </c>
      <c r="J202" s="20">
        <f t="shared" si="49"/>
        <v>205.29999999999995</v>
      </c>
      <c r="K202" s="45">
        <f t="shared" si="50"/>
        <v>82</v>
      </c>
      <c r="L202" s="45">
        <f t="shared" si="51"/>
        <v>115</v>
      </c>
      <c r="M202" s="61">
        <f t="shared" si="45"/>
        <v>0.41624365482233505</v>
      </c>
      <c r="N202" s="23">
        <f t="shared" si="46"/>
        <v>3</v>
      </c>
      <c r="O202">
        <v>20</v>
      </c>
      <c r="P202" s="23">
        <f t="shared" si="44"/>
        <v>-17</v>
      </c>
      <c r="Q202" s="45">
        <f t="shared" si="42"/>
        <v>5</v>
      </c>
      <c r="R202" s="39">
        <f t="shared" si="43"/>
        <v>17</v>
      </c>
      <c r="S202" s="84">
        <f t="shared" si="39"/>
        <v>0.22727272727272727</v>
      </c>
    </row>
    <row r="203" spans="1:19" x14ac:dyDescent="0.3">
      <c r="A203" s="24">
        <v>42643</v>
      </c>
      <c r="B203" s="27" t="s">
        <v>505</v>
      </c>
      <c r="C203" s="48" t="s">
        <v>504</v>
      </c>
      <c r="D203" s="19">
        <v>2.62</v>
      </c>
      <c r="E203" s="19"/>
      <c r="F203" s="20">
        <v>5</v>
      </c>
      <c r="G203" s="20">
        <f t="shared" si="47"/>
        <v>13.100000000000001</v>
      </c>
      <c r="H203" s="81" t="s">
        <v>19</v>
      </c>
      <c r="I203" s="20">
        <f t="shared" si="48"/>
        <v>-5</v>
      </c>
      <c r="J203" s="20">
        <f t="shared" si="49"/>
        <v>200.29999999999995</v>
      </c>
      <c r="K203" s="45">
        <f t="shared" si="50"/>
        <v>82</v>
      </c>
      <c r="L203" s="45">
        <f t="shared" si="51"/>
        <v>116</v>
      </c>
      <c r="M203" s="61">
        <f t="shared" si="45"/>
        <v>0.41414141414141414</v>
      </c>
      <c r="N203" s="23">
        <f t="shared" si="46"/>
        <v>2.62</v>
      </c>
      <c r="O203">
        <v>21</v>
      </c>
      <c r="P203" s="23">
        <f t="shared" si="44"/>
        <v>-18.38</v>
      </c>
      <c r="Q203" s="45">
        <f t="shared" si="42"/>
        <v>5</v>
      </c>
      <c r="R203" s="39">
        <f t="shared" si="43"/>
        <v>18</v>
      </c>
      <c r="S203" s="84">
        <f t="shared" si="39"/>
        <v>0.21739130434782608</v>
      </c>
    </row>
    <row r="204" spans="1:19" x14ac:dyDescent="0.3">
      <c r="A204" s="51">
        <v>42646</v>
      </c>
      <c r="B204" s="72" t="s">
        <v>507</v>
      </c>
      <c r="C204" s="75" t="s">
        <v>506</v>
      </c>
      <c r="D204" s="52">
        <v>2.1</v>
      </c>
      <c r="E204" s="19"/>
      <c r="F204" s="20">
        <v>5</v>
      </c>
      <c r="G204" s="20">
        <f t="shared" si="47"/>
        <v>10.5</v>
      </c>
      <c r="H204" s="118" t="s">
        <v>19</v>
      </c>
      <c r="I204" s="20">
        <f t="shared" si="48"/>
        <v>-5</v>
      </c>
      <c r="J204" s="20">
        <f t="shared" si="49"/>
        <v>195.29999999999995</v>
      </c>
      <c r="K204" s="45">
        <f t="shared" si="50"/>
        <v>82</v>
      </c>
      <c r="L204" s="45">
        <f t="shared" si="51"/>
        <v>117</v>
      </c>
      <c r="M204" s="61">
        <f t="shared" si="45"/>
        <v>0.4120603015075377</v>
      </c>
      <c r="N204" s="23">
        <f t="shared" si="46"/>
        <v>2.1</v>
      </c>
      <c r="O204">
        <v>22</v>
      </c>
      <c r="P204" s="23">
        <f t="shared" si="44"/>
        <v>-19.899999999999999</v>
      </c>
      <c r="Q204" s="45">
        <f t="shared" si="42"/>
        <v>5</v>
      </c>
      <c r="R204" s="39">
        <f t="shared" si="43"/>
        <v>19</v>
      </c>
      <c r="S204" s="84">
        <f t="shared" si="39"/>
        <v>0.20833333333333334</v>
      </c>
    </row>
    <row r="205" spans="1:19" x14ac:dyDescent="0.3">
      <c r="A205" s="24">
        <v>42647</v>
      </c>
      <c r="B205" s="27" t="s">
        <v>511</v>
      </c>
      <c r="C205" s="48" t="s">
        <v>510</v>
      </c>
      <c r="D205" s="19">
        <v>2.37</v>
      </c>
      <c r="E205" s="19"/>
      <c r="F205" s="20">
        <v>5</v>
      </c>
      <c r="G205" s="20">
        <f t="shared" si="47"/>
        <v>11.850000000000001</v>
      </c>
      <c r="H205" s="81" t="s">
        <v>19</v>
      </c>
      <c r="I205" s="20">
        <f t="shared" si="48"/>
        <v>-5</v>
      </c>
      <c r="J205" s="20">
        <f t="shared" si="49"/>
        <v>190.29999999999995</v>
      </c>
      <c r="K205" s="45">
        <f t="shared" si="50"/>
        <v>82</v>
      </c>
      <c r="L205" s="45">
        <f t="shared" si="51"/>
        <v>118</v>
      </c>
      <c r="M205" s="61">
        <f t="shared" si="45"/>
        <v>0.41</v>
      </c>
      <c r="N205" s="23">
        <f t="shared" si="46"/>
        <v>2.37</v>
      </c>
      <c r="O205">
        <v>23</v>
      </c>
      <c r="P205" s="23">
        <f t="shared" si="44"/>
        <v>-20.63</v>
      </c>
      <c r="Q205" s="45">
        <f t="shared" si="42"/>
        <v>5</v>
      </c>
      <c r="R205" s="39">
        <f t="shared" si="43"/>
        <v>20</v>
      </c>
      <c r="S205" s="84">
        <f t="shared" si="39"/>
        <v>0.2</v>
      </c>
    </row>
    <row r="206" spans="1:19" x14ac:dyDescent="0.3">
      <c r="A206" s="24">
        <v>42648</v>
      </c>
      <c r="B206" s="27" t="s">
        <v>508</v>
      </c>
      <c r="C206" s="48" t="s">
        <v>509</v>
      </c>
      <c r="D206" s="19">
        <v>2.75</v>
      </c>
      <c r="E206" s="19"/>
      <c r="F206" s="20">
        <v>5</v>
      </c>
      <c r="G206" s="20">
        <f t="shared" si="47"/>
        <v>13.75</v>
      </c>
      <c r="H206" s="81" t="s">
        <v>19</v>
      </c>
      <c r="I206" s="20">
        <f t="shared" si="48"/>
        <v>-5</v>
      </c>
      <c r="J206" s="20">
        <f t="shared" si="49"/>
        <v>185.29999999999995</v>
      </c>
      <c r="K206" s="45">
        <f t="shared" si="50"/>
        <v>82</v>
      </c>
      <c r="L206" s="45">
        <f t="shared" si="51"/>
        <v>119</v>
      </c>
      <c r="M206" s="61">
        <f t="shared" si="45"/>
        <v>0.4079601990049751</v>
      </c>
      <c r="N206" s="23">
        <f t="shared" si="46"/>
        <v>2.75</v>
      </c>
      <c r="O206">
        <v>24</v>
      </c>
      <c r="P206" s="23">
        <f t="shared" si="44"/>
        <v>-21.25</v>
      </c>
      <c r="Q206" s="45">
        <f t="shared" si="42"/>
        <v>5</v>
      </c>
      <c r="R206" s="39">
        <f t="shared" si="43"/>
        <v>21</v>
      </c>
      <c r="S206" s="84">
        <f t="shared" si="39"/>
        <v>0.19230769230769232</v>
      </c>
    </row>
    <row r="207" spans="1:19" x14ac:dyDescent="0.3">
      <c r="A207" s="24">
        <v>42649</v>
      </c>
      <c r="B207" s="27" t="s">
        <v>512</v>
      </c>
      <c r="C207" s="48" t="s">
        <v>513</v>
      </c>
      <c r="D207" s="19">
        <v>2</v>
      </c>
      <c r="E207" s="19"/>
      <c r="F207" s="20">
        <v>5</v>
      </c>
      <c r="G207" s="20">
        <f t="shared" si="47"/>
        <v>10</v>
      </c>
      <c r="H207" s="81" t="s">
        <v>28</v>
      </c>
      <c r="I207" s="20">
        <f t="shared" si="48"/>
        <v>5</v>
      </c>
      <c r="J207" s="20">
        <f t="shared" si="49"/>
        <v>190.29999999999995</v>
      </c>
      <c r="K207" s="45">
        <f t="shared" si="50"/>
        <v>83</v>
      </c>
      <c r="L207" s="45">
        <f t="shared" si="51"/>
        <v>119</v>
      </c>
      <c r="M207" s="61">
        <f t="shared" si="45"/>
        <v>0.41089108910891087</v>
      </c>
      <c r="N207" s="23">
        <f t="shared" si="46"/>
        <v>2</v>
      </c>
      <c r="O207">
        <v>25</v>
      </c>
      <c r="P207" s="23">
        <f t="shared" si="44"/>
        <v>-23</v>
      </c>
      <c r="Q207" s="45">
        <f t="shared" si="42"/>
        <v>6</v>
      </c>
      <c r="R207" s="39">
        <f t="shared" si="43"/>
        <v>21</v>
      </c>
      <c r="S207" s="84">
        <f t="shared" si="39"/>
        <v>0.22222222222222221</v>
      </c>
    </row>
    <row r="208" spans="1:19" x14ac:dyDescent="0.3">
      <c r="A208" s="24">
        <v>42650</v>
      </c>
      <c r="B208" s="27" t="s">
        <v>515</v>
      </c>
      <c r="C208" s="48" t="s">
        <v>514</v>
      </c>
      <c r="D208" s="19">
        <v>3.25</v>
      </c>
      <c r="E208" s="19"/>
      <c r="F208" s="20">
        <v>5</v>
      </c>
      <c r="G208" s="20">
        <f t="shared" si="47"/>
        <v>16.25</v>
      </c>
      <c r="H208" s="81" t="s">
        <v>19</v>
      </c>
      <c r="I208" s="20">
        <f t="shared" si="48"/>
        <v>-5</v>
      </c>
      <c r="J208" s="20">
        <f t="shared" si="49"/>
        <v>185.29999999999995</v>
      </c>
      <c r="K208" s="45">
        <f t="shared" si="50"/>
        <v>83</v>
      </c>
      <c r="L208" s="45">
        <f t="shared" si="51"/>
        <v>120</v>
      </c>
      <c r="M208" s="61">
        <f t="shared" si="45"/>
        <v>0.40886699507389163</v>
      </c>
      <c r="N208" s="23">
        <f t="shared" si="46"/>
        <v>3.25</v>
      </c>
      <c r="O208">
        <v>26</v>
      </c>
      <c r="P208" s="23">
        <f t="shared" si="44"/>
        <v>-22.75</v>
      </c>
      <c r="Q208" s="45">
        <f t="shared" si="42"/>
        <v>6</v>
      </c>
      <c r="R208" s="39">
        <f t="shared" si="43"/>
        <v>22</v>
      </c>
      <c r="S208" s="84">
        <f t="shared" si="39"/>
        <v>0.21428571428571427</v>
      </c>
    </row>
    <row r="209" spans="1:19" x14ac:dyDescent="0.3">
      <c r="A209" s="24">
        <v>42651</v>
      </c>
      <c r="B209" s="63" t="s">
        <v>516</v>
      </c>
      <c r="C209" s="48" t="s">
        <v>517</v>
      </c>
      <c r="D209" s="19">
        <v>3.5</v>
      </c>
      <c r="E209" s="19"/>
      <c r="F209" s="20">
        <v>5</v>
      </c>
      <c r="G209" s="20">
        <f t="shared" si="47"/>
        <v>17.5</v>
      </c>
      <c r="H209" s="81" t="s">
        <v>28</v>
      </c>
      <c r="I209" s="20">
        <f t="shared" si="48"/>
        <v>12.5</v>
      </c>
      <c r="J209" s="20">
        <f t="shared" si="49"/>
        <v>197.79999999999995</v>
      </c>
      <c r="K209" s="45">
        <f t="shared" si="50"/>
        <v>84</v>
      </c>
      <c r="L209" s="45">
        <f t="shared" si="51"/>
        <v>120</v>
      </c>
      <c r="M209" s="61">
        <f t="shared" si="45"/>
        <v>0.41176470588235292</v>
      </c>
      <c r="N209" s="23">
        <f t="shared" si="46"/>
        <v>3.5</v>
      </c>
      <c r="O209">
        <v>27</v>
      </c>
      <c r="P209" s="23">
        <f t="shared" si="44"/>
        <v>-23.5</v>
      </c>
      <c r="Q209" s="45">
        <f t="shared" si="42"/>
        <v>7</v>
      </c>
      <c r="R209" s="39">
        <f t="shared" si="43"/>
        <v>22</v>
      </c>
      <c r="S209" s="84">
        <f t="shared" si="39"/>
        <v>0.2413793103448276</v>
      </c>
    </row>
    <row r="210" spans="1:19" x14ac:dyDescent="0.3">
      <c r="A210" s="24">
        <v>42653</v>
      </c>
      <c r="B210" s="27" t="s">
        <v>519</v>
      </c>
      <c r="C210" s="48" t="s">
        <v>518</v>
      </c>
      <c r="D210" s="19">
        <v>2.75</v>
      </c>
      <c r="E210" s="19"/>
      <c r="F210" s="20">
        <v>5</v>
      </c>
      <c r="G210" s="20">
        <f t="shared" si="47"/>
        <v>13.75</v>
      </c>
      <c r="H210" s="81" t="s">
        <v>28</v>
      </c>
      <c r="I210" s="20">
        <f t="shared" si="48"/>
        <v>8.75</v>
      </c>
      <c r="J210" s="20">
        <f t="shared" si="49"/>
        <v>206.54999999999995</v>
      </c>
      <c r="K210" s="45">
        <f t="shared" si="50"/>
        <v>85</v>
      </c>
      <c r="L210" s="45">
        <f t="shared" si="51"/>
        <v>120</v>
      </c>
      <c r="M210" s="61">
        <f t="shared" si="45"/>
        <v>0.41463414634146339</v>
      </c>
      <c r="N210" s="23">
        <f t="shared" si="46"/>
        <v>2.75</v>
      </c>
      <c r="O210">
        <v>28</v>
      </c>
      <c r="P210" s="23">
        <f t="shared" si="44"/>
        <v>-25.25</v>
      </c>
      <c r="Q210" s="45">
        <f t="shared" si="42"/>
        <v>8</v>
      </c>
      <c r="R210" s="39">
        <f t="shared" si="43"/>
        <v>22</v>
      </c>
      <c r="S210" s="84">
        <f t="shared" si="39"/>
        <v>0.26666666666666666</v>
      </c>
    </row>
    <row r="211" spans="1:19" x14ac:dyDescent="0.3">
      <c r="A211" s="24">
        <v>42654</v>
      </c>
      <c r="B211" s="27" t="s">
        <v>521</v>
      </c>
      <c r="C211" s="48" t="s">
        <v>522</v>
      </c>
      <c r="D211" s="19">
        <v>2.62</v>
      </c>
      <c r="E211" s="19"/>
      <c r="F211" s="20">
        <v>5</v>
      </c>
      <c r="G211" s="20">
        <f t="shared" si="47"/>
        <v>13.100000000000001</v>
      </c>
      <c r="H211" s="81" t="s">
        <v>19</v>
      </c>
      <c r="I211" s="20">
        <f t="shared" si="48"/>
        <v>-5</v>
      </c>
      <c r="J211" s="20">
        <f t="shared" si="49"/>
        <v>201.54999999999995</v>
      </c>
      <c r="K211" s="45">
        <f t="shared" si="50"/>
        <v>85</v>
      </c>
      <c r="L211" s="45">
        <f t="shared" si="51"/>
        <v>121</v>
      </c>
      <c r="M211" s="61">
        <f t="shared" si="45"/>
        <v>0.41262135922330095</v>
      </c>
      <c r="N211" s="23">
        <f t="shared" si="46"/>
        <v>2.62</v>
      </c>
      <c r="O211">
        <v>29</v>
      </c>
      <c r="P211" s="23">
        <f t="shared" si="44"/>
        <v>-26.38</v>
      </c>
      <c r="Q211" s="45">
        <f t="shared" si="42"/>
        <v>8</v>
      </c>
      <c r="R211" s="39">
        <f t="shared" si="43"/>
        <v>23</v>
      </c>
      <c r="S211" s="84">
        <f t="shared" si="39"/>
        <v>0.25806451612903225</v>
      </c>
    </row>
    <row r="212" spans="1:19" x14ac:dyDescent="0.3">
      <c r="A212" s="24">
        <v>42655</v>
      </c>
      <c r="B212" s="27" t="s">
        <v>523</v>
      </c>
      <c r="C212" s="48" t="s">
        <v>524</v>
      </c>
      <c r="D212" s="19">
        <v>3.25</v>
      </c>
      <c r="E212" s="19"/>
      <c r="F212" s="20">
        <v>5</v>
      </c>
      <c r="G212" s="20">
        <f t="shared" si="47"/>
        <v>16.25</v>
      </c>
      <c r="H212" s="81" t="s">
        <v>19</v>
      </c>
      <c r="I212" s="20">
        <f t="shared" si="48"/>
        <v>-5</v>
      </c>
      <c r="J212" s="20">
        <f t="shared" si="49"/>
        <v>196.54999999999995</v>
      </c>
      <c r="K212" s="45">
        <f t="shared" si="50"/>
        <v>85</v>
      </c>
      <c r="L212" s="45">
        <f t="shared" si="51"/>
        <v>122</v>
      </c>
      <c r="M212" s="61">
        <f t="shared" si="45"/>
        <v>0.41062801932367149</v>
      </c>
      <c r="N212" s="23">
        <f t="shared" si="46"/>
        <v>3.25</v>
      </c>
      <c r="O212">
        <v>30</v>
      </c>
      <c r="P212" s="23">
        <f t="shared" si="44"/>
        <v>-26.75</v>
      </c>
      <c r="Q212" s="45">
        <f t="shared" si="42"/>
        <v>8</v>
      </c>
      <c r="R212" s="39">
        <f t="shared" si="43"/>
        <v>24</v>
      </c>
      <c r="S212" s="84">
        <f t="shared" si="39"/>
        <v>0.25</v>
      </c>
    </row>
    <row r="213" spans="1:19" x14ac:dyDescent="0.3">
      <c r="A213" s="24">
        <v>42656</v>
      </c>
      <c r="B213" s="27" t="s">
        <v>526</v>
      </c>
      <c r="C213" s="48" t="s">
        <v>525</v>
      </c>
      <c r="D213" s="19">
        <v>2.37</v>
      </c>
      <c r="E213" s="19"/>
      <c r="F213" s="20">
        <v>5</v>
      </c>
      <c r="G213" s="20">
        <f t="shared" si="47"/>
        <v>11.850000000000001</v>
      </c>
      <c r="H213" s="81" t="s">
        <v>28</v>
      </c>
      <c r="I213" s="20">
        <f t="shared" si="48"/>
        <v>6.8500000000000005</v>
      </c>
      <c r="J213" s="20">
        <f t="shared" si="49"/>
        <v>203.39999999999995</v>
      </c>
      <c r="K213" s="45">
        <f t="shared" si="50"/>
        <v>86</v>
      </c>
      <c r="L213" s="45">
        <f t="shared" si="51"/>
        <v>122</v>
      </c>
      <c r="M213" s="61">
        <f t="shared" si="45"/>
        <v>0.41346153846153844</v>
      </c>
      <c r="N213" s="23">
        <f t="shared" si="46"/>
        <v>2.37</v>
      </c>
      <c r="O213">
        <v>31</v>
      </c>
      <c r="P213" s="23">
        <f t="shared" si="44"/>
        <v>-28.63</v>
      </c>
      <c r="Q213" s="45">
        <f t="shared" si="42"/>
        <v>9</v>
      </c>
      <c r="R213" s="39">
        <f t="shared" si="43"/>
        <v>24</v>
      </c>
      <c r="S213" s="84">
        <f t="shared" si="39"/>
        <v>0.27272727272727271</v>
      </c>
    </row>
    <row r="214" spans="1:19" x14ac:dyDescent="0.3">
      <c r="A214" s="24">
        <v>42657</v>
      </c>
      <c r="B214" s="27" t="s">
        <v>527</v>
      </c>
      <c r="C214" s="48" t="s">
        <v>528</v>
      </c>
      <c r="D214" s="19">
        <v>2.62</v>
      </c>
      <c r="E214" s="19"/>
      <c r="F214" s="20">
        <v>5</v>
      </c>
      <c r="G214" s="20">
        <f t="shared" si="47"/>
        <v>13.100000000000001</v>
      </c>
      <c r="H214" s="81" t="s">
        <v>19</v>
      </c>
      <c r="I214" s="20">
        <f t="shared" si="48"/>
        <v>-5</v>
      </c>
      <c r="J214" s="20">
        <f t="shared" si="49"/>
        <v>198.39999999999995</v>
      </c>
      <c r="K214" s="45">
        <f t="shared" si="50"/>
        <v>86</v>
      </c>
      <c r="L214" s="45">
        <f t="shared" si="51"/>
        <v>123</v>
      </c>
      <c r="M214" s="61">
        <f t="shared" si="45"/>
        <v>0.41148325358851673</v>
      </c>
      <c r="N214" s="23">
        <f t="shared" si="46"/>
        <v>2.62</v>
      </c>
      <c r="O214">
        <v>32</v>
      </c>
      <c r="P214" s="23">
        <f t="shared" si="44"/>
        <v>-29.38</v>
      </c>
      <c r="Q214" s="45">
        <f t="shared" ref="Q214:Q234" si="52">IF(H214="","",IF(H214="Won",Q213+1,IF(H214="Push",Q213,Q213)))</f>
        <v>9</v>
      </c>
      <c r="R214" s="39">
        <f t="shared" ref="R214:R234" si="53">IF(H214="","",IF(H214="Lost",R213+1,IF(H214="Push",R213,R213)))</f>
        <v>25</v>
      </c>
      <c r="S214" s="84">
        <f t="shared" si="39"/>
        <v>0.26470588235294118</v>
      </c>
    </row>
    <row r="215" spans="1:19" x14ac:dyDescent="0.3">
      <c r="A215" s="24">
        <v>42658</v>
      </c>
      <c r="B215" s="27" t="s">
        <v>531</v>
      </c>
      <c r="C215" s="48" t="s">
        <v>532</v>
      </c>
      <c r="D215" s="19">
        <v>3.75</v>
      </c>
      <c r="E215" s="19"/>
      <c r="F215" s="20">
        <v>5</v>
      </c>
      <c r="G215" s="20">
        <f t="shared" si="47"/>
        <v>18.75</v>
      </c>
      <c r="H215" s="81" t="s">
        <v>19</v>
      </c>
      <c r="I215" s="20">
        <f t="shared" si="48"/>
        <v>-5</v>
      </c>
      <c r="J215" s="20">
        <f t="shared" si="49"/>
        <v>193.39999999999995</v>
      </c>
      <c r="K215" s="45">
        <f t="shared" si="50"/>
        <v>86</v>
      </c>
      <c r="L215" s="45">
        <f t="shared" si="51"/>
        <v>124</v>
      </c>
      <c r="M215" s="61">
        <f t="shared" si="45"/>
        <v>0.40952380952380951</v>
      </c>
      <c r="N215" s="23">
        <f t="shared" si="46"/>
        <v>3.75</v>
      </c>
      <c r="O215">
        <v>33</v>
      </c>
      <c r="P215" s="23">
        <f t="shared" si="44"/>
        <v>-29.25</v>
      </c>
      <c r="Q215" s="45">
        <f t="shared" si="52"/>
        <v>9</v>
      </c>
      <c r="R215" s="39">
        <f t="shared" si="53"/>
        <v>26</v>
      </c>
      <c r="S215" s="84">
        <f t="shared" si="39"/>
        <v>0.25714285714285712</v>
      </c>
    </row>
    <row r="216" spans="1:19" x14ac:dyDescent="0.3">
      <c r="A216" s="24">
        <v>42660</v>
      </c>
      <c r="B216" s="27" t="s">
        <v>534</v>
      </c>
      <c r="C216" s="48" t="s">
        <v>533</v>
      </c>
      <c r="D216" s="19">
        <v>3.25</v>
      </c>
      <c r="E216" s="19"/>
      <c r="F216" s="20">
        <v>5</v>
      </c>
      <c r="G216" s="20">
        <f t="shared" si="47"/>
        <v>16.25</v>
      </c>
      <c r="H216" s="81" t="s">
        <v>28</v>
      </c>
      <c r="I216" s="20">
        <f t="shared" si="48"/>
        <v>11.25</v>
      </c>
      <c r="J216" s="20">
        <f t="shared" si="49"/>
        <v>204.64999999999995</v>
      </c>
      <c r="K216" s="45">
        <f t="shared" si="50"/>
        <v>87</v>
      </c>
      <c r="L216" s="45">
        <f t="shared" si="51"/>
        <v>124</v>
      </c>
      <c r="M216" s="61">
        <f t="shared" si="45"/>
        <v>0.41232227488151657</v>
      </c>
      <c r="N216" s="23">
        <f t="shared" si="46"/>
        <v>3.25</v>
      </c>
      <c r="O216">
        <v>34</v>
      </c>
      <c r="P216" s="23">
        <f t="shared" si="44"/>
        <v>-30.75</v>
      </c>
      <c r="Q216" s="45">
        <f t="shared" si="52"/>
        <v>10</v>
      </c>
      <c r="R216" s="39">
        <f t="shared" si="53"/>
        <v>26</v>
      </c>
      <c r="S216" s="84">
        <f t="shared" si="39"/>
        <v>0.27777777777777779</v>
      </c>
    </row>
    <row r="217" spans="1:19" x14ac:dyDescent="0.3">
      <c r="A217" s="24">
        <v>42661</v>
      </c>
      <c r="B217" s="27" t="s">
        <v>536</v>
      </c>
      <c r="C217" s="48" t="s">
        <v>535</v>
      </c>
      <c r="D217" s="19">
        <v>3.75</v>
      </c>
      <c r="E217" s="19"/>
      <c r="F217" s="20">
        <v>5</v>
      </c>
      <c r="G217" s="20">
        <f t="shared" si="47"/>
        <v>18.75</v>
      </c>
      <c r="H217" s="81" t="s">
        <v>19</v>
      </c>
      <c r="I217" s="20">
        <f t="shared" si="48"/>
        <v>-5</v>
      </c>
      <c r="J217" s="20">
        <f t="shared" si="49"/>
        <v>199.64999999999995</v>
      </c>
      <c r="K217" s="45">
        <f t="shared" si="50"/>
        <v>87</v>
      </c>
      <c r="L217" s="45">
        <f t="shared" si="51"/>
        <v>125</v>
      </c>
      <c r="M217" s="61">
        <f t="shared" si="45"/>
        <v>0.41037735849056606</v>
      </c>
      <c r="N217" s="23">
        <f t="shared" si="46"/>
        <v>3.75</v>
      </c>
      <c r="O217">
        <v>35</v>
      </c>
      <c r="P217" s="23">
        <f t="shared" si="44"/>
        <v>-31.25</v>
      </c>
      <c r="Q217" s="45">
        <f t="shared" si="52"/>
        <v>10</v>
      </c>
      <c r="R217" s="39">
        <f t="shared" si="53"/>
        <v>27</v>
      </c>
      <c r="S217" s="84">
        <f t="shared" si="39"/>
        <v>0.27027027027027029</v>
      </c>
    </row>
    <row r="218" spans="1:19" x14ac:dyDescent="0.3">
      <c r="A218" s="24">
        <v>42662</v>
      </c>
      <c r="B218" s="27" t="s">
        <v>537</v>
      </c>
      <c r="C218" s="90" t="s">
        <v>538</v>
      </c>
      <c r="D218" s="19">
        <v>2.87</v>
      </c>
      <c r="E218" s="19"/>
      <c r="F218" s="20">
        <v>5</v>
      </c>
      <c r="G218" s="20">
        <f t="shared" si="47"/>
        <v>14.350000000000001</v>
      </c>
      <c r="H218" s="81" t="s">
        <v>19</v>
      </c>
      <c r="I218" s="20">
        <f t="shared" si="48"/>
        <v>-5</v>
      </c>
      <c r="J218" s="20">
        <f t="shared" si="49"/>
        <v>194.64999999999995</v>
      </c>
      <c r="K218" s="45">
        <f t="shared" si="50"/>
        <v>87</v>
      </c>
      <c r="L218" s="45">
        <f t="shared" si="51"/>
        <v>126</v>
      </c>
      <c r="M218" s="61">
        <f t="shared" si="45"/>
        <v>0.40845070422535212</v>
      </c>
      <c r="N218" s="23">
        <f t="shared" si="46"/>
        <v>2.87</v>
      </c>
      <c r="O218">
        <v>36</v>
      </c>
      <c r="P218" s="23">
        <f t="shared" si="44"/>
        <v>-33.130000000000003</v>
      </c>
      <c r="Q218" s="45">
        <f t="shared" si="52"/>
        <v>10</v>
      </c>
      <c r="R218" s="39">
        <f t="shared" si="53"/>
        <v>28</v>
      </c>
      <c r="S218" s="84">
        <f t="shared" si="39"/>
        <v>0.26315789473684209</v>
      </c>
    </row>
    <row r="219" spans="1:19" x14ac:dyDescent="0.3">
      <c r="A219" s="24">
        <v>42663</v>
      </c>
      <c r="B219" s="27" t="s">
        <v>542</v>
      </c>
      <c r="C219" s="48" t="s">
        <v>541</v>
      </c>
      <c r="D219" s="19">
        <v>3.25</v>
      </c>
      <c r="E219" s="19"/>
      <c r="F219" s="20">
        <v>5</v>
      </c>
      <c r="G219" s="20">
        <f t="shared" si="47"/>
        <v>16.25</v>
      </c>
      <c r="H219" s="81" t="s">
        <v>19</v>
      </c>
      <c r="I219" s="20">
        <f t="shared" si="48"/>
        <v>-5</v>
      </c>
      <c r="J219" s="20">
        <f t="shared" si="49"/>
        <v>189.64999999999995</v>
      </c>
      <c r="K219" s="45">
        <f t="shared" si="50"/>
        <v>87</v>
      </c>
      <c r="L219" s="45">
        <f t="shared" si="51"/>
        <v>127</v>
      </c>
      <c r="M219" s="61">
        <f t="shared" si="45"/>
        <v>0.40654205607476634</v>
      </c>
      <c r="N219" s="23">
        <f t="shared" si="46"/>
        <v>3.25</v>
      </c>
      <c r="O219">
        <v>37</v>
      </c>
      <c r="P219" s="23">
        <f t="shared" si="44"/>
        <v>-33.75</v>
      </c>
      <c r="Q219" s="45">
        <f t="shared" si="52"/>
        <v>10</v>
      </c>
      <c r="R219" s="39">
        <f t="shared" si="53"/>
        <v>29</v>
      </c>
      <c r="S219" s="84">
        <f t="shared" si="39"/>
        <v>0.25641025641025639</v>
      </c>
    </row>
    <row r="220" spans="1:19" x14ac:dyDescent="0.3">
      <c r="A220" s="24">
        <v>42664</v>
      </c>
      <c r="B220" s="27" t="s">
        <v>543</v>
      </c>
      <c r="C220" s="48" t="s">
        <v>544</v>
      </c>
      <c r="D220" s="19">
        <v>2.12</v>
      </c>
      <c r="E220" s="19"/>
      <c r="F220" s="20">
        <v>5</v>
      </c>
      <c r="G220" s="20">
        <f t="shared" si="47"/>
        <v>10.600000000000001</v>
      </c>
      <c r="H220" s="81" t="s">
        <v>28</v>
      </c>
      <c r="I220" s="20">
        <f t="shared" si="48"/>
        <v>5.6000000000000005</v>
      </c>
      <c r="J220" s="20">
        <f t="shared" si="49"/>
        <v>195.24999999999994</v>
      </c>
      <c r="K220" s="45">
        <f t="shared" si="50"/>
        <v>88</v>
      </c>
      <c r="L220" s="45">
        <f t="shared" si="51"/>
        <v>127</v>
      </c>
      <c r="M220" s="61">
        <f t="shared" si="45"/>
        <v>0.40930232558139534</v>
      </c>
      <c r="N220" s="23">
        <f t="shared" si="46"/>
        <v>2.12</v>
      </c>
      <c r="O220">
        <v>38</v>
      </c>
      <c r="P220" s="23">
        <f t="shared" si="44"/>
        <v>-35.880000000000003</v>
      </c>
      <c r="Q220" s="45">
        <f t="shared" si="52"/>
        <v>11</v>
      </c>
      <c r="R220" s="39">
        <f t="shared" si="53"/>
        <v>29</v>
      </c>
      <c r="S220" s="84">
        <f t="shared" si="39"/>
        <v>0.27500000000000002</v>
      </c>
    </row>
    <row r="221" spans="1:19" x14ac:dyDescent="0.3">
      <c r="A221" s="24">
        <v>42667</v>
      </c>
      <c r="B221" s="27" t="s">
        <v>546</v>
      </c>
      <c r="C221" s="48" t="s">
        <v>545</v>
      </c>
      <c r="D221" s="19">
        <v>2.87</v>
      </c>
      <c r="E221" s="19"/>
      <c r="F221" s="20">
        <v>5</v>
      </c>
      <c r="G221" s="20">
        <f t="shared" si="47"/>
        <v>14.350000000000001</v>
      </c>
      <c r="H221" s="81" t="s">
        <v>19</v>
      </c>
      <c r="I221" s="20">
        <f t="shared" si="48"/>
        <v>-5</v>
      </c>
      <c r="J221" s="20">
        <f t="shared" si="49"/>
        <v>190.24999999999994</v>
      </c>
      <c r="K221" s="45">
        <f t="shared" si="50"/>
        <v>88</v>
      </c>
      <c r="L221" s="45">
        <f t="shared" si="51"/>
        <v>128</v>
      </c>
      <c r="M221" s="61">
        <f t="shared" si="45"/>
        <v>0.40740740740740738</v>
      </c>
      <c r="N221" s="23">
        <f t="shared" si="46"/>
        <v>2.87</v>
      </c>
      <c r="O221">
        <v>39</v>
      </c>
      <c r="P221" s="23">
        <f t="shared" si="44"/>
        <v>-36.130000000000003</v>
      </c>
      <c r="Q221" s="45">
        <f t="shared" si="52"/>
        <v>11</v>
      </c>
      <c r="R221" s="39">
        <f t="shared" si="53"/>
        <v>30</v>
      </c>
      <c r="S221" s="84">
        <f t="shared" si="39"/>
        <v>0.26829268292682928</v>
      </c>
    </row>
    <row r="222" spans="1:19" x14ac:dyDescent="0.3">
      <c r="A222" s="24">
        <v>42668</v>
      </c>
      <c r="B222" s="27"/>
      <c r="C222" s="48"/>
      <c r="D222" s="19">
        <v>4</v>
      </c>
      <c r="E222" s="19"/>
      <c r="F222" s="20">
        <v>5</v>
      </c>
      <c r="G222" s="20">
        <f t="shared" si="47"/>
        <v>20</v>
      </c>
      <c r="H222" s="81" t="s">
        <v>19</v>
      </c>
      <c r="I222" s="20">
        <f t="shared" si="48"/>
        <v>-5</v>
      </c>
      <c r="J222" s="20">
        <f t="shared" si="49"/>
        <v>185.24999999999994</v>
      </c>
      <c r="K222" s="45">
        <f t="shared" si="50"/>
        <v>88</v>
      </c>
      <c r="L222" s="45">
        <f t="shared" si="51"/>
        <v>129</v>
      </c>
      <c r="M222" s="61">
        <f t="shared" si="45"/>
        <v>0.40552995391705071</v>
      </c>
      <c r="N222" s="23">
        <f t="shared" si="46"/>
        <v>4</v>
      </c>
      <c r="O222">
        <v>40</v>
      </c>
      <c r="P222" s="23">
        <f t="shared" si="44"/>
        <v>-36</v>
      </c>
      <c r="Q222" s="45">
        <f t="shared" si="52"/>
        <v>11</v>
      </c>
      <c r="R222" s="39">
        <f t="shared" si="53"/>
        <v>31</v>
      </c>
      <c r="S222" s="84">
        <f t="shared" si="39"/>
        <v>0.26190476190476192</v>
      </c>
    </row>
    <row r="223" spans="1:19" x14ac:dyDescent="0.3">
      <c r="A223" s="24">
        <v>42669</v>
      </c>
      <c r="B223" s="27" t="s">
        <v>548</v>
      </c>
      <c r="C223" s="48" t="s">
        <v>547</v>
      </c>
      <c r="D223" s="19">
        <v>2.75</v>
      </c>
      <c r="E223" s="19"/>
      <c r="F223" s="20">
        <v>5</v>
      </c>
      <c r="G223" s="20">
        <f t="shared" si="47"/>
        <v>13.75</v>
      </c>
      <c r="H223" s="81" t="s">
        <v>19</v>
      </c>
      <c r="I223" s="20">
        <f t="shared" si="48"/>
        <v>-5</v>
      </c>
      <c r="J223" s="20">
        <f t="shared" si="49"/>
        <v>180.24999999999994</v>
      </c>
      <c r="K223" s="45">
        <f t="shared" si="50"/>
        <v>88</v>
      </c>
      <c r="L223" s="45">
        <f t="shared" si="51"/>
        <v>130</v>
      </c>
      <c r="M223" s="61">
        <f t="shared" si="45"/>
        <v>0.40366972477064222</v>
      </c>
      <c r="N223" s="23">
        <f t="shared" si="46"/>
        <v>2.75</v>
      </c>
      <c r="O223">
        <v>41</v>
      </c>
      <c r="P223" s="23">
        <f t="shared" si="44"/>
        <v>-38.25</v>
      </c>
      <c r="Q223" s="45">
        <f t="shared" si="52"/>
        <v>11</v>
      </c>
      <c r="R223" s="39">
        <f t="shared" si="53"/>
        <v>32</v>
      </c>
      <c r="S223" s="84">
        <f t="shared" si="39"/>
        <v>0.2558139534883721</v>
      </c>
    </row>
    <row r="224" spans="1:19" x14ac:dyDescent="0.3">
      <c r="A224" s="24">
        <v>42670</v>
      </c>
      <c r="B224" s="27" t="s">
        <v>550</v>
      </c>
      <c r="C224" s="48" t="s">
        <v>549</v>
      </c>
      <c r="D224" s="19">
        <v>3</v>
      </c>
      <c r="E224" s="19"/>
      <c r="F224" s="20">
        <v>5</v>
      </c>
      <c r="G224" s="20">
        <f t="shared" si="47"/>
        <v>15</v>
      </c>
      <c r="H224" s="81" t="s">
        <v>28</v>
      </c>
      <c r="I224" s="20">
        <f t="shared" si="48"/>
        <v>10</v>
      </c>
      <c r="J224" s="20">
        <f t="shared" si="49"/>
        <v>190.24999999999994</v>
      </c>
      <c r="K224" s="45">
        <f t="shared" si="50"/>
        <v>89</v>
      </c>
      <c r="L224" s="45">
        <f t="shared" si="51"/>
        <v>130</v>
      </c>
      <c r="M224" s="61">
        <f t="shared" si="45"/>
        <v>0.40639269406392692</v>
      </c>
      <c r="N224" s="23">
        <f t="shared" si="46"/>
        <v>3</v>
      </c>
      <c r="O224">
        <v>42</v>
      </c>
      <c r="P224" s="23">
        <f t="shared" si="44"/>
        <v>-39</v>
      </c>
      <c r="Q224" s="45">
        <f t="shared" si="52"/>
        <v>12</v>
      </c>
      <c r="R224" s="39">
        <f t="shared" si="53"/>
        <v>32</v>
      </c>
      <c r="S224" s="84">
        <f t="shared" si="39"/>
        <v>0.27272727272727271</v>
      </c>
    </row>
    <row r="225" spans="1:19" x14ac:dyDescent="0.3">
      <c r="A225" s="24">
        <v>42671</v>
      </c>
      <c r="B225" s="27" t="s">
        <v>555</v>
      </c>
      <c r="C225" s="48" t="s">
        <v>556</v>
      </c>
      <c r="D225" s="19">
        <v>3.25</v>
      </c>
      <c r="E225" s="19"/>
      <c r="F225" s="20">
        <v>5</v>
      </c>
      <c r="G225" s="20">
        <f t="shared" si="47"/>
        <v>16.25</v>
      </c>
      <c r="H225" s="81" t="s">
        <v>28</v>
      </c>
      <c r="I225" s="20">
        <f t="shared" si="48"/>
        <v>11.25</v>
      </c>
      <c r="J225" s="20">
        <f t="shared" si="49"/>
        <v>201.49999999999994</v>
      </c>
      <c r="K225" s="45">
        <f t="shared" si="50"/>
        <v>90</v>
      </c>
      <c r="L225" s="45">
        <f t="shared" si="51"/>
        <v>130</v>
      </c>
      <c r="M225" s="61">
        <f t="shared" si="45"/>
        <v>0.40909090909090912</v>
      </c>
      <c r="N225" s="23">
        <f t="shared" si="46"/>
        <v>3.25</v>
      </c>
      <c r="O225">
        <v>43</v>
      </c>
      <c r="P225" s="23">
        <f t="shared" si="44"/>
        <v>-39.75</v>
      </c>
      <c r="Q225" s="45">
        <f t="shared" si="52"/>
        <v>13</v>
      </c>
      <c r="R225" s="39">
        <f t="shared" si="53"/>
        <v>32</v>
      </c>
      <c r="S225" s="84">
        <f t="shared" si="39"/>
        <v>0.28888888888888886</v>
      </c>
    </row>
    <row r="226" spans="1:19" x14ac:dyDescent="0.3">
      <c r="A226" s="24">
        <v>42674</v>
      </c>
      <c r="B226" s="123" t="s">
        <v>553</v>
      </c>
      <c r="C226" s="64" t="s">
        <v>554</v>
      </c>
      <c r="D226" s="19">
        <v>2.88</v>
      </c>
      <c r="E226" s="19"/>
      <c r="F226" s="20">
        <v>5</v>
      </c>
      <c r="G226" s="20">
        <f t="shared" si="47"/>
        <v>14.399999999999999</v>
      </c>
      <c r="H226" s="81" t="s">
        <v>19</v>
      </c>
      <c r="I226" s="20">
        <f t="shared" si="48"/>
        <v>-5</v>
      </c>
      <c r="J226" s="20">
        <f t="shared" si="49"/>
        <v>196.49999999999994</v>
      </c>
      <c r="K226" s="45">
        <f t="shared" si="50"/>
        <v>90</v>
      </c>
      <c r="L226" s="45">
        <f t="shared" si="51"/>
        <v>131</v>
      </c>
      <c r="M226" s="61">
        <f t="shared" si="45"/>
        <v>0.40723981900452488</v>
      </c>
      <c r="N226" s="23">
        <f t="shared" si="46"/>
        <v>2.88</v>
      </c>
      <c r="O226">
        <v>44</v>
      </c>
      <c r="P226" s="23">
        <f t="shared" si="44"/>
        <v>-41.12</v>
      </c>
      <c r="Q226" s="45">
        <f t="shared" si="52"/>
        <v>13</v>
      </c>
      <c r="R226" s="39">
        <f t="shared" si="53"/>
        <v>33</v>
      </c>
      <c r="S226" s="84">
        <f t="shared" ref="S226:S234" si="54">IF(H226="","",Q226/(Q226+R226))</f>
        <v>0.28260869565217389</v>
      </c>
    </row>
    <row r="227" spans="1:19" x14ac:dyDescent="0.3">
      <c r="A227" s="24">
        <v>42675</v>
      </c>
      <c r="B227" s="27" t="s">
        <v>551</v>
      </c>
      <c r="C227" s="48" t="s">
        <v>552</v>
      </c>
      <c r="D227" s="19">
        <v>2.88</v>
      </c>
      <c r="E227" s="19"/>
      <c r="F227" s="20">
        <v>5</v>
      </c>
      <c r="G227" s="20">
        <f t="shared" si="47"/>
        <v>14.399999999999999</v>
      </c>
      <c r="H227" s="81" t="s">
        <v>19</v>
      </c>
      <c r="I227" s="20">
        <f t="shared" si="48"/>
        <v>-5</v>
      </c>
      <c r="J227" s="20">
        <f t="shared" si="49"/>
        <v>191.49999999999994</v>
      </c>
      <c r="K227" s="45">
        <f t="shared" si="50"/>
        <v>90</v>
      </c>
      <c r="L227" s="45">
        <f t="shared" si="51"/>
        <v>132</v>
      </c>
      <c r="M227" s="61">
        <f t="shared" si="45"/>
        <v>0.40540540540540543</v>
      </c>
      <c r="N227" s="23">
        <f t="shared" si="46"/>
        <v>2.88</v>
      </c>
      <c r="O227">
        <v>45</v>
      </c>
      <c r="P227" s="23">
        <f t="shared" si="44"/>
        <v>-42.12</v>
      </c>
      <c r="Q227" s="45">
        <f t="shared" si="52"/>
        <v>13</v>
      </c>
      <c r="R227" s="39">
        <f t="shared" si="53"/>
        <v>34</v>
      </c>
      <c r="S227" s="84">
        <f t="shared" si="54"/>
        <v>0.27659574468085107</v>
      </c>
    </row>
    <row r="228" spans="1:19" x14ac:dyDescent="0.3">
      <c r="A228" s="24">
        <v>42676</v>
      </c>
      <c r="B228" s="27" t="s">
        <v>562</v>
      </c>
      <c r="C228" s="48" t="s">
        <v>561</v>
      </c>
      <c r="D228" s="19">
        <v>2.5</v>
      </c>
      <c r="E228" s="19"/>
      <c r="F228" s="20">
        <v>5</v>
      </c>
      <c r="G228" s="20">
        <f t="shared" si="47"/>
        <v>12.5</v>
      </c>
      <c r="H228" s="81" t="s">
        <v>19</v>
      </c>
      <c r="I228" s="20">
        <f t="shared" si="48"/>
        <v>-5</v>
      </c>
      <c r="J228" s="20">
        <f t="shared" si="49"/>
        <v>186.49999999999994</v>
      </c>
      <c r="K228" s="45">
        <f t="shared" si="50"/>
        <v>90</v>
      </c>
      <c r="L228" s="45">
        <f t="shared" si="51"/>
        <v>133</v>
      </c>
      <c r="M228" s="61">
        <f t="shared" si="45"/>
        <v>0.40358744394618834</v>
      </c>
      <c r="N228" s="23">
        <f t="shared" si="46"/>
        <v>2.5</v>
      </c>
      <c r="O228">
        <v>46</v>
      </c>
      <c r="P228" s="23">
        <f t="shared" si="44"/>
        <v>-43.5</v>
      </c>
      <c r="Q228" s="45">
        <f t="shared" si="52"/>
        <v>13</v>
      </c>
      <c r="R228" s="39">
        <f t="shared" si="53"/>
        <v>35</v>
      </c>
      <c r="S228" s="84">
        <f t="shared" si="54"/>
        <v>0.27083333333333331</v>
      </c>
    </row>
    <row r="229" spans="1:19" x14ac:dyDescent="0.3">
      <c r="A229" s="24">
        <v>42677</v>
      </c>
      <c r="B229" s="27" t="s">
        <v>560</v>
      </c>
      <c r="C229" s="48" t="s">
        <v>559</v>
      </c>
      <c r="D229" s="19">
        <v>2.37</v>
      </c>
      <c r="E229" s="19"/>
      <c r="F229" s="20">
        <v>5</v>
      </c>
      <c r="G229" s="20">
        <f t="shared" si="47"/>
        <v>11.850000000000001</v>
      </c>
      <c r="H229" s="81" t="s">
        <v>19</v>
      </c>
      <c r="I229" s="20">
        <f t="shared" si="48"/>
        <v>-5</v>
      </c>
      <c r="J229" s="20">
        <f t="shared" si="49"/>
        <v>181.49999999999994</v>
      </c>
      <c r="K229" s="45">
        <f t="shared" si="50"/>
        <v>90</v>
      </c>
      <c r="L229" s="45">
        <f t="shared" si="51"/>
        <v>134</v>
      </c>
      <c r="M229" s="61">
        <f t="shared" si="45"/>
        <v>0.4017857142857143</v>
      </c>
      <c r="N229" s="23">
        <f t="shared" si="46"/>
        <v>2.37</v>
      </c>
      <c r="O229">
        <v>47</v>
      </c>
      <c r="P229" s="23">
        <f t="shared" si="44"/>
        <v>-44.63</v>
      </c>
      <c r="Q229" s="45">
        <f t="shared" si="52"/>
        <v>13</v>
      </c>
      <c r="R229" s="39">
        <f t="shared" si="53"/>
        <v>36</v>
      </c>
      <c r="S229" s="84">
        <f t="shared" si="54"/>
        <v>0.26530612244897961</v>
      </c>
    </row>
    <row r="230" spans="1:19" x14ac:dyDescent="0.3">
      <c r="A230" s="24">
        <v>42678</v>
      </c>
      <c r="B230" s="27" t="s">
        <v>558</v>
      </c>
      <c r="C230" s="48" t="s">
        <v>557</v>
      </c>
      <c r="D230" s="19">
        <v>3.5</v>
      </c>
      <c r="E230" s="19"/>
      <c r="F230" s="20">
        <v>5</v>
      </c>
      <c r="G230" s="20">
        <f t="shared" si="47"/>
        <v>17.5</v>
      </c>
      <c r="H230" s="81" t="s">
        <v>28</v>
      </c>
      <c r="I230" s="20">
        <f t="shared" si="48"/>
        <v>12.5</v>
      </c>
      <c r="J230" s="20">
        <f t="shared" si="49"/>
        <v>193.99999999999994</v>
      </c>
      <c r="K230" s="45">
        <f t="shared" si="50"/>
        <v>91</v>
      </c>
      <c r="L230" s="45">
        <f t="shared" si="51"/>
        <v>134</v>
      </c>
      <c r="M230" s="61">
        <f t="shared" si="45"/>
        <v>0.40444444444444444</v>
      </c>
      <c r="N230" s="23">
        <f t="shared" si="46"/>
        <v>3.5</v>
      </c>
      <c r="O230">
        <v>48</v>
      </c>
      <c r="P230" s="23">
        <f t="shared" si="44"/>
        <v>-44.5</v>
      </c>
      <c r="Q230" s="45">
        <f t="shared" si="52"/>
        <v>14</v>
      </c>
      <c r="R230" s="39">
        <f t="shared" si="53"/>
        <v>36</v>
      </c>
      <c r="S230" s="84">
        <f t="shared" si="54"/>
        <v>0.28000000000000003</v>
      </c>
    </row>
    <row r="231" spans="1:19" x14ac:dyDescent="0.3">
      <c r="A231" s="24">
        <v>42681</v>
      </c>
      <c r="B231" s="27" t="s">
        <v>567</v>
      </c>
      <c r="C231" s="48" t="s">
        <v>568</v>
      </c>
      <c r="D231" s="19">
        <v>2.5</v>
      </c>
      <c r="E231" s="19"/>
      <c r="F231" s="20">
        <v>5</v>
      </c>
      <c r="G231" s="20">
        <f t="shared" si="47"/>
        <v>12.5</v>
      </c>
      <c r="H231" s="81" t="s">
        <v>19</v>
      </c>
      <c r="I231" s="20">
        <f t="shared" si="48"/>
        <v>-5</v>
      </c>
      <c r="J231" s="20">
        <f t="shared" si="49"/>
        <v>188.99999999999994</v>
      </c>
      <c r="K231" s="45">
        <f t="shared" si="50"/>
        <v>91</v>
      </c>
      <c r="L231" s="45">
        <f t="shared" si="51"/>
        <v>135</v>
      </c>
      <c r="M231" s="61">
        <f t="shared" si="45"/>
        <v>0.40265486725663718</v>
      </c>
      <c r="N231" s="23">
        <f t="shared" si="46"/>
        <v>2.5</v>
      </c>
      <c r="O231">
        <v>49</v>
      </c>
      <c r="P231" s="23">
        <f t="shared" si="44"/>
        <v>-46.5</v>
      </c>
      <c r="Q231" s="45">
        <f t="shared" si="52"/>
        <v>14</v>
      </c>
      <c r="R231" s="39">
        <f t="shared" si="53"/>
        <v>37</v>
      </c>
      <c r="S231" s="84">
        <f t="shared" si="54"/>
        <v>0.27450980392156865</v>
      </c>
    </row>
    <row r="232" spans="1:19" x14ac:dyDescent="0.3">
      <c r="A232" s="24">
        <v>42682</v>
      </c>
      <c r="B232" s="27" t="s">
        <v>566</v>
      </c>
      <c r="C232" s="48" t="s">
        <v>565</v>
      </c>
      <c r="D232" s="19">
        <v>3</v>
      </c>
      <c r="E232" s="19"/>
      <c r="F232" s="20">
        <v>5</v>
      </c>
      <c r="G232" s="20">
        <f t="shared" si="47"/>
        <v>15</v>
      </c>
      <c r="H232" s="81" t="s">
        <v>19</v>
      </c>
      <c r="I232" s="20">
        <f t="shared" si="48"/>
        <v>-5</v>
      </c>
      <c r="J232" s="20">
        <f t="shared" si="49"/>
        <v>183.99999999999994</v>
      </c>
      <c r="K232" s="45">
        <f t="shared" si="50"/>
        <v>91</v>
      </c>
      <c r="L232" s="45">
        <f t="shared" si="51"/>
        <v>136</v>
      </c>
      <c r="M232" s="61">
        <f t="shared" si="45"/>
        <v>0.40088105726872247</v>
      </c>
      <c r="N232" s="23">
        <f t="shared" si="46"/>
        <v>3</v>
      </c>
      <c r="O232">
        <v>50</v>
      </c>
      <c r="P232" s="23">
        <f t="shared" si="44"/>
        <v>-47</v>
      </c>
      <c r="Q232" s="45">
        <f t="shared" si="52"/>
        <v>14</v>
      </c>
      <c r="R232" s="39">
        <f t="shared" si="53"/>
        <v>38</v>
      </c>
      <c r="S232" s="84">
        <f t="shared" si="54"/>
        <v>0.26923076923076922</v>
      </c>
    </row>
    <row r="233" spans="1:19" x14ac:dyDescent="0.3">
      <c r="A233" s="24">
        <v>42683</v>
      </c>
      <c r="B233" s="27" t="s">
        <v>569</v>
      </c>
      <c r="C233" s="48" t="s">
        <v>570</v>
      </c>
      <c r="D233" s="19">
        <v>3.25</v>
      </c>
      <c r="E233" s="19"/>
      <c r="F233" s="20">
        <v>5</v>
      </c>
      <c r="G233" s="20">
        <f t="shared" si="47"/>
        <v>16.25</v>
      </c>
      <c r="H233" s="81" t="s">
        <v>19</v>
      </c>
      <c r="I233" s="20">
        <f t="shared" si="48"/>
        <v>-5</v>
      </c>
      <c r="J233" s="20">
        <f t="shared" si="49"/>
        <v>178.99999999999994</v>
      </c>
      <c r="K233" s="45">
        <f t="shared" si="50"/>
        <v>91</v>
      </c>
      <c r="L233" s="45">
        <f t="shared" si="51"/>
        <v>137</v>
      </c>
      <c r="M233" s="61">
        <f t="shared" si="45"/>
        <v>0.39912280701754388</v>
      </c>
      <c r="N233" s="23">
        <f t="shared" si="46"/>
        <v>3.25</v>
      </c>
      <c r="O233">
        <v>51</v>
      </c>
      <c r="P233" s="23">
        <f t="shared" si="44"/>
        <v>-47.75</v>
      </c>
      <c r="Q233" s="45">
        <f t="shared" si="52"/>
        <v>14</v>
      </c>
      <c r="R233" s="39">
        <f t="shared" si="53"/>
        <v>39</v>
      </c>
      <c r="S233" s="84">
        <f t="shared" si="54"/>
        <v>0.26415094339622641</v>
      </c>
    </row>
    <row r="234" spans="1:19" x14ac:dyDescent="0.3">
      <c r="A234" s="24">
        <v>42684</v>
      </c>
      <c r="B234" s="27" t="s">
        <v>571</v>
      </c>
      <c r="C234" s="48" t="s">
        <v>572</v>
      </c>
      <c r="D234" s="19">
        <v>2.87</v>
      </c>
      <c r="E234" s="19"/>
      <c r="F234" s="20">
        <v>5</v>
      </c>
      <c r="G234" s="20">
        <f t="shared" si="47"/>
        <v>14.350000000000001</v>
      </c>
      <c r="H234" s="81" t="s">
        <v>28</v>
      </c>
      <c r="I234" s="20">
        <f t="shared" si="48"/>
        <v>9.3500000000000014</v>
      </c>
      <c r="J234" s="20">
        <f t="shared" si="49"/>
        <v>188.34999999999994</v>
      </c>
      <c r="K234" s="45">
        <f t="shared" si="50"/>
        <v>92</v>
      </c>
      <c r="L234" s="45">
        <f t="shared" si="51"/>
        <v>137</v>
      </c>
      <c r="M234" s="61">
        <f t="shared" si="45"/>
        <v>0.40174672489082969</v>
      </c>
      <c r="N234" s="23">
        <f t="shared" si="46"/>
        <v>2.87</v>
      </c>
      <c r="O234">
        <v>52</v>
      </c>
      <c r="P234" s="23">
        <f t="shared" si="44"/>
        <v>-49.13</v>
      </c>
      <c r="Q234" s="45">
        <f t="shared" si="52"/>
        <v>15</v>
      </c>
      <c r="R234" s="39">
        <f t="shared" si="53"/>
        <v>39</v>
      </c>
      <c r="S234" s="84">
        <f t="shared" si="54"/>
        <v>0.27777777777777779</v>
      </c>
    </row>
    <row r="235" spans="1:19" x14ac:dyDescent="0.3">
      <c r="A235" s="24">
        <v>42685</v>
      </c>
      <c r="B235" s="27" t="s">
        <v>582</v>
      </c>
      <c r="C235" s="48" t="s">
        <v>581</v>
      </c>
      <c r="D235" s="19">
        <v>2.25</v>
      </c>
      <c r="E235" s="19"/>
      <c r="F235" s="20">
        <v>5</v>
      </c>
      <c r="G235" s="20">
        <f t="shared" ref="G235:G298" si="55">IF(D235="","",IF(H234="Won",  D235*F235,D235*F235))</f>
        <v>11.25</v>
      </c>
      <c r="H235" s="81" t="s">
        <v>19</v>
      </c>
      <c r="I235" s="20">
        <f t="shared" ref="I235:I298" si="56">IF(H235="Lost",-F235,F235*(D235-1))</f>
        <v>-5</v>
      </c>
      <c r="J235" s="20">
        <f t="shared" ref="J235:J298" si="57">IF(H235="","",I235+J234)</f>
        <v>183.34999999999994</v>
      </c>
      <c r="K235" s="45">
        <f t="shared" ref="K235:K298" si="58">IF(H235="","",IF(H235="Won",K234+1,IF(H235="Push",K234,K234)))</f>
        <v>92</v>
      </c>
      <c r="L235" s="45">
        <f t="shared" ref="L235:L298" si="59">IF(H235="","",IF(H235="Lost",L234+1,IF(H235="Push",L234,L234)))</f>
        <v>138</v>
      </c>
      <c r="M235" s="61">
        <f t="shared" ref="M235:M298" si="60">IF(H235="","",K235/(K235+L235))</f>
        <v>0.4</v>
      </c>
      <c r="N235" s="23">
        <f t="shared" ref="N235:N298" si="61">D235</f>
        <v>2.25</v>
      </c>
      <c r="O235">
        <v>53</v>
      </c>
      <c r="P235" s="23">
        <f t="shared" ref="P235:P298" si="62">N235-O235</f>
        <v>-50.75</v>
      </c>
      <c r="Q235" s="45">
        <f t="shared" ref="Q235:Q298" si="63">IF(H235="","",IF(H235="Won",Q234+1,IF(H235="Push",Q234,Q234)))</f>
        <v>15</v>
      </c>
      <c r="R235" s="39">
        <f t="shared" ref="R235:R298" si="64">IF(H235="","",IF(H235="Lost",R234+1,IF(H235="Push",R234,R234)))</f>
        <v>40</v>
      </c>
    </row>
    <row r="236" spans="1:19" x14ac:dyDescent="0.3">
      <c r="A236" s="24">
        <v>42688</v>
      </c>
      <c r="B236" s="27" t="s">
        <v>579</v>
      </c>
      <c r="C236" s="48" t="s">
        <v>580</v>
      </c>
      <c r="D236" s="19">
        <v>4</v>
      </c>
      <c r="E236" s="19"/>
      <c r="F236" s="20">
        <v>5</v>
      </c>
      <c r="G236" s="20">
        <f t="shared" si="55"/>
        <v>20</v>
      </c>
      <c r="H236" s="81" t="s">
        <v>19</v>
      </c>
      <c r="I236" s="20">
        <f t="shared" si="56"/>
        <v>-5</v>
      </c>
      <c r="J236" s="20">
        <f t="shared" si="57"/>
        <v>178.34999999999994</v>
      </c>
      <c r="K236" s="45">
        <f t="shared" si="58"/>
        <v>92</v>
      </c>
      <c r="L236" s="45">
        <f t="shared" si="59"/>
        <v>139</v>
      </c>
      <c r="M236" s="61">
        <f t="shared" si="60"/>
        <v>0.39826839826839827</v>
      </c>
      <c r="N236" s="23">
        <f t="shared" si="61"/>
        <v>4</v>
      </c>
      <c r="O236">
        <v>54</v>
      </c>
      <c r="P236" s="23">
        <f t="shared" si="62"/>
        <v>-50</v>
      </c>
      <c r="Q236" s="45">
        <f t="shared" si="63"/>
        <v>15</v>
      </c>
      <c r="R236" s="39">
        <f t="shared" si="64"/>
        <v>41</v>
      </c>
    </row>
    <row r="237" spans="1:19" x14ac:dyDescent="0.3">
      <c r="A237" s="24">
        <v>42689</v>
      </c>
      <c r="B237" s="27" t="s">
        <v>573</v>
      </c>
      <c r="C237" s="48" t="s">
        <v>574</v>
      </c>
      <c r="D237" s="19">
        <v>2.25</v>
      </c>
      <c r="E237" s="19"/>
      <c r="F237" s="20">
        <v>5</v>
      </c>
      <c r="G237" s="20">
        <f t="shared" si="55"/>
        <v>11.25</v>
      </c>
      <c r="H237" s="81" t="s">
        <v>28</v>
      </c>
      <c r="I237" s="20">
        <f t="shared" si="56"/>
        <v>6.25</v>
      </c>
      <c r="J237" s="20">
        <f t="shared" si="57"/>
        <v>184.59999999999994</v>
      </c>
      <c r="K237" s="45">
        <f t="shared" si="58"/>
        <v>93</v>
      </c>
      <c r="L237" s="45">
        <f t="shared" si="59"/>
        <v>139</v>
      </c>
      <c r="M237" s="61">
        <f t="shared" si="60"/>
        <v>0.40086206896551724</v>
      </c>
      <c r="N237" s="23">
        <f t="shared" si="61"/>
        <v>2.25</v>
      </c>
      <c r="O237">
        <v>55</v>
      </c>
      <c r="P237" s="23">
        <f t="shared" si="62"/>
        <v>-52.75</v>
      </c>
      <c r="Q237" s="45">
        <f t="shared" si="63"/>
        <v>16</v>
      </c>
      <c r="R237" s="39">
        <f t="shared" si="64"/>
        <v>41</v>
      </c>
    </row>
    <row r="238" spans="1:19" x14ac:dyDescent="0.3">
      <c r="A238" s="24">
        <v>42690</v>
      </c>
      <c r="B238" s="27" t="s">
        <v>577</v>
      </c>
      <c r="C238" s="48" t="s">
        <v>578</v>
      </c>
      <c r="D238" s="19">
        <v>2.75</v>
      </c>
      <c r="E238" s="19"/>
      <c r="F238" s="20">
        <v>5</v>
      </c>
      <c r="G238" s="20">
        <f t="shared" si="55"/>
        <v>13.75</v>
      </c>
      <c r="H238" s="81" t="s">
        <v>19</v>
      </c>
      <c r="I238" s="20">
        <f t="shared" si="56"/>
        <v>-5</v>
      </c>
      <c r="J238" s="20">
        <f t="shared" si="57"/>
        <v>179.59999999999994</v>
      </c>
      <c r="K238" s="45">
        <f t="shared" si="58"/>
        <v>93</v>
      </c>
      <c r="L238" s="45">
        <f t="shared" si="59"/>
        <v>140</v>
      </c>
      <c r="M238" s="61">
        <f t="shared" si="60"/>
        <v>0.39914163090128757</v>
      </c>
      <c r="N238" s="23">
        <f t="shared" si="61"/>
        <v>2.75</v>
      </c>
      <c r="O238">
        <v>56</v>
      </c>
      <c r="P238" s="23">
        <f t="shared" si="62"/>
        <v>-53.25</v>
      </c>
      <c r="Q238" s="45">
        <f t="shared" si="63"/>
        <v>16</v>
      </c>
      <c r="R238" s="39">
        <f t="shared" si="64"/>
        <v>42</v>
      </c>
    </row>
    <row r="239" spans="1:19" x14ac:dyDescent="0.3">
      <c r="A239" s="24">
        <v>42691</v>
      </c>
      <c r="B239" s="27" t="s">
        <v>575</v>
      </c>
      <c r="C239" s="48" t="s">
        <v>576</v>
      </c>
      <c r="D239" s="19">
        <v>2.25</v>
      </c>
      <c r="E239" s="19"/>
      <c r="F239" s="20">
        <v>5</v>
      </c>
      <c r="G239" s="20">
        <f t="shared" si="55"/>
        <v>11.25</v>
      </c>
      <c r="H239" s="81" t="s">
        <v>28</v>
      </c>
      <c r="I239" s="20">
        <f t="shared" si="56"/>
        <v>6.25</v>
      </c>
      <c r="J239" s="20">
        <f t="shared" si="57"/>
        <v>185.84999999999994</v>
      </c>
      <c r="K239" s="45">
        <f t="shared" si="58"/>
        <v>94</v>
      </c>
      <c r="L239" s="45">
        <f t="shared" si="59"/>
        <v>140</v>
      </c>
      <c r="M239" s="61">
        <f t="shared" si="60"/>
        <v>0.40170940170940173</v>
      </c>
      <c r="N239" s="23">
        <f t="shared" si="61"/>
        <v>2.25</v>
      </c>
      <c r="O239">
        <v>57</v>
      </c>
      <c r="P239" s="23">
        <f t="shared" si="62"/>
        <v>-54.75</v>
      </c>
      <c r="Q239" s="45">
        <f t="shared" si="63"/>
        <v>17</v>
      </c>
      <c r="R239" s="39">
        <f t="shared" si="64"/>
        <v>42</v>
      </c>
    </row>
    <row r="240" spans="1:19" x14ac:dyDescent="0.3">
      <c r="A240" s="24">
        <v>42692</v>
      </c>
      <c r="B240" s="27" t="s">
        <v>583</v>
      </c>
      <c r="C240" s="48" t="s">
        <v>584</v>
      </c>
      <c r="D240" s="19">
        <v>2.62</v>
      </c>
      <c r="E240" s="19"/>
      <c r="F240" s="20">
        <v>5</v>
      </c>
      <c r="G240" s="20">
        <f t="shared" si="55"/>
        <v>13.100000000000001</v>
      </c>
      <c r="H240" s="81" t="s">
        <v>19</v>
      </c>
      <c r="I240" s="20">
        <f t="shared" si="56"/>
        <v>-5</v>
      </c>
      <c r="J240" s="20">
        <f t="shared" si="57"/>
        <v>180.84999999999994</v>
      </c>
      <c r="K240" s="45">
        <f t="shared" si="58"/>
        <v>94</v>
      </c>
      <c r="L240" s="45">
        <f t="shared" si="59"/>
        <v>141</v>
      </c>
      <c r="M240" s="61">
        <f t="shared" si="60"/>
        <v>0.4</v>
      </c>
      <c r="N240" s="23">
        <f t="shared" si="61"/>
        <v>2.62</v>
      </c>
      <c r="O240">
        <v>58</v>
      </c>
      <c r="P240" s="23">
        <f t="shared" si="62"/>
        <v>-55.38</v>
      </c>
      <c r="Q240" s="45">
        <f t="shared" si="63"/>
        <v>17</v>
      </c>
      <c r="R240" s="39">
        <f t="shared" si="64"/>
        <v>43</v>
      </c>
    </row>
    <row r="241" spans="1:18" x14ac:dyDescent="0.3">
      <c r="A241" s="24">
        <v>42693</v>
      </c>
      <c r="B241" s="27" t="s">
        <v>585</v>
      </c>
      <c r="C241" s="48" t="s">
        <v>586</v>
      </c>
      <c r="D241" s="19">
        <v>3</v>
      </c>
      <c r="E241" s="19"/>
      <c r="F241" s="20">
        <v>5</v>
      </c>
      <c r="G241" s="20">
        <f t="shared" si="55"/>
        <v>15</v>
      </c>
      <c r="H241" s="81" t="s">
        <v>19</v>
      </c>
      <c r="I241" s="20">
        <f t="shared" si="56"/>
        <v>-5</v>
      </c>
      <c r="J241" s="20">
        <f t="shared" si="57"/>
        <v>175.84999999999994</v>
      </c>
      <c r="K241" s="45">
        <f t="shared" si="58"/>
        <v>94</v>
      </c>
      <c r="L241" s="45">
        <f t="shared" si="59"/>
        <v>142</v>
      </c>
      <c r="M241" s="61">
        <f t="shared" si="60"/>
        <v>0.39830508474576271</v>
      </c>
      <c r="N241" s="23">
        <f t="shared" si="61"/>
        <v>3</v>
      </c>
      <c r="O241">
        <v>59</v>
      </c>
      <c r="P241" s="23">
        <f t="shared" si="62"/>
        <v>-56</v>
      </c>
      <c r="Q241" s="45">
        <f t="shared" si="63"/>
        <v>17</v>
      </c>
      <c r="R241" s="39">
        <f t="shared" si="64"/>
        <v>44</v>
      </c>
    </row>
    <row r="242" spans="1:18" x14ac:dyDescent="0.3">
      <c r="A242" s="24">
        <v>42695</v>
      </c>
      <c r="B242" s="27" t="s">
        <v>588</v>
      </c>
      <c r="C242" s="48" t="s">
        <v>587</v>
      </c>
      <c r="D242" s="19">
        <v>2.75</v>
      </c>
      <c r="E242" s="19"/>
      <c r="F242" s="20">
        <v>5</v>
      </c>
      <c r="G242" s="20">
        <f t="shared" si="55"/>
        <v>13.75</v>
      </c>
      <c r="H242" s="81" t="s">
        <v>19</v>
      </c>
      <c r="I242" s="20">
        <f t="shared" si="56"/>
        <v>-5</v>
      </c>
      <c r="J242" s="20">
        <f t="shared" si="57"/>
        <v>170.84999999999994</v>
      </c>
      <c r="K242" s="45">
        <f t="shared" si="58"/>
        <v>94</v>
      </c>
      <c r="L242" s="45">
        <f t="shared" si="59"/>
        <v>143</v>
      </c>
      <c r="M242" s="61">
        <f t="shared" si="60"/>
        <v>0.39662447257383965</v>
      </c>
      <c r="N242" s="23">
        <f t="shared" si="61"/>
        <v>2.75</v>
      </c>
      <c r="O242">
        <v>60</v>
      </c>
      <c r="P242" s="23">
        <f t="shared" si="62"/>
        <v>-57.25</v>
      </c>
      <c r="Q242" s="45">
        <f t="shared" si="63"/>
        <v>17</v>
      </c>
      <c r="R242" s="39">
        <f t="shared" si="64"/>
        <v>45</v>
      </c>
    </row>
    <row r="243" spans="1:18" x14ac:dyDescent="0.3">
      <c r="A243" s="24">
        <v>42696</v>
      </c>
      <c r="B243" s="27" t="s">
        <v>590</v>
      </c>
      <c r="C243" s="48" t="s">
        <v>589</v>
      </c>
      <c r="D243" s="19">
        <v>3.5</v>
      </c>
      <c r="E243" s="19"/>
      <c r="F243" s="20">
        <v>5</v>
      </c>
      <c r="G243" s="20">
        <f t="shared" si="55"/>
        <v>17.5</v>
      </c>
      <c r="H243" s="81" t="s">
        <v>19</v>
      </c>
      <c r="I243" s="20">
        <f t="shared" si="56"/>
        <v>-5</v>
      </c>
      <c r="J243" s="20">
        <f t="shared" si="57"/>
        <v>165.84999999999994</v>
      </c>
      <c r="K243" s="45">
        <f t="shared" si="58"/>
        <v>94</v>
      </c>
      <c r="L243" s="45">
        <f t="shared" si="59"/>
        <v>144</v>
      </c>
      <c r="M243" s="61">
        <f t="shared" si="60"/>
        <v>0.3949579831932773</v>
      </c>
      <c r="N243" s="23">
        <f t="shared" si="61"/>
        <v>3.5</v>
      </c>
      <c r="O243">
        <v>61</v>
      </c>
      <c r="P243" s="23">
        <f t="shared" si="62"/>
        <v>-57.5</v>
      </c>
      <c r="Q243" s="45">
        <f t="shared" si="63"/>
        <v>17</v>
      </c>
      <c r="R243" s="39">
        <f t="shared" si="64"/>
        <v>46</v>
      </c>
    </row>
    <row r="244" spans="1:18" x14ac:dyDescent="0.3">
      <c r="A244" s="24">
        <v>42697</v>
      </c>
      <c r="B244" s="27" t="s">
        <v>591</v>
      </c>
      <c r="C244" s="48" t="s">
        <v>592</v>
      </c>
      <c r="D244" s="19">
        <v>2.5</v>
      </c>
      <c r="E244" s="19"/>
      <c r="F244" s="20">
        <v>5</v>
      </c>
      <c r="G244" s="20">
        <f t="shared" si="55"/>
        <v>12.5</v>
      </c>
      <c r="H244" s="81" t="s">
        <v>28</v>
      </c>
      <c r="I244" s="20">
        <f t="shared" si="56"/>
        <v>7.5</v>
      </c>
      <c r="J244" s="20">
        <f t="shared" si="57"/>
        <v>173.34999999999994</v>
      </c>
      <c r="K244" s="45">
        <f t="shared" si="58"/>
        <v>95</v>
      </c>
      <c r="L244" s="45">
        <f t="shared" si="59"/>
        <v>144</v>
      </c>
      <c r="M244" s="61">
        <f t="shared" si="60"/>
        <v>0.39748953974895396</v>
      </c>
      <c r="N244" s="23">
        <f t="shared" si="61"/>
        <v>2.5</v>
      </c>
      <c r="O244">
        <v>62</v>
      </c>
      <c r="P244" s="23">
        <f t="shared" si="62"/>
        <v>-59.5</v>
      </c>
      <c r="Q244" s="45">
        <f t="shared" si="63"/>
        <v>18</v>
      </c>
      <c r="R244" s="39">
        <f t="shared" si="64"/>
        <v>46</v>
      </c>
    </row>
    <row r="245" spans="1:18" x14ac:dyDescent="0.3">
      <c r="A245" s="24"/>
      <c r="B245" s="27"/>
      <c r="C245" s="48"/>
      <c r="D245" s="19"/>
      <c r="E245" s="19"/>
      <c r="F245" s="20" t="str">
        <f>IF(D245="","",IF(H244="Won",#REF!/ D245*D245/P245,#REF!/ D245*D245/P245))</f>
        <v/>
      </c>
      <c r="G245" s="20" t="str">
        <f t="shared" si="55"/>
        <v/>
      </c>
      <c r="H245" s="81"/>
      <c r="I245" s="20" t="e">
        <f t="shared" si="56"/>
        <v>#VALUE!</v>
      </c>
      <c r="J245" s="20" t="str">
        <f t="shared" si="57"/>
        <v/>
      </c>
      <c r="K245" s="45" t="str">
        <f t="shared" si="58"/>
        <v/>
      </c>
      <c r="L245" s="45" t="str">
        <f t="shared" si="59"/>
        <v/>
      </c>
      <c r="M245" s="61" t="str">
        <f t="shared" si="60"/>
        <v/>
      </c>
      <c r="N245" s="23">
        <f t="shared" si="61"/>
        <v>0</v>
      </c>
      <c r="O245">
        <v>63</v>
      </c>
      <c r="P245" s="23">
        <f t="shared" si="62"/>
        <v>-63</v>
      </c>
      <c r="Q245" s="45" t="str">
        <f t="shared" si="63"/>
        <v/>
      </c>
      <c r="R245" s="39" t="str">
        <f t="shared" si="64"/>
        <v/>
      </c>
    </row>
    <row r="246" spans="1:18" x14ac:dyDescent="0.3">
      <c r="A246" s="24"/>
      <c r="B246" s="27"/>
      <c r="C246" s="48"/>
      <c r="D246" s="19"/>
      <c r="E246" s="19"/>
      <c r="F246" s="20" t="str">
        <f>IF(D246="","",IF(H245="Won",#REF!/ D246*D246/P246,#REF!/ D246*D246/P246))</f>
        <v/>
      </c>
      <c r="G246" s="20" t="str">
        <f t="shared" si="55"/>
        <v/>
      </c>
      <c r="H246" s="81"/>
      <c r="I246" s="20" t="e">
        <f t="shared" si="56"/>
        <v>#VALUE!</v>
      </c>
      <c r="J246" s="20" t="str">
        <f t="shared" si="57"/>
        <v/>
      </c>
      <c r="K246" s="45" t="str">
        <f t="shared" si="58"/>
        <v/>
      </c>
      <c r="L246" s="45" t="str">
        <f t="shared" si="59"/>
        <v/>
      </c>
      <c r="M246" s="61" t="str">
        <f t="shared" si="60"/>
        <v/>
      </c>
      <c r="N246" s="23">
        <f t="shared" si="61"/>
        <v>0</v>
      </c>
      <c r="O246">
        <v>64</v>
      </c>
      <c r="P246" s="23">
        <f t="shared" si="62"/>
        <v>-64</v>
      </c>
      <c r="Q246" s="45" t="str">
        <f t="shared" si="63"/>
        <v/>
      </c>
      <c r="R246" s="39" t="str">
        <f t="shared" si="64"/>
        <v/>
      </c>
    </row>
    <row r="247" spans="1:18" x14ac:dyDescent="0.3">
      <c r="A247" s="24"/>
      <c r="B247" s="27"/>
      <c r="C247" s="48"/>
      <c r="D247" s="19"/>
      <c r="E247" s="19"/>
      <c r="F247" s="20" t="str">
        <f>IF(D247="","",IF(H246="Won",#REF!/ D247*D247/P247,#REF!/ D247*D247/P247))</f>
        <v/>
      </c>
      <c r="G247" s="20" t="str">
        <f t="shared" si="55"/>
        <v/>
      </c>
      <c r="H247" s="81"/>
      <c r="I247" s="20" t="e">
        <f t="shared" si="56"/>
        <v>#VALUE!</v>
      </c>
      <c r="J247" s="20" t="str">
        <f t="shared" si="57"/>
        <v/>
      </c>
      <c r="K247" s="45" t="str">
        <f t="shared" si="58"/>
        <v/>
      </c>
      <c r="L247" s="45" t="str">
        <f t="shared" si="59"/>
        <v/>
      </c>
      <c r="M247" s="61" t="str">
        <f t="shared" si="60"/>
        <v/>
      </c>
      <c r="N247" s="23">
        <f t="shared" si="61"/>
        <v>0</v>
      </c>
      <c r="O247">
        <v>65</v>
      </c>
      <c r="P247" s="23">
        <f t="shared" si="62"/>
        <v>-65</v>
      </c>
      <c r="Q247" s="45" t="str">
        <f t="shared" si="63"/>
        <v/>
      </c>
      <c r="R247" s="39" t="str">
        <f t="shared" si="64"/>
        <v/>
      </c>
    </row>
    <row r="248" spans="1:18" x14ac:dyDescent="0.3">
      <c r="A248" s="24"/>
      <c r="B248" s="27"/>
      <c r="C248" s="48"/>
      <c r="D248" s="19"/>
      <c r="E248" s="19"/>
      <c r="F248" s="20" t="str">
        <f>IF(D248="","",IF(H247="Won",#REF!/ D248*D248/P248,#REF!/ D248*D248/P248))</f>
        <v/>
      </c>
      <c r="G248" s="20" t="str">
        <f t="shared" si="55"/>
        <v/>
      </c>
      <c r="H248" s="81"/>
      <c r="I248" s="20" t="e">
        <f t="shared" si="56"/>
        <v>#VALUE!</v>
      </c>
      <c r="J248" s="20" t="str">
        <f t="shared" si="57"/>
        <v/>
      </c>
      <c r="K248" s="45" t="str">
        <f t="shared" si="58"/>
        <v/>
      </c>
      <c r="L248" s="45" t="str">
        <f t="shared" si="59"/>
        <v/>
      </c>
      <c r="M248" s="61" t="str">
        <f t="shared" si="60"/>
        <v/>
      </c>
      <c r="N248" s="23">
        <f t="shared" si="61"/>
        <v>0</v>
      </c>
      <c r="O248">
        <v>66</v>
      </c>
      <c r="P248" s="23">
        <f t="shared" si="62"/>
        <v>-66</v>
      </c>
      <c r="Q248" s="45" t="str">
        <f t="shared" si="63"/>
        <v/>
      </c>
      <c r="R248" s="39" t="str">
        <f t="shared" si="64"/>
        <v/>
      </c>
    </row>
    <row r="249" spans="1:18" x14ac:dyDescent="0.3">
      <c r="A249" s="24"/>
      <c r="B249" s="27"/>
      <c r="C249" s="48"/>
      <c r="D249" s="19"/>
      <c r="E249" s="19"/>
      <c r="F249" s="20" t="str">
        <f>IF(D249="","",IF(H248="Won",#REF!/ D249*D249/P249,#REF!/ D249*D249/P249))</f>
        <v/>
      </c>
      <c r="G249" s="20" t="str">
        <f t="shared" si="55"/>
        <v/>
      </c>
      <c r="H249" s="81"/>
      <c r="I249" s="20" t="e">
        <f t="shared" si="56"/>
        <v>#VALUE!</v>
      </c>
      <c r="J249" s="20" t="str">
        <f t="shared" si="57"/>
        <v/>
      </c>
      <c r="K249" s="45" t="str">
        <f t="shared" si="58"/>
        <v/>
      </c>
      <c r="L249" s="45" t="str">
        <f t="shared" si="59"/>
        <v/>
      </c>
      <c r="M249" s="61" t="str">
        <f t="shared" si="60"/>
        <v/>
      </c>
      <c r="N249" s="23">
        <f t="shared" si="61"/>
        <v>0</v>
      </c>
      <c r="O249">
        <v>67</v>
      </c>
      <c r="P249" s="23">
        <f t="shared" si="62"/>
        <v>-67</v>
      </c>
      <c r="Q249" s="45" t="str">
        <f t="shared" si="63"/>
        <v/>
      </c>
      <c r="R249" s="39" t="str">
        <f t="shared" si="64"/>
        <v/>
      </c>
    </row>
    <row r="250" spans="1:18" x14ac:dyDescent="0.3">
      <c r="A250" s="24"/>
      <c r="B250" s="27"/>
      <c r="C250" s="48"/>
      <c r="D250" s="19"/>
      <c r="E250" s="19"/>
      <c r="F250" s="20" t="str">
        <f>IF(D250="","",IF(H249="Won",#REF!/ D250*D250/P250,#REF!/ D250*D250/P250))</f>
        <v/>
      </c>
      <c r="G250" s="20" t="str">
        <f t="shared" si="55"/>
        <v/>
      </c>
      <c r="H250" s="81"/>
      <c r="I250" s="20" t="e">
        <f t="shared" si="56"/>
        <v>#VALUE!</v>
      </c>
      <c r="J250" s="20" t="str">
        <f t="shared" si="57"/>
        <v/>
      </c>
      <c r="K250" s="45" t="str">
        <f t="shared" si="58"/>
        <v/>
      </c>
      <c r="L250" s="45" t="str">
        <f t="shared" si="59"/>
        <v/>
      </c>
      <c r="M250" s="61" t="str">
        <f t="shared" si="60"/>
        <v/>
      </c>
      <c r="N250" s="23">
        <f t="shared" si="61"/>
        <v>0</v>
      </c>
      <c r="O250">
        <v>68</v>
      </c>
      <c r="P250" s="23">
        <f t="shared" si="62"/>
        <v>-68</v>
      </c>
      <c r="Q250" s="45" t="str">
        <f t="shared" si="63"/>
        <v/>
      </c>
      <c r="R250" s="39" t="str">
        <f t="shared" si="64"/>
        <v/>
      </c>
    </row>
    <row r="251" spans="1:18" x14ac:dyDescent="0.3">
      <c r="A251" s="24"/>
      <c r="B251" s="27"/>
      <c r="C251" s="48"/>
      <c r="D251" s="19"/>
      <c r="E251" s="19"/>
      <c r="F251" s="20" t="str">
        <f>IF(D251="","",IF(H250="Won",#REF!/ D251*D251/P251,#REF!/ D251*D251/P251))</f>
        <v/>
      </c>
      <c r="G251" s="20" t="str">
        <f t="shared" si="55"/>
        <v/>
      </c>
      <c r="H251" s="81"/>
      <c r="I251" s="20" t="e">
        <f t="shared" si="56"/>
        <v>#VALUE!</v>
      </c>
      <c r="J251" s="20" t="str">
        <f t="shared" si="57"/>
        <v/>
      </c>
      <c r="K251" s="45" t="str">
        <f t="shared" si="58"/>
        <v/>
      </c>
      <c r="L251" s="45" t="str">
        <f t="shared" si="59"/>
        <v/>
      </c>
      <c r="M251" s="61" t="str">
        <f t="shared" si="60"/>
        <v/>
      </c>
      <c r="N251" s="23">
        <f t="shared" si="61"/>
        <v>0</v>
      </c>
      <c r="O251">
        <v>69</v>
      </c>
      <c r="P251" s="23">
        <f t="shared" si="62"/>
        <v>-69</v>
      </c>
      <c r="Q251" s="45" t="str">
        <f t="shared" si="63"/>
        <v/>
      </c>
      <c r="R251" s="39" t="str">
        <f t="shared" si="64"/>
        <v/>
      </c>
    </row>
    <row r="252" spans="1:18" x14ac:dyDescent="0.3">
      <c r="A252" s="24"/>
      <c r="B252" s="27"/>
      <c r="C252" s="48"/>
      <c r="D252" s="19"/>
      <c r="E252" s="19"/>
      <c r="F252" s="20" t="str">
        <f>IF(D252="","",IF(H251="Won",#REF!/ D252*D252/P252,#REF!/ D252*D252/P252))</f>
        <v/>
      </c>
      <c r="G252" s="20" t="str">
        <f t="shared" si="55"/>
        <v/>
      </c>
      <c r="H252" s="81"/>
      <c r="I252" s="20" t="e">
        <f t="shared" si="56"/>
        <v>#VALUE!</v>
      </c>
      <c r="J252" s="20" t="str">
        <f t="shared" si="57"/>
        <v/>
      </c>
      <c r="K252" s="45" t="str">
        <f t="shared" si="58"/>
        <v/>
      </c>
      <c r="L252" s="45" t="str">
        <f t="shared" si="59"/>
        <v/>
      </c>
      <c r="M252" s="61" t="str">
        <f t="shared" si="60"/>
        <v/>
      </c>
      <c r="N252" s="23">
        <f t="shared" si="61"/>
        <v>0</v>
      </c>
      <c r="O252">
        <v>70</v>
      </c>
      <c r="P252" s="23">
        <f t="shared" si="62"/>
        <v>-70</v>
      </c>
      <c r="Q252" s="45" t="str">
        <f t="shared" si="63"/>
        <v/>
      </c>
      <c r="R252" s="39" t="str">
        <f t="shared" si="64"/>
        <v/>
      </c>
    </row>
    <row r="253" spans="1:18" x14ac:dyDescent="0.3">
      <c r="A253" s="24"/>
      <c r="B253" s="27"/>
      <c r="C253" s="48"/>
      <c r="D253" s="19"/>
      <c r="E253" s="19"/>
      <c r="F253" s="20" t="str">
        <f>IF(D253="","",IF(H252="Won",#REF!/ D253*D253/P253,#REF!/ D253*D253/P253))</f>
        <v/>
      </c>
      <c r="G253" s="20" t="str">
        <f t="shared" si="55"/>
        <v/>
      </c>
      <c r="H253" s="81"/>
      <c r="I253" s="20" t="e">
        <f t="shared" si="56"/>
        <v>#VALUE!</v>
      </c>
      <c r="J253" s="20" t="str">
        <f t="shared" si="57"/>
        <v/>
      </c>
      <c r="K253" s="45" t="str">
        <f t="shared" si="58"/>
        <v/>
      </c>
      <c r="L253" s="45" t="str">
        <f t="shared" si="59"/>
        <v/>
      </c>
      <c r="M253" s="61" t="str">
        <f t="shared" si="60"/>
        <v/>
      </c>
      <c r="N253" s="23">
        <f t="shared" si="61"/>
        <v>0</v>
      </c>
      <c r="O253">
        <v>71</v>
      </c>
      <c r="P253" s="23">
        <f t="shared" si="62"/>
        <v>-71</v>
      </c>
      <c r="Q253" s="45" t="str">
        <f t="shared" si="63"/>
        <v/>
      </c>
      <c r="R253" s="39" t="str">
        <f t="shared" si="64"/>
        <v/>
      </c>
    </row>
    <row r="254" spans="1:18" x14ac:dyDescent="0.3">
      <c r="A254" s="24"/>
      <c r="B254" s="27"/>
      <c r="C254" s="48"/>
      <c r="D254" s="19"/>
      <c r="E254" s="19"/>
      <c r="F254" s="20" t="str">
        <f>IF(D254="","",IF(H253="Won",#REF!/ D254*D254/P254,#REF!/ D254*D254/P254))</f>
        <v/>
      </c>
      <c r="G254" s="20" t="str">
        <f t="shared" si="55"/>
        <v/>
      </c>
      <c r="H254" s="81"/>
      <c r="I254" s="20" t="e">
        <f t="shared" si="56"/>
        <v>#VALUE!</v>
      </c>
      <c r="J254" s="20" t="str">
        <f t="shared" si="57"/>
        <v/>
      </c>
      <c r="K254" s="45" t="str">
        <f t="shared" si="58"/>
        <v/>
      </c>
      <c r="L254" s="45" t="str">
        <f t="shared" si="59"/>
        <v/>
      </c>
      <c r="M254" s="61" t="str">
        <f t="shared" si="60"/>
        <v/>
      </c>
      <c r="N254" s="23">
        <f t="shared" si="61"/>
        <v>0</v>
      </c>
      <c r="O254">
        <v>72</v>
      </c>
      <c r="P254" s="23">
        <f t="shared" si="62"/>
        <v>-72</v>
      </c>
      <c r="Q254" s="45" t="str">
        <f t="shared" si="63"/>
        <v/>
      </c>
      <c r="R254" s="39" t="str">
        <f t="shared" si="64"/>
        <v/>
      </c>
    </row>
    <row r="255" spans="1:18" x14ac:dyDescent="0.3">
      <c r="A255" s="24"/>
      <c r="B255" s="27"/>
      <c r="C255" s="48"/>
      <c r="D255" s="19"/>
      <c r="E255" s="19"/>
      <c r="F255" s="20" t="str">
        <f>IF(D255="","",IF(H254="Won",#REF!/ D255*D255/P255,#REF!/ D255*D255/P255))</f>
        <v/>
      </c>
      <c r="G255" s="20" t="str">
        <f t="shared" si="55"/>
        <v/>
      </c>
      <c r="H255" s="81"/>
      <c r="I255" s="20" t="e">
        <f t="shared" si="56"/>
        <v>#VALUE!</v>
      </c>
      <c r="J255" s="20" t="str">
        <f t="shared" si="57"/>
        <v/>
      </c>
      <c r="K255" s="45" t="str">
        <f t="shared" si="58"/>
        <v/>
      </c>
      <c r="L255" s="45" t="str">
        <f t="shared" si="59"/>
        <v/>
      </c>
      <c r="M255" s="61" t="str">
        <f t="shared" si="60"/>
        <v/>
      </c>
      <c r="N255" s="23">
        <f t="shared" si="61"/>
        <v>0</v>
      </c>
      <c r="O255">
        <v>73</v>
      </c>
      <c r="P255" s="23">
        <f t="shared" si="62"/>
        <v>-73</v>
      </c>
      <c r="Q255" s="45" t="str">
        <f t="shared" si="63"/>
        <v/>
      </c>
      <c r="R255" s="39" t="str">
        <f t="shared" si="64"/>
        <v/>
      </c>
    </row>
    <row r="256" spans="1:18" x14ac:dyDescent="0.3">
      <c r="A256" s="24"/>
      <c r="B256" s="27"/>
      <c r="C256" s="48"/>
      <c r="D256" s="19"/>
      <c r="E256" s="19"/>
      <c r="F256" s="20" t="str">
        <f>IF(D256="","",IF(H255="Won",#REF!/ D256*D256/P256,#REF!/ D256*D256/P256))</f>
        <v/>
      </c>
      <c r="G256" s="20" t="str">
        <f t="shared" si="55"/>
        <v/>
      </c>
      <c r="H256" s="81"/>
      <c r="I256" s="20" t="e">
        <f t="shared" si="56"/>
        <v>#VALUE!</v>
      </c>
      <c r="J256" s="20" t="str">
        <f t="shared" si="57"/>
        <v/>
      </c>
      <c r="K256" s="45" t="str">
        <f t="shared" si="58"/>
        <v/>
      </c>
      <c r="L256" s="45" t="str">
        <f t="shared" si="59"/>
        <v/>
      </c>
      <c r="M256" s="61" t="str">
        <f t="shared" si="60"/>
        <v/>
      </c>
      <c r="N256" s="23">
        <f t="shared" si="61"/>
        <v>0</v>
      </c>
      <c r="O256">
        <v>74</v>
      </c>
      <c r="P256" s="23">
        <f t="shared" si="62"/>
        <v>-74</v>
      </c>
      <c r="Q256" s="45" t="str">
        <f t="shared" si="63"/>
        <v/>
      </c>
      <c r="R256" s="39" t="str">
        <f t="shared" si="64"/>
        <v/>
      </c>
    </row>
    <row r="257" spans="1:18" x14ac:dyDescent="0.3">
      <c r="A257" s="24"/>
      <c r="B257" s="27"/>
      <c r="C257" s="48"/>
      <c r="D257" s="19"/>
      <c r="E257" s="19"/>
      <c r="F257" s="20" t="str">
        <f>IF(D257="","",IF(H256="Won",#REF!/ D257*D257/P257,#REF!/ D257*D257/P257))</f>
        <v/>
      </c>
      <c r="G257" s="20" t="str">
        <f t="shared" si="55"/>
        <v/>
      </c>
      <c r="H257" s="81"/>
      <c r="I257" s="20" t="e">
        <f t="shared" si="56"/>
        <v>#VALUE!</v>
      </c>
      <c r="J257" s="20" t="str">
        <f t="shared" si="57"/>
        <v/>
      </c>
      <c r="K257" s="45" t="str">
        <f t="shared" si="58"/>
        <v/>
      </c>
      <c r="L257" s="45" t="str">
        <f t="shared" si="59"/>
        <v/>
      </c>
      <c r="M257" s="61" t="str">
        <f t="shared" si="60"/>
        <v/>
      </c>
      <c r="N257" s="23">
        <f t="shared" si="61"/>
        <v>0</v>
      </c>
      <c r="O257">
        <v>75</v>
      </c>
      <c r="P257" s="23">
        <f t="shared" si="62"/>
        <v>-75</v>
      </c>
      <c r="Q257" s="45" t="str">
        <f t="shared" si="63"/>
        <v/>
      </c>
      <c r="R257" s="39" t="str">
        <f t="shared" si="64"/>
        <v/>
      </c>
    </row>
    <row r="258" spans="1:18" x14ac:dyDescent="0.3">
      <c r="A258" s="24"/>
      <c r="B258" s="27"/>
      <c r="C258" s="48"/>
      <c r="D258" s="19"/>
      <c r="E258" s="19"/>
      <c r="F258" s="20" t="str">
        <f>IF(D258="","",IF(H257="Won",#REF!/ D258*D258/P258,#REF!/ D258*D258/P258))</f>
        <v/>
      </c>
      <c r="G258" s="20" t="str">
        <f t="shared" si="55"/>
        <v/>
      </c>
      <c r="H258" s="81"/>
      <c r="I258" s="20" t="e">
        <f t="shared" si="56"/>
        <v>#VALUE!</v>
      </c>
      <c r="J258" s="20" t="str">
        <f t="shared" si="57"/>
        <v/>
      </c>
      <c r="K258" s="45" t="str">
        <f t="shared" si="58"/>
        <v/>
      </c>
      <c r="L258" s="45" t="str">
        <f t="shared" si="59"/>
        <v/>
      </c>
      <c r="M258" s="61" t="str">
        <f t="shared" si="60"/>
        <v/>
      </c>
      <c r="N258" s="23">
        <f t="shared" si="61"/>
        <v>0</v>
      </c>
      <c r="O258">
        <v>76</v>
      </c>
      <c r="P258" s="23">
        <f t="shared" si="62"/>
        <v>-76</v>
      </c>
      <c r="Q258" s="45" t="str">
        <f t="shared" si="63"/>
        <v/>
      </c>
      <c r="R258" s="39" t="str">
        <f t="shared" si="64"/>
        <v/>
      </c>
    </row>
    <row r="259" spans="1:18" x14ac:dyDescent="0.3">
      <c r="A259" s="24"/>
      <c r="B259" s="27"/>
      <c r="C259" s="48"/>
      <c r="D259" s="19"/>
      <c r="E259" s="19"/>
      <c r="F259" s="20" t="str">
        <f>IF(D259="","",IF(H258="Won",#REF!/ D259*D259/P259,#REF!/ D259*D259/P259))</f>
        <v/>
      </c>
      <c r="G259" s="20" t="str">
        <f t="shared" si="55"/>
        <v/>
      </c>
      <c r="H259" s="81"/>
      <c r="I259" s="20" t="e">
        <f t="shared" si="56"/>
        <v>#VALUE!</v>
      </c>
      <c r="J259" s="20" t="str">
        <f t="shared" si="57"/>
        <v/>
      </c>
      <c r="K259" s="45" t="str">
        <f t="shared" si="58"/>
        <v/>
      </c>
      <c r="L259" s="45" t="str">
        <f t="shared" si="59"/>
        <v/>
      </c>
      <c r="M259" s="61" t="str">
        <f t="shared" si="60"/>
        <v/>
      </c>
      <c r="N259" s="23">
        <f t="shared" si="61"/>
        <v>0</v>
      </c>
      <c r="O259">
        <v>77</v>
      </c>
      <c r="P259" s="23">
        <f t="shared" si="62"/>
        <v>-77</v>
      </c>
      <c r="Q259" s="45" t="str">
        <f t="shared" si="63"/>
        <v/>
      </c>
      <c r="R259" s="39" t="str">
        <f t="shared" si="64"/>
        <v/>
      </c>
    </row>
    <row r="260" spans="1:18" x14ac:dyDescent="0.3">
      <c r="A260" s="24"/>
      <c r="B260" s="27"/>
      <c r="C260" s="48"/>
      <c r="D260" s="19"/>
      <c r="E260" s="19"/>
      <c r="F260" s="20" t="str">
        <f>IF(D260="","",IF(H259="Won",#REF!/ D260*D260/P260,#REF!/ D260*D260/P260))</f>
        <v/>
      </c>
      <c r="G260" s="20" t="str">
        <f t="shared" si="55"/>
        <v/>
      </c>
      <c r="H260" s="81"/>
      <c r="I260" s="20" t="e">
        <f t="shared" si="56"/>
        <v>#VALUE!</v>
      </c>
      <c r="J260" s="20" t="str">
        <f t="shared" si="57"/>
        <v/>
      </c>
      <c r="K260" s="45" t="str">
        <f t="shared" si="58"/>
        <v/>
      </c>
      <c r="L260" s="45" t="str">
        <f t="shared" si="59"/>
        <v/>
      </c>
      <c r="M260" s="61" t="str">
        <f t="shared" si="60"/>
        <v/>
      </c>
      <c r="N260" s="23">
        <f t="shared" si="61"/>
        <v>0</v>
      </c>
      <c r="O260">
        <v>78</v>
      </c>
      <c r="P260" s="23">
        <f t="shared" si="62"/>
        <v>-78</v>
      </c>
      <c r="Q260" s="45" t="str">
        <f t="shared" si="63"/>
        <v/>
      </c>
      <c r="R260" s="39" t="str">
        <f t="shared" si="64"/>
        <v/>
      </c>
    </row>
    <row r="261" spans="1:18" x14ac:dyDescent="0.3">
      <c r="A261" s="24"/>
      <c r="B261" s="27"/>
      <c r="C261" s="48"/>
      <c r="D261" s="19"/>
      <c r="E261" s="19"/>
      <c r="F261" s="20" t="str">
        <f>IF(D261="","",IF(H260="Won",#REF!/ D261*D261/P261,#REF!/ D261*D261/P261))</f>
        <v/>
      </c>
      <c r="G261" s="20" t="str">
        <f t="shared" si="55"/>
        <v/>
      </c>
      <c r="H261" s="81"/>
      <c r="I261" s="20" t="e">
        <f t="shared" si="56"/>
        <v>#VALUE!</v>
      </c>
      <c r="J261" s="20" t="str">
        <f t="shared" si="57"/>
        <v/>
      </c>
      <c r="K261" s="45" t="str">
        <f t="shared" si="58"/>
        <v/>
      </c>
      <c r="L261" s="45" t="str">
        <f t="shared" si="59"/>
        <v/>
      </c>
      <c r="M261" s="61" t="str">
        <f t="shared" si="60"/>
        <v/>
      </c>
      <c r="N261" s="23">
        <f t="shared" si="61"/>
        <v>0</v>
      </c>
      <c r="O261">
        <v>79</v>
      </c>
      <c r="P261" s="23">
        <f t="shared" si="62"/>
        <v>-79</v>
      </c>
      <c r="Q261" s="45" t="str">
        <f t="shared" si="63"/>
        <v/>
      </c>
      <c r="R261" s="39" t="str">
        <f t="shared" si="64"/>
        <v/>
      </c>
    </row>
    <row r="262" spans="1:18" x14ac:dyDescent="0.3">
      <c r="A262" s="24"/>
      <c r="B262" s="27"/>
      <c r="C262" s="48"/>
      <c r="D262" s="19"/>
      <c r="E262" s="19"/>
      <c r="F262" s="20" t="str">
        <f>IF(D262="","",IF(H261="Won",#REF!/ D262*D262/P262,#REF!/ D262*D262/P262))</f>
        <v/>
      </c>
      <c r="G262" s="20" t="str">
        <f t="shared" si="55"/>
        <v/>
      </c>
      <c r="H262" s="81"/>
      <c r="I262" s="20" t="e">
        <f t="shared" si="56"/>
        <v>#VALUE!</v>
      </c>
      <c r="J262" s="20" t="str">
        <f t="shared" si="57"/>
        <v/>
      </c>
      <c r="K262" s="45" t="str">
        <f t="shared" si="58"/>
        <v/>
      </c>
      <c r="L262" s="45" t="str">
        <f t="shared" si="59"/>
        <v/>
      </c>
      <c r="M262" s="61" t="str">
        <f t="shared" si="60"/>
        <v/>
      </c>
      <c r="N262" s="23">
        <f t="shared" si="61"/>
        <v>0</v>
      </c>
      <c r="O262">
        <v>80</v>
      </c>
      <c r="P262" s="23">
        <f t="shared" si="62"/>
        <v>-80</v>
      </c>
      <c r="Q262" s="45" t="str">
        <f t="shared" si="63"/>
        <v/>
      </c>
      <c r="R262" s="39" t="str">
        <f t="shared" si="64"/>
        <v/>
      </c>
    </row>
    <row r="263" spans="1:18" x14ac:dyDescent="0.3">
      <c r="A263" s="24"/>
      <c r="B263" s="27"/>
      <c r="C263" s="48"/>
      <c r="D263" s="19"/>
      <c r="E263" s="19"/>
      <c r="F263" s="20" t="str">
        <f>IF(D263="","",IF(H262="Won",#REF!/ D263*D263/P263,#REF!/ D263*D263/P263))</f>
        <v/>
      </c>
      <c r="G263" s="20" t="str">
        <f t="shared" si="55"/>
        <v/>
      </c>
      <c r="H263" s="81"/>
      <c r="I263" s="20" t="e">
        <f t="shared" si="56"/>
        <v>#VALUE!</v>
      </c>
      <c r="J263" s="20" t="str">
        <f t="shared" si="57"/>
        <v/>
      </c>
      <c r="K263" s="45" t="str">
        <f t="shared" si="58"/>
        <v/>
      </c>
      <c r="L263" s="45" t="str">
        <f t="shared" si="59"/>
        <v/>
      </c>
      <c r="M263" s="61" t="str">
        <f t="shared" si="60"/>
        <v/>
      </c>
      <c r="N263" s="23">
        <f t="shared" si="61"/>
        <v>0</v>
      </c>
      <c r="O263">
        <v>81</v>
      </c>
      <c r="P263" s="23">
        <f t="shared" si="62"/>
        <v>-81</v>
      </c>
      <c r="Q263" s="45" t="str">
        <f t="shared" si="63"/>
        <v/>
      </c>
      <c r="R263" s="39" t="str">
        <f t="shared" si="64"/>
        <v/>
      </c>
    </row>
    <row r="264" spans="1:18" x14ac:dyDescent="0.3">
      <c r="A264" s="24"/>
      <c r="B264" s="27"/>
      <c r="C264" s="48"/>
      <c r="D264" s="19"/>
      <c r="E264" s="19"/>
      <c r="F264" s="20" t="str">
        <f>IF(D264="","",IF(H263="Won",#REF!/ D264*D264/P264,#REF!/ D264*D264/P264))</f>
        <v/>
      </c>
      <c r="G264" s="20" t="str">
        <f t="shared" si="55"/>
        <v/>
      </c>
      <c r="H264" s="81"/>
      <c r="I264" s="20" t="e">
        <f t="shared" si="56"/>
        <v>#VALUE!</v>
      </c>
      <c r="J264" s="20" t="str">
        <f t="shared" si="57"/>
        <v/>
      </c>
      <c r="K264" s="45" t="str">
        <f t="shared" si="58"/>
        <v/>
      </c>
      <c r="L264" s="45" t="str">
        <f t="shared" si="59"/>
        <v/>
      </c>
      <c r="M264" s="61" t="str">
        <f t="shared" si="60"/>
        <v/>
      </c>
      <c r="N264" s="23">
        <f t="shared" si="61"/>
        <v>0</v>
      </c>
      <c r="O264">
        <v>82</v>
      </c>
      <c r="P264" s="23">
        <f t="shared" si="62"/>
        <v>-82</v>
      </c>
      <c r="Q264" s="45" t="str">
        <f t="shared" si="63"/>
        <v/>
      </c>
      <c r="R264" s="39" t="str">
        <f t="shared" si="64"/>
        <v/>
      </c>
    </row>
    <row r="265" spans="1:18" x14ac:dyDescent="0.3">
      <c r="A265" s="24"/>
      <c r="B265" s="27"/>
      <c r="C265" s="48"/>
      <c r="D265" s="19"/>
      <c r="E265" s="19"/>
      <c r="F265" s="20" t="str">
        <f>IF(D265="","",IF(H264="Won",#REF!/ D265*D265/P265,#REF!/ D265*D265/P265))</f>
        <v/>
      </c>
      <c r="G265" s="20" t="str">
        <f t="shared" si="55"/>
        <v/>
      </c>
      <c r="H265" s="81"/>
      <c r="I265" s="20" t="e">
        <f t="shared" si="56"/>
        <v>#VALUE!</v>
      </c>
      <c r="J265" s="20" t="str">
        <f t="shared" si="57"/>
        <v/>
      </c>
      <c r="K265" s="45" t="str">
        <f t="shared" si="58"/>
        <v/>
      </c>
      <c r="L265" s="45" t="str">
        <f t="shared" si="59"/>
        <v/>
      </c>
      <c r="M265" s="61" t="str">
        <f t="shared" si="60"/>
        <v/>
      </c>
      <c r="N265" s="23">
        <f t="shared" si="61"/>
        <v>0</v>
      </c>
      <c r="O265">
        <v>83</v>
      </c>
      <c r="P265" s="23">
        <f t="shared" si="62"/>
        <v>-83</v>
      </c>
      <c r="Q265" s="45" t="str">
        <f t="shared" si="63"/>
        <v/>
      </c>
      <c r="R265" s="39" t="str">
        <f t="shared" si="64"/>
        <v/>
      </c>
    </row>
    <row r="266" spans="1:18" x14ac:dyDescent="0.3">
      <c r="A266" s="24"/>
      <c r="B266" s="27"/>
      <c r="C266" s="48"/>
      <c r="D266" s="19"/>
      <c r="E266" s="19"/>
      <c r="F266" s="20" t="str">
        <f>IF(D266="","",IF(H265="Won",#REF!/ D266*D266/P266,#REF!/ D266*D266/P266))</f>
        <v/>
      </c>
      <c r="G266" s="20" t="str">
        <f t="shared" si="55"/>
        <v/>
      </c>
      <c r="H266" s="81"/>
      <c r="I266" s="20" t="e">
        <f t="shared" si="56"/>
        <v>#VALUE!</v>
      </c>
      <c r="J266" s="20" t="str">
        <f t="shared" si="57"/>
        <v/>
      </c>
      <c r="K266" s="45" t="str">
        <f t="shared" si="58"/>
        <v/>
      </c>
      <c r="L266" s="45" t="str">
        <f t="shared" si="59"/>
        <v/>
      </c>
      <c r="M266" s="61" t="str">
        <f t="shared" si="60"/>
        <v/>
      </c>
      <c r="N266" s="23">
        <f t="shared" si="61"/>
        <v>0</v>
      </c>
      <c r="O266">
        <v>84</v>
      </c>
      <c r="P266" s="23">
        <f t="shared" si="62"/>
        <v>-84</v>
      </c>
      <c r="Q266" s="45" t="str">
        <f t="shared" si="63"/>
        <v/>
      </c>
      <c r="R266" s="39" t="str">
        <f t="shared" si="64"/>
        <v/>
      </c>
    </row>
    <row r="267" spans="1:18" x14ac:dyDescent="0.3">
      <c r="A267" s="24"/>
      <c r="B267" s="27"/>
      <c r="C267" s="48"/>
      <c r="D267" s="19"/>
      <c r="E267" s="19"/>
      <c r="F267" s="20" t="str">
        <f>IF(D267="","",IF(H266="Won",#REF!/ D267*D267/P267,#REF!/ D267*D267/P267))</f>
        <v/>
      </c>
      <c r="G267" s="20" t="str">
        <f t="shared" si="55"/>
        <v/>
      </c>
      <c r="H267" s="81"/>
      <c r="I267" s="20" t="e">
        <f t="shared" si="56"/>
        <v>#VALUE!</v>
      </c>
      <c r="J267" s="20" t="str">
        <f t="shared" si="57"/>
        <v/>
      </c>
      <c r="K267" s="45" t="str">
        <f t="shared" si="58"/>
        <v/>
      </c>
      <c r="L267" s="45" t="str">
        <f t="shared" si="59"/>
        <v/>
      </c>
      <c r="M267" s="61" t="str">
        <f t="shared" si="60"/>
        <v/>
      </c>
      <c r="N267" s="23">
        <f t="shared" si="61"/>
        <v>0</v>
      </c>
      <c r="O267">
        <v>85</v>
      </c>
      <c r="P267" s="23">
        <f t="shared" si="62"/>
        <v>-85</v>
      </c>
      <c r="Q267" s="45" t="str">
        <f t="shared" si="63"/>
        <v/>
      </c>
      <c r="R267" s="39" t="str">
        <f t="shared" si="64"/>
        <v/>
      </c>
    </row>
    <row r="268" spans="1:18" x14ac:dyDescent="0.3">
      <c r="A268" s="24"/>
      <c r="B268" s="27"/>
      <c r="C268" s="48"/>
      <c r="D268" s="19"/>
      <c r="E268" s="19"/>
      <c r="F268" s="20" t="str">
        <f>IF(D268="","",IF(H267="Won",#REF!/ D268*D268/P268,#REF!/ D268*D268/P268))</f>
        <v/>
      </c>
      <c r="G268" s="20" t="str">
        <f t="shared" si="55"/>
        <v/>
      </c>
      <c r="H268" s="81"/>
      <c r="I268" s="20" t="e">
        <f t="shared" si="56"/>
        <v>#VALUE!</v>
      </c>
      <c r="J268" s="20" t="str">
        <f t="shared" si="57"/>
        <v/>
      </c>
      <c r="K268" s="45" t="str">
        <f t="shared" si="58"/>
        <v/>
      </c>
      <c r="L268" s="45" t="str">
        <f t="shared" si="59"/>
        <v/>
      </c>
      <c r="M268" s="61" t="str">
        <f t="shared" si="60"/>
        <v/>
      </c>
      <c r="N268" s="23">
        <f t="shared" si="61"/>
        <v>0</v>
      </c>
      <c r="O268">
        <v>86</v>
      </c>
      <c r="P268" s="23">
        <f t="shared" si="62"/>
        <v>-86</v>
      </c>
      <c r="Q268" s="45" t="str">
        <f t="shared" si="63"/>
        <v/>
      </c>
      <c r="R268" s="39" t="str">
        <f t="shared" si="64"/>
        <v/>
      </c>
    </row>
    <row r="269" spans="1:18" x14ac:dyDescent="0.3">
      <c r="A269" s="24"/>
      <c r="B269" s="27"/>
      <c r="C269" s="48"/>
      <c r="D269" s="19"/>
      <c r="E269" s="19"/>
      <c r="F269" s="20" t="str">
        <f>IF(D269="","",IF(H268="Won",#REF!/ D269*D269/P269,#REF!/ D269*D269/P269))</f>
        <v/>
      </c>
      <c r="G269" s="20" t="str">
        <f t="shared" si="55"/>
        <v/>
      </c>
      <c r="H269" s="81"/>
      <c r="I269" s="20" t="e">
        <f t="shared" si="56"/>
        <v>#VALUE!</v>
      </c>
      <c r="J269" s="20" t="str">
        <f t="shared" si="57"/>
        <v/>
      </c>
      <c r="K269" s="45" t="str">
        <f t="shared" si="58"/>
        <v/>
      </c>
      <c r="L269" s="45" t="str">
        <f t="shared" si="59"/>
        <v/>
      </c>
      <c r="M269" s="61" t="str">
        <f t="shared" si="60"/>
        <v/>
      </c>
      <c r="N269" s="23">
        <f t="shared" si="61"/>
        <v>0</v>
      </c>
      <c r="O269">
        <v>87</v>
      </c>
      <c r="P269" s="23">
        <f t="shared" si="62"/>
        <v>-87</v>
      </c>
      <c r="Q269" s="45" t="str">
        <f t="shared" si="63"/>
        <v/>
      </c>
      <c r="R269" s="39" t="str">
        <f t="shared" si="64"/>
        <v/>
      </c>
    </row>
    <row r="270" spans="1:18" x14ac:dyDescent="0.3">
      <c r="A270" s="24"/>
      <c r="B270" s="27"/>
      <c r="C270" s="48"/>
      <c r="D270" s="19"/>
      <c r="E270" s="19"/>
      <c r="F270" s="20" t="str">
        <f>IF(D270="","",IF(H269="Won",#REF!/ D270*D270/P270,#REF!/ D270*D270/P270))</f>
        <v/>
      </c>
      <c r="G270" s="20" t="str">
        <f t="shared" si="55"/>
        <v/>
      </c>
      <c r="H270" s="81"/>
      <c r="I270" s="20" t="e">
        <f t="shared" si="56"/>
        <v>#VALUE!</v>
      </c>
      <c r="J270" s="20" t="str">
        <f t="shared" si="57"/>
        <v/>
      </c>
      <c r="K270" s="45" t="str">
        <f t="shared" si="58"/>
        <v/>
      </c>
      <c r="L270" s="45" t="str">
        <f t="shared" si="59"/>
        <v/>
      </c>
      <c r="M270" s="61" t="str">
        <f t="shared" si="60"/>
        <v/>
      </c>
      <c r="N270" s="23">
        <f t="shared" si="61"/>
        <v>0</v>
      </c>
      <c r="O270">
        <v>88</v>
      </c>
      <c r="P270" s="23">
        <f t="shared" si="62"/>
        <v>-88</v>
      </c>
      <c r="Q270" s="45" t="str">
        <f t="shared" si="63"/>
        <v/>
      </c>
      <c r="R270" s="39" t="str">
        <f t="shared" si="64"/>
        <v/>
      </c>
    </row>
    <row r="271" spans="1:18" x14ac:dyDescent="0.3">
      <c r="A271" s="24"/>
      <c r="B271" s="27"/>
      <c r="C271" s="48"/>
      <c r="D271" s="19"/>
      <c r="E271" s="19"/>
      <c r="F271" s="20" t="str">
        <f>IF(D271="","",IF(H270="Won",#REF!/ D271*D271/P271,#REF!/ D271*D271/P271))</f>
        <v/>
      </c>
      <c r="G271" s="20" t="str">
        <f t="shared" si="55"/>
        <v/>
      </c>
      <c r="H271" s="81"/>
      <c r="I271" s="20" t="e">
        <f t="shared" si="56"/>
        <v>#VALUE!</v>
      </c>
      <c r="J271" s="20" t="str">
        <f t="shared" si="57"/>
        <v/>
      </c>
      <c r="K271" s="45" t="str">
        <f t="shared" si="58"/>
        <v/>
      </c>
      <c r="L271" s="45" t="str">
        <f t="shared" si="59"/>
        <v/>
      </c>
      <c r="M271" s="61" t="str">
        <f t="shared" si="60"/>
        <v/>
      </c>
      <c r="N271" s="23">
        <f t="shared" si="61"/>
        <v>0</v>
      </c>
      <c r="O271">
        <v>89</v>
      </c>
      <c r="P271" s="23">
        <f t="shared" si="62"/>
        <v>-89</v>
      </c>
      <c r="Q271" s="45" t="str">
        <f t="shared" si="63"/>
        <v/>
      </c>
      <c r="R271" s="39" t="str">
        <f t="shared" si="64"/>
        <v/>
      </c>
    </row>
    <row r="272" spans="1:18" x14ac:dyDescent="0.3">
      <c r="A272" s="24"/>
      <c r="B272" s="27"/>
      <c r="C272" s="48"/>
      <c r="D272" s="19"/>
      <c r="E272" s="19"/>
      <c r="F272" s="20" t="str">
        <f>IF(D272="","",IF(H271="Won",#REF!/ D272*D272/P272,#REF!/ D272*D272/P272))</f>
        <v/>
      </c>
      <c r="G272" s="20" t="str">
        <f t="shared" si="55"/>
        <v/>
      </c>
      <c r="H272" s="81"/>
      <c r="I272" s="20" t="e">
        <f t="shared" si="56"/>
        <v>#VALUE!</v>
      </c>
      <c r="J272" s="20" t="str">
        <f t="shared" si="57"/>
        <v/>
      </c>
      <c r="K272" s="45" t="str">
        <f t="shared" si="58"/>
        <v/>
      </c>
      <c r="L272" s="45" t="str">
        <f t="shared" si="59"/>
        <v/>
      </c>
      <c r="M272" s="61" t="str">
        <f t="shared" si="60"/>
        <v/>
      </c>
      <c r="N272" s="23">
        <f t="shared" si="61"/>
        <v>0</v>
      </c>
      <c r="O272">
        <v>90</v>
      </c>
      <c r="P272" s="23">
        <f t="shared" si="62"/>
        <v>-90</v>
      </c>
      <c r="Q272" s="45" t="str">
        <f t="shared" si="63"/>
        <v/>
      </c>
      <c r="R272" s="39" t="str">
        <f t="shared" si="64"/>
        <v/>
      </c>
    </row>
    <row r="273" spans="1:18" x14ac:dyDescent="0.3">
      <c r="A273" s="24"/>
      <c r="B273" s="27"/>
      <c r="C273" s="48"/>
      <c r="D273" s="19"/>
      <c r="E273" s="19"/>
      <c r="F273" s="20" t="str">
        <f>IF(D273="","",IF(H272="Won",#REF!/ D273*D273/P273,#REF!/ D273*D273/P273))</f>
        <v/>
      </c>
      <c r="G273" s="20" t="str">
        <f t="shared" si="55"/>
        <v/>
      </c>
      <c r="H273" s="81"/>
      <c r="I273" s="20" t="e">
        <f t="shared" si="56"/>
        <v>#VALUE!</v>
      </c>
      <c r="J273" s="20" t="str">
        <f t="shared" si="57"/>
        <v/>
      </c>
      <c r="K273" s="45" t="str">
        <f t="shared" si="58"/>
        <v/>
      </c>
      <c r="L273" s="45" t="str">
        <f t="shared" si="59"/>
        <v/>
      </c>
      <c r="M273" s="61" t="str">
        <f t="shared" si="60"/>
        <v/>
      </c>
      <c r="N273" s="23">
        <f t="shared" si="61"/>
        <v>0</v>
      </c>
      <c r="O273">
        <v>91</v>
      </c>
      <c r="P273" s="23">
        <f t="shared" si="62"/>
        <v>-91</v>
      </c>
      <c r="Q273" s="45" t="str">
        <f t="shared" si="63"/>
        <v/>
      </c>
      <c r="R273" s="39" t="str">
        <f t="shared" si="64"/>
        <v/>
      </c>
    </row>
    <row r="274" spans="1:18" x14ac:dyDescent="0.3">
      <c r="A274" s="24"/>
      <c r="B274" s="27"/>
      <c r="C274" s="48"/>
      <c r="D274" s="19"/>
      <c r="E274" s="19"/>
      <c r="F274" s="20" t="str">
        <f>IF(D274="","",IF(H273="Won",#REF!/ D274*D274/P274,#REF!/ D274*D274/P274))</f>
        <v/>
      </c>
      <c r="G274" s="20" t="str">
        <f t="shared" si="55"/>
        <v/>
      </c>
      <c r="H274" s="81"/>
      <c r="I274" s="20" t="e">
        <f t="shared" si="56"/>
        <v>#VALUE!</v>
      </c>
      <c r="J274" s="20" t="str">
        <f t="shared" si="57"/>
        <v/>
      </c>
      <c r="K274" s="45" t="str">
        <f t="shared" si="58"/>
        <v/>
      </c>
      <c r="L274" s="45" t="str">
        <f t="shared" si="59"/>
        <v/>
      </c>
      <c r="M274" s="61" t="str">
        <f t="shared" si="60"/>
        <v/>
      </c>
      <c r="N274" s="23">
        <f t="shared" si="61"/>
        <v>0</v>
      </c>
      <c r="O274">
        <v>92</v>
      </c>
      <c r="P274" s="23">
        <f t="shared" si="62"/>
        <v>-92</v>
      </c>
      <c r="Q274" s="45" t="str">
        <f t="shared" si="63"/>
        <v/>
      </c>
      <c r="R274" s="39" t="str">
        <f t="shared" si="64"/>
        <v/>
      </c>
    </row>
    <row r="275" spans="1:18" x14ac:dyDescent="0.3">
      <c r="A275" s="24"/>
      <c r="B275" s="27"/>
      <c r="C275" s="48"/>
      <c r="D275" s="19"/>
      <c r="E275" s="19"/>
      <c r="F275" s="20" t="str">
        <f>IF(D275="","",IF(H274="Won",#REF!/ D275*D275/P275,#REF!/ D275*D275/P275))</f>
        <v/>
      </c>
      <c r="G275" s="20" t="str">
        <f t="shared" si="55"/>
        <v/>
      </c>
      <c r="H275" s="81"/>
      <c r="I275" s="20" t="e">
        <f t="shared" si="56"/>
        <v>#VALUE!</v>
      </c>
      <c r="J275" s="20" t="str">
        <f t="shared" si="57"/>
        <v/>
      </c>
      <c r="K275" s="45" t="str">
        <f t="shared" si="58"/>
        <v/>
      </c>
      <c r="L275" s="45" t="str">
        <f t="shared" si="59"/>
        <v/>
      </c>
      <c r="M275" s="61" t="str">
        <f t="shared" si="60"/>
        <v/>
      </c>
      <c r="N275" s="23">
        <f t="shared" si="61"/>
        <v>0</v>
      </c>
      <c r="O275">
        <v>93</v>
      </c>
      <c r="P275" s="23">
        <f t="shared" si="62"/>
        <v>-93</v>
      </c>
      <c r="Q275" s="45" t="str">
        <f t="shared" si="63"/>
        <v/>
      </c>
      <c r="R275" s="39" t="str">
        <f t="shared" si="64"/>
        <v/>
      </c>
    </row>
    <row r="276" spans="1:18" x14ac:dyDescent="0.3">
      <c r="A276" s="24"/>
      <c r="B276" s="27"/>
      <c r="C276" s="48"/>
      <c r="D276" s="19"/>
      <c r="E276" s="19"/>
      <c r="F276" s="20" t="str">
        <f>IF(D276="","",IF(H275="Won",#REF!/ D276*D276/P276,#REF!/ D276*D276/P276))</f>
        <v/>
      </c>
      <c r="G276" s="20" t="str">
        <f t="shared" si="55"/>
        <v/>
      </c>
      <c r="H276" s="81"/>
      <c r="I276" s="20" t="e">
        <f t="shared" si="56"/>
        <v>#VALUE!</v>
      </c>
      <c r="J276" s="20" t="str">
        <f t="shared" si="57"/>
        <v/>
      </c>
      <c r="K276" s="45" t="str">
        <f t="shared" si="58"/>
        <v/>
      </c>
      <c r="L276" s="45" t="str">
        <f t="shared" si="59"/>
        <v/>
      </c>
      <c r="M276" s="61" t="str">
        <f t="shared" si="60"/>
        <v/>
      </c>
      <c r="N276" s="23">
        <f t="shared" si="61"/>
        <v>0</v>
      </c>
      <c r="O276">
        <v>94</v>
      </c>
      <c r="P276" s="23">
        <f t="shared" si="62"/>
        <v>-94</v>
      </c>
      <c r="Q276" s="45" t="str">
        <f t="shared" si="63"/>
        <v/>
      </c>
      <c r="R276" s="39" t="str">
        <f t="shared" si="64"/>
        <v/>
      </c>
    </row>
    <row r="277" spans="1:18" x14ac:dyDescent="0.3">
      <c r="A277" s="24"/>
      <c r="B277" s="27"/>
      <c r="C277" s="48"/>
      <c r="D277" s="19"/>
      <c r="E277" s="19"/>
      <c r="F277" s="20" t="str">
        <f>IF(D277="","",IF(H276="Won",#REF!/ D277*D277/P277,#REF!/ D277*D277/P277))</f>
        <v/>
      </c>
      <c r="G277" s="20" t="str">
        <f t="shared" si="55"/>
        <v/>
      </c>
      <c r="H277" s="81"/>
      <c r="I277" s="20" t="e">
        <f t="shared" si="56"/>
        <v>#VALUE!</v>
      </c>
      <c r="J277" s="20" t="str">
        <f t="shared" si="57"/>
        <v/>
      </c>
      <c r="K277" s="45" t="str">
        <f t="shared" si="58"/>
        <v/>
      </c>
      <c r="L277" s="45" t="str">
        <f t="shared" si="59"/>
        <v/>
      </c>
      <c r="M277" s="61" t="str">
        <f t="shared" si="60"/>
        <v/>
      </c>
      <c r="N277" s="23">
        <f t="shared" si="61"/>
        <v>0</v>
      </c>
      <c r="O277">
        <v>95</v>
      </c>
      <c r="P277" s="23">
        <f t="shared" si="62"/>
        <v>-95</v>
      </c>
      <c r="Q277" s="45" t="str">
        <f t="shared" si="63"/>
        <v/>
      </c>
      <c r="R277" s="39" t="str">
        <f t="shared" si="64"/>
        <v/>
      </c>
    </row>
    <row r="278" spans="1:18" x14ac:dyDescent="0.3">
      <c r="A278" s="24"/>
      <c r="B278" s="27"/>
      <c r="C278" s="48"/>
      <c r="D278" s="19"/>
      <c r="E278" s="19"/>
      <c r="F278" s="20" t="str">
        <f>IF(D278="","",IF(H277="Won",#REF!/ D278*D278/P278,#REF!/ D278*D278/P278))</f>
        <v/>
      </c>
      <c r="G278" s="20" t="str">
        <f t="shared" si="55"/>
        <v/>
      </c>
      <c r="H278" s="81"/>
      <c r="I278" s="20" t="e">
        <f t="shared" si="56"/>
        <v>#VALUE!</v>
      </c>
      <c r="J278" s="20" t="str">
        <f t="shared" si="57"/>
        <v/>
      </c>
      <c r="K278" s="45" t="str">
        <f t="shared" si="58"/>
        <v/>
      </c>
      <c r="L278" s="45" t="str">
        <f t="shared" si="59"/>
        <v/>
      </c>
      <c r="M278" s="61" t="str">
        <f t="shared" si="60"/>
        <v/>
      </c>
      <c r="N278" s="23">
        <f t="shared" si="61"/>
        <v>0</v>
      </c>
      <c r="O278">
        <v>96</v>
      </c>
      <c r="P278" s="23">
        <f t="shared" si="62"/>
        <v>-96</v>
      </c>
      <c r="Q278" s="45" t="str">
        <f t="shared" si="63"/>
        <v/>
      </c>
      <c r="R278" s="39" t="str">
        <f t="shared" si="64"/>
        <v/>
      </c>
    </row>
    <row r="279" spans="1:18" x14ac:dyDescent="0.3">
      <c r="A279" s="24"/>
      <c r="B279" s="27"/>
      <c r="C279" s="48"/>
      <c r="D279" s="19"/>
      <c r="E279" s="19"/>
      <c r="F279" s="20" t="str">
        <f>IF(D279="","",IF(H278="Won",#REF!/ D279*D279/P279,#REF!/ D279*D279/P279))</f>
        <v/>
      </c>
      <c r="G279" s="20" t="str">
        <f t="shared" si="55"/>
        <v/>
      </c>
      <c r="H279" s="81"/>
      <c r="I279" s="20" t="e">
        <f t="shared" si="56"/>
        <v>#VALUE!</v>
      </c>
      <c r="J279" s="20" t="str">
        <f t="shared" si="57"/>
        <v/>
      </c>
      <c r="K279" s="45" t="str">
        <f t="shared" si="58"/>
        <v/>
      </c>
      <c r="L279" s="45" t="str">
        <f t="shared" si="59"/>
        <v/>
      </c>
      <c r="M279" s="61" t="str">
        <f t="shared" si="60"/>
        <v/>
      </c>
      <c r="N279" s="23">
        <f t="shared" si="61"/>
        <v>0</v>
      </c>
      <c r="O279">
        <v>97</v>
      </c>
      <c r="P279" s="23">
        <f t="shared" si="62"/>
        <v>-97</v>
      </c>
      <c r="Q279" s="45" t="str">
        <f t="shared" si="63"/>
        <v/>
      </c>
      <c r="R279" s="39" t="str">
        <f t="shared" si="64"/>
        <v/>
      </c>
    </row>
    <row r="280" spans="1:18" x14ac:dyDescent="0.3">
      <c r="A280" s="24"/>
      <c r="B280" s="27"/>
      <c r="C280" s="48"/>
      <c r="D280" s="19"/>
      <c r="E280" s="19"/>
      <c r="F280" s="20" t="str">
        <f>IF(D280="","",IF(H279="Won",#REF!/ D280*D280/P280,#REF!/ D280*D280/P280))</f>
        <v/>
      </c>
      <c r="G280" s="20" t="str">
        <f t="shared" si="55"/>
        <v/>
      </c>
      <c r="H280" s="81"/>
      <c r="I280" s="20" t="e">
        <f t="shared" si="56"/>
        <v>#VALUE!</v>
      </c>
      <c r="J280" s="20" t="str">
        <f t="shared" si="57"/>
        <v/>
      </c>
      <c r="K280" s="45" t="str">
        <f t="shared" si="58"/>
        <v/>
      </c>
      <c r="L280" s="45" t="str">
        <f t="shared" si="59"/>
        <v/>
      </c>
      <c r="M280" s="61" t="str">
        <f t="shared" si="60"/>
        <v/>
      </c>
      <c r="N280" s="23">
        <f t="shared" si="61"/>
        <v>0</v>
      </c>
      <c r="O280">
        <v>98</v>
      </c>
      <c r="P280" s="23">
        <f t="shared" si="62"/>
        <v>-98</v>
      </c>
      <c r="Q280" s="45" t="str">
        <f t="shared" si="63"/>
        <v/>
      </c>
      <c r="R280" s="39" t="str">
        <f t="shared" si="64"/>
        <v/>
      </c>
    </row>
    <row r="281" spans="1:18" x14ac:dyDescent="0.3">
      <c r="A281" s="24"/>
      <c r="B281" s="27"/>
      <c r="C281" s="48"/>
      <c r="D281" s="19"/>
      <c r="E281" s="19"/>
      <c r="F281" s="20" t="str">
        <f>IF(D281="","",IF(H280="Won",#REF!/ D281*D281/P281,#REF!/ D281*D281/P281))</f>
        <v/>
      </c>
      <c r="G281" s="20" t="str">
        <f t="shared" si="55"/>
        <v/>
      </c>
      <c r="H281" s="81"/>
      <c r="I281" s="20" t="e">
        <f t="shared" si="56"/>
        <v>#VALUE!</v>
      </c>
      <c r="J281" s="20" t="str">
        <f t="shared" si="57"/>
        <v/>
      </c>
      <c r="K281" s="45" t="str">
        <f t="shared" si="58"/>
        <v/>
      </c>
      <c r="L281" s="45" t="str">
        <f t="shared" si="59"/>
        <v/>
      </c>
      <c r="M281" s="61" t="str">
        <f t="shared" si="60"/>
        <v/>
      </c>
      <c r="N281" s="23">
        <f t="shared" si="61"/>
        <v>0</v>
      </c>
      <c r="O281">
        <v>99</v>
      </c>
      <c r="P281" s="23">
        <f t="shared" si="62"/>
        <v>-99</v>
      </c>
      <c r="Q281" s="45" t="str">
        <f t="shared" si="63"/>
        <v/>
      </c>
      <c r="R281" s="39" t="str">
        <f t="shared" si="64"/>
        <v/>
      </c>
    </row>
    <row r="282" spans="1:18" x14ac:dyDescent="0.3">
      <c r="A282" s="24"/>
      <c r="B282" s="27"/>
      <c r="C282" s="48"/>
      <c r="D282" s="19"/>
      <c r="E282" s="19"/>
      <c r="F282" s="20" t="str">
        <f>IF(D282="","",IF(H281="Won",#REF!/ D282*D282/P282,#REF!/ D282*D282/P282))</f>
        <v/>
      </c>
      <c r="G282" s="20" t="str">
        <f t="shared" si="55"/>
        <v/>
      </c>
      <c r="H282" s="81"/>
      <c r="I282" s="20" t="e">
        <f t="shared" si="56"/>
        <v>#VALUE!</v>
      </c>
      <c r="J282" s="20" t="str">
        <f t="shared" si="57"/>
        <v/>
      </c>
      <c r="K282" s="45" t="str">
        <f t="shared" si="58"/>
        <v/>
      </c>
      <c r="L282" s="45" t="str">
        <f t="shared" si="59"/>
        <v/>
      </c>
      <c r="M282" s="61" t="str">
        <f t="shared" si="60"/>
        <v/>
      </c>
      <c r="N282" s="23">
        <f t="shared" si="61"/>
        <v>0</v>
      </c>
      <c r="O282">
        <v>100</v>
      </c>
      <c r="P282" s="23">
        <f t="shared" si="62"/>
        <v>-100</v>
      </c>
      <c r="Q282" s="45" t="str">
        <f t="shared" si="63"/>
        <v/>
      </c>
      <c r="R282" s="39" t="str">
        <f t="shared" si="64"/>
        <v/>
      </c>
    </row>
    <row r="283" spans="1:18" x14ac:dyDescent="0.3">
      <c r="A283" s="24"/>
      <c r="B283" s="27"/>
      <c r="C283" s="48"/>
      <c r="D283" s="19"/>
      <c r="E283" s="19"/>
      <c r="F283" s="20" t="str">
        <f>IF(D283="","",IF(H282="Won",#REF!/ D283*D283/P283,#REF!/ D283*D283/P283))</f>
        <v/>
      </c>
      <c r="G283" s="20" t="str">
        <f t="shared" si="55"/>
        <v/>
      </c>
      <c r="H283" s="81"/>
      <c r="I283" s="20" t="e">
        <f t="shared" si="56"/>
        <v>#VALUE!</v>
      </c>
      <c r="J283" s="20" t="str">
        <f t="shared" si="57"/>
        <v/>
      </c>
      <c r="K283" s="45" t="str">
        <f t="shared" si="58"/>
        <v/>
      </c>
      <c r="L283" s="45" t="str">
        <f t="shared" si="59"/>
        <v/>
      </c>
      <c r="M283" s="61" t="str">
        <f t="shared" si="60"/>
        <v/>
      </c>
      <c r="N283" s="23">
        <f t="shared" si="61"/>
        <v>0</v>
      </c>
      <c r="O283">
        <v>101</v>
      </c>
      <c r="P283" s="23">
        <f t="shared" si="62"/>
        <v>-101</v>
      </c>
      <c r="Q283" s="45" t="str">
        <f t="shared" si="63"/>
        <v/>
      </c>
      <c r="R283" s="39" t="str">
        <f t="shared" si="64"/>
        <v/>
      </c>
    </row>
    <row r="284" spans="1:18" x14ac:dyDescent="0.3">
      <c r="A284" s="24"/>
      <c r="B284" s="27"/>
      <c r="C284" s="48"/>
      <c r="D284" s="19"/>
      <c r="E284" s="19"/>
      <c r="F284" s="20" t="str">
        <f>IF(D284="","",IF(H283="Won",#REF!/ D284*D284/P284,#REF!/ D284*D284/P284))</f>
        <v/>
      </c>
      <c r="G284" s="20" t="str">
        <f t="shared" si="55"/>
        <v/>
      </c>
      <c r="H284" s="81"/>
      <c r="I284" s="20" t="e">
        <f t="shared" si="56"/>
        <v>#VALUE!</v>
      </c>
      <c r="J284" s="20" t="str">
        <f t="shared" si="57"/>
        <v/>
      </c>
      <c r="K284" s="45" t="str">
        <f t="shared" si="58"/>
        <v/>
      </c>
      <c r="L284" s="45" t="str">
        <f t="shared" si="59"/>
        <v/>
      </c>
      <c r="M284" s="61" t="str">
        <f t="shared" si="60"/>
        <v/>
      </c>
      <c r="N284" s="23">
        <f t="shared" si="61"/>
        <v>0</v>
      </c>
      <c r="O284">
        <v>102</v>
      </c>
      <c r="P284" s="23">
        <f t="shared" si="62"/>
        <v>-102</v>
      </c>
      <c r="Q284" s="45" t="str">
        <f t="shared" si="63"/>
        <v/>
      </c>
      <c r="R284" s="39" t="str">
        <f t="shared" si="64"/>
        <v/>
      </c>
    </row>
    <row r="285" spans="1:18" x14ac:dyDescent="0.3">
      <c r="A285" s="24"/>
      <c r="B285" s="27"/>
      <c r="C285" s="48"/>
      <c r="D285" s="19"/>
      <c r="E285" s="19"/>
      <c r="F285" s="20" t="str">
        <f>IF(D285="","",IF(H284="Won",#REF!/ D285*D285/P285,#REF!/ D285*D285/P285))</f>
        <v/>
      </c>
      <c r="G285" s="20" t="str">
        <f t="shared" si="55"/>
        <v/>
      </c>
      <c r="H285" s="81"/>
      <c r="I285" s="20" t="e">
        <f t="shared" si="56"/>
        <v>#VALUE!</v>
      </c>
      <c r="J285" s="20" t="str">
        <f t="shared" si="57"/>
        <v/>
      </c>
      <c r="K285" s="45" t="str">
        <f t="shared" si="58"/>
        <v/>
      </c>
      <c r="L285" s="45" t="str">
        <f t="shared" si="59"/>
        <v/>
      </c>
      <c r="M285" s="61" t="str">
        <f t="shared" si="60"/>
        <v/>
      </c>
      <c r="N285" s="23">
        <f t="shared" si="61"/>
        <v>0</v>
      </c>
      <c r="O285">
        <v>103</v>
      </c>
      <c r="P285" s="23">
        <f t="shared" si="62"/>
        <v>-103</v>
      </c>
      <c r="Q285" s="45" t="str">
        <f t="shared" si="63"/>
        <v/>
      </c>
      <c r="R285" s="39" t="str">
        <f t="shared" si="64"/>
        <v/>
      </c>
    </row>
    <row r="286" spans="1:18" x14ac:dyDescent="0.3">
      <c r="A286" s="24"/>
      <c r="B286" s="27"/>
      <c r="C286" s="48"/>
      <c r="D286" s="19"/>
      <c r="E286" s="19"/>
      <c r="F286" s="20" t="str">
        <f>IF(D286="","",IF(H285="Won",#REF!/ D286*D286/P286,#REF!/ D286*D286/P286))</f>
        <v/>
      </c>
      <c r="G286" s="20" t="str">
        <f t="shared" si="55"/>
        <v/>
      </c>
      <c r="H286" s="81"/>
      <c r="I286" s="20" t="e">
        <f t="shared" si="56"/>
        <v>#VALUE!</v>
      </c>
      <c r="J286" s="20" t="str">
        <f t="shared" si="57"/>
        <v/>
      </c>
      <c r="K286" s="45" t="str">
        <f t="shared" si="58"/>
        <v/>
      </c>
      <c r="L286" s="45" t="str">
        <f t="shared" si="59"/>
        <v/>
      </c>
      <c r="M286" s="61" t="str">
        <f t="shared" si="60"/>
        <v/>
      </c>
      <c r="N286" s="23">
        <f t="shared" si="61"/>
        <v>0</v>
      </c>
      <c r="O286">
        <v>104</v>
      </c>
      <c r="P286" s="23">
        <f t="shared" si="62"/>
        <v>-104</v>
      </c>
      <c r="Q286" s="45" t="str">
        <f t="shared" si="63"/>
        <v/>
      </c>
      <c r="R286" s="39" t="str">
        <f t="shared" si="64"/>
        <v/>
      </c>
    </row>
    <row r="287" spans="1:18" x14ac:dyDescent="0.3">
      <c r="A287" s="24"/>
      <c r="B287" s="27"/>
      <c r="C287" s="48"/>
      <c r="D287" s="19"/>
      <c r="E287" s="19"/>
      <c r="F287" s="20" t="str">
        <f>IF(D287="","",IF(H286="Won",#REF!/ D287*D287/P287,#REF!/ D287*D287/P287))</f>
        <v/>
      </c>
      <c r="G287" s="20" t="str">
        <f t="shared" si="55"/>
        <v/>
      </c>
      <c r="H287" s="81"/>
      <c r="I287" s="20" t="e">
        <f t="shared" si="56"/>
        <v>#VALUE!</v>
      </c>
      <c r="J287" s="20" t="str">
        <f t="shared" si="57"/>
        <v/>
      </c>
      <c r="K287" s="45" t="str">
        <f t="shared" si="58"/>
        <v/>
      </c>
      <c r="L287" s="45" t="str">
        <f t="shared" si="59"/>
        <v/>
      </c>
      <c r="M287" s="61" t="str">
        <f t="shared" si="60"/>
        <v/>
      </c>
      <c r="N287" s="23">
        <f t="shared" si="61"/>
        <v>0</v>
      </c>
      <c r="O287">
        <v>105</v>
      </c>
      <c r="P287" s="23">
        <f t="shared" si="62"/>
        <v>-105</v>
      </c>
      <c r="Q287" s="45" t="str">
        <f t="shared" si="63"/>
        <v/>
      </c>
      <c r="R287" s="39" t="str">
        <f t="shared" si="64"/>
        <v/>
      </c>
    </row>
    <row r="288" spans="1:18" x14ac:dyDescent="0.3">
      <c r="A288" s="24"/>
      <c r="B288" s="27"/>
      <c r="C288" s="48"/>
      <c r="D288" s="19"/>
      <c r="E288" s="19"/>
      <c r="F288" s="20" t="str">
        <f>IF(D288="","",IF(H287="Won",#REF!/ D288*D288/P288,#REF!/ D288*D288/P288))</f>
        <v/>
      </c>
      <c r="G288" s="20" t="str">
        <f t="shared" si="55"/>
        <v/>
      </c>
      <c r="H288" s="81"/>
      <c r="I288" s="20" t="e">
        <f t="shared" si="56"/>
        <v>#VALUE!</v>
      </c>
      <c r="J288" s="20" t="str">
        <f t="shared" si="57"/>
        <v/>
      </c>
      <c r="K288" s="45" t="str">
        <f t="shared" si="58"/>
        <v/>
      </c>
      <c r="L288" s="45" t="str">
        <f t="shared" si="59"/>
        <v/>
      </c>
      <c r="M288" s="61" t="str">
        <f t="shared" si="60"/>
        <v/>
      </c>
      <c r="N288" s="23">
        <f t="shared" si="61"/>
        <v>0</v>
      </c>
      <c r="O288">
        <v>106</v>
      </c>
      <c r="P288" s="23">
        <f t="shared" si="62"/>
        <v>-106</v>
      </c>
      <c r="Q288" s="45" t="str">
        <f t="shared" si="63"/>
        <v/>
      </c>
      <c r="R288" s="39" t="str">
        <f t="shared" si="64"/>
        <v/>
      </c>
    </row>
    <row r="289" spans="1:18" x14ac:dyDescent="0.3">
      <c r="A289" s="24"/>
      <c r="B289" s="27"/>
      <c r="C289" s="48"/>
      <c r="D289" s="19"/>
      <c r="E289" s="19"/>
      <c r="F289" s="20" t="str">
        <f>IF(D289="","",IF(H288="Won",#REF!/ D289*D289/P289,#REF!/ D289*D289/P289))</f>
        <v/>
      </c>
      <c r="G289" s="20" t="str">
        <f t="shared" si="55"/>
        <v/>
      </c>
      <c r="H289" s="81"/>
      <c r="I289" s="20" t="e">
        <f t="shared" si="56"/>
        <v>#VALUE!</v>
      </c>
      <c r="J289" s="20" t="str">
        <f t="shared" si="57"/>
        <v/>
      </c>
      <c r="K289" s="45" t="str">
        <f t="shared" si="58"/>
        <v/>
      </c>
      <c r="L289" s="45" t="str">
        <f t="shared" si="59"/>
        <v/>
      </c>
      <c r="M289" s="61" t="str">
        <f t="shared" si="60"/>
        <v/>
      </c>
      <c r="N289" s="23">
        <f t="shared" si="61"/>
        <v>0</v>
      </c>
      <c r="O289">
        <v>107</v>
      </c>
      <c r="P289" s="23">
        <f t="shared" si="62"/>
        <v>-107</v>
      </c>
      <c r="Q289" s="45" t="str">
        <f t="shared" si="63"/>
        <v/>
      </c>
      <c r="R289" s="39" t="str">
        <f t="shared" si="64"/>
        <v/>
      </c>
    </row>
    <row r="290" spans="1:18" x14ac:dyDescent="0.3">
      <c r="A290" s="24"/>
      <c r="B290" s="27"/>
      <c r="C290" s="48"/>
      <c r="D290" s="19"/>
      <c r="E290" s="19"/>
      <c r="F290" s="20" t="str">
        <f>IF(D290="","",IF(H289="Won",#REF!/ D290*D290/P290,#REF!/ D290*D290/P290))</f>
        <v/>
      </c>
      <c r="G290" s="20" t="str">
        <f t="shared" si="55"/>
        <v/>
      </c>
      <c r="H290" s="81"/>
      <c r="I290" s="20" t="e">
        <f t="shared" si="56"/>
        <v>#VALUE!</v>
      </c>
      <c r="J290" s="20" t="str">
        <f t="shared" si="57"/>
        <v/>
      </c>
      <c r="K290" s="45" t="str">
        <f t="shared" si="58"/>
        <v/>
      </c>
      <c r="L290" s="45" t="str">
        <f t="shared" si="59"/>
        <v/>
      </c>
      <c r="M290" s="61" t="str">
        <f t="shared" si="60"/>
        <v/>
      </c>
      <c r="N290" s="23">
        <f t="shared" si="61"/>
        <v>0</v>
      </c>
      <c r="O290">
        <v>108</v>
      </c>
      <c r="P290" s="23">
        <f t="shared" si="62"/>
        <v>-108</v>
      </c>
      <c r="Q290" s="45" t="str">
        <f t="shared" si="63"/>
        <v/>
      </c>
      <c r="R290" s="39" t="str">
        <f t="shared" si="64"/>
        <v/>
      </c>
    </row>
    <row r="291" spans="1:18" x14ac:dyDescent="0.3">
      <c r="A291" s="24"/>
      <c r="B291" s="27"/>
      <c r="C291" s="48"/>
      <c r="D291" s="19"/>
      <c r="E291" s="19"/>
      <c r="F291" s="20" t="str">
        <f>IF(D291="","",IF(H290="Won",#REF!/ D291*D291/P291,#REF!/ D291*D291/P291))</f>
        <v/>
      </c>
      <c r="G291" s="20" t="str">
        <f t="shared" si="55"/>
        <v/>
      </c>
      <c r="H291" s="81"/>
      <c r="I291" s="20" t="e">
        <f t="shared" si="56"/>
        <v>#VALUE!</v>
      </c>
      <c r="J291" s="20" t="str">
        <f t="shared" si="57"/>
        <v/>
      </c>
      <c r="K291" s="45" t="str">
        <f t="shared" si="58"/>
        <v/>
      </c>
      <c r="L291" s="45" t="str">
        <f t="shared" si="59"/>
        <v/>
      </c>
      <c r="M291" s="61" t="str">
        <f t="shared" si="60"/>
        <v/>
      </c>
      <c r="N291" s="23">
        <f t="shared" si="61"/>
        <v>0</v>
      </c>
      <c r="O291">
        <v>109</v>
      </c>
      <c r="P291" s="23">
        <f t="shared" si="62"/>
        <v>-109</v>
      </c>
      <c r="Q291" s="45" t="str">
        <f t="shared" si="63"/>
        <v/>
      </c>
      <c r="R291" s="39" t="str">
        <f t="shared" si="64"/>
        <v/>
      </c>
    </row>
    <row r="292" spans="1:18" x14ac:dyDescent="0.3">
      <c r="A292" s="24"/>
      <c r="B292" s="27"/>
      <c r="C292" s="48"/>
      <c r="D292" s="19"/>
      <c r="E292" s="19"/>
      <c r="F292" s="20" t="str">
        <f>IF(D292="","",IF(H291="Won",#REF!/ D292*D292/P292,#REF!/ D292*D292/P292))</f>
        <v/>
      </c>
      <c r="G292" s="20" t="str">
        <f t="shared" si="55"/>
        <v/>
      </c>
      <c r="H292" s="81"/>
      <c r="I292" s="20" t="e">
        <f t="shared" si="56"/>
        <v>#VALUE!</v>
      </c>
      <c r="J292" s="20" t="str">
        <f t="shared" si="57"/>
        <v/>
      </c>
      <c r="K292" s="45" t="str">
        <f t="shared" si="58"/>
        <v/>
      </c>
      <c r="L292" s="45" t="str">
        <f t="shared" si="59"/>
        <v/>
      </c>
      <c r="M292" s="61" t="str">
        <f t="shared" si="60"/>
        <v/>
      </c>
      <c r="N292" s="23">
        <f t="shared" si="61"/>
        <v>0</v>
      </c>
      <c r="O292">
        <v>110</v>
      </c>
      <c r="P292" s="23">
        <f t="shared" si="62"/>
        <v>-110</v>
      </c>
      <c r="Q292" s="45" t="str">
        <f t="shared" si="63"/>
        <v/>
      </c>
      <c r="R292" s="39" t="str">
        <f t="shared" si="64"/>
        <v/>
      </c>
    </row>
    <row r="293" spans="1:18" x14ac:dyDescent="0.3">
      <c r="A293" s="24"/>
      <c r="B293" s="27"/>
      <c r="C293" s="48"/>
      <c r="D293" s="19"/>
      <c r="E293" s="19"/>
      <c r="F293" s="20" t="str">
        <f>IF(D293="","",IF(H292="Won",#REF!/ D293*D293/P293,#REF!/ D293*D293/P293))</f>
        <v/>
      </c>
      <c r="G293" s="20" t="str">
        <f t="shared" si="55"/>
        <v/>
      </c>
      <c r="H293" s="81"/>
      <c r="I293" s="20" t="e">
        <f t="shared" si="56"/>
        <v>#VALUE!</v>
      </c>
      <c r="J293" s="20" t="str">
        <f t="shared" si="57"/>
        <v/>
      </c>
      <c r="K293" s="45" t="str">
        <f t="shared" si="58"/>
        <v/>
      </c>
      <c r="L293" s="45" t="str">
        <f t="shared" si="59"/>
        <v/>
      </c>
      <c r="M293" s="61" t="str">
        <f t="shared" si="60"/>
        <v/>
      </c>
      <c r="N293" s="23">
        <f t="shared" si="61"/>
        <v>0</v>
      </c>
      <c r="O293">
        <v>111</v>
      </c>
      <c r="P293" s="23">
        <f t="shared" si="62"/>
        <v>-111</v>
      </c>
      <c r="Q293" s="45" t="str">
        <f t="shared" si="63"/>
        <v/>
      </c>
      <c r="R293" s="39" t="str">
        <f t="shared" si="64"/>
        <v/>
      </c>
    </row>
    <row r="294" spans="1:18" x14ac:dyDescent="0.3">
      <c r="A294" s="24"/>
      <c r="B294" s="27"/>
      <c r="C294" s="48"/>
      <c r="D294" s="19"/>
      <c r="E294" s="19"/>
      <c r="F294" s="20" t="str">
        <f>IF(D294="","",IF(H293="Won",#REF!/ D294*D294/P294,#REF!/ D294*D294/P294))</f>
        <v/>
      </c>
      <c r="G294" s="20" t="str">
        <f t="shared" si="55"/>
        <v/>
      </c>
      <c r="H294" s="81"/>
      <c r="I294" s="20" t="e">
        <f t="shared" si="56"/>
        <v>#VALUE!</v>
      </c>
      <c r="J294" s="20" t="str">
        <f t="shared" si="57"/>
        <v/>
      </c>
      <c r="K294" s="45" t="str">
        <f t="shared" si="58"/>
        <v/>
      </c>
      <c r="L294" s="45" t="str">
        <f t="shared" si="59"/>
        <v/>
      </c>
      <c r="M294" s="61" t="str">
        <f t="shared" si="60"/>
        <v/>
      </c>
      <c r="N294" s="23">
        <f t="shared" si="61"/>
        <v>0</v>
      </c>
      <c r="O294">
        <v>112</v>
      </c>
      <c r="P294" s="23">
        <f t="shared" si="62"/>
        <v>-112</v>
      </c>
      <c r="Q294" s="45" t="str">
        <f t="shared" si="63"/>
        <v/>
      </c>
      <c r="R294" s="39" t="str">
        <f t="shared" si="64"/>
        <v/>
      </c>
    </row>
    <row r="295" spans="1:18" x14ac:dyDescent="0.3">
      <c r="A295" s="24"/>
      <c r="B295" s="27"/>
      <c r="C295" s="48"/>
      <c r="D295" s="19"/>
      <c r="E295" s="19"/>
      <c r="F295" s="20" t="str">
        <f>IF(D295="","",IF(H294="Won",#REF!/ D295*D295/P295,#REF!/ D295*D295/P295))</f>
        <v/>
      </c>
      <c r="G295" s="20" t="str">
        <f t="shared" si="55"/>
        <v/>
      </c>
      <c r="H295" s="81"/>
      <c r="I295" s="20" t="e">
        <f t="shared" si="56"/>
        <v>#VALUE!</v>
      </c>
      <c r="J295" s="20" t="str">
        <f t="shared" si="57"/>
        <v/>
      </c>
      <c r="K295" s="45" t="str">
        <f t="shared" si="58"/>
        <v/>
      </c>
      <c r="L295" s="45" t="str">
        <f t="shared" si="59"/>
        <v/>
      </c>
      <c r="M295" s="61" t="str">
        <f t="shared" si="60"/>
        <v/>
      </c>
      <c r="N295" s="23">
        <f t="shared" si="61"/>
        <v>0</v>
      </c>
      <c r="O295">
        <v>113</v>
      </c>
      <c r="P295" s="23">
        <f t="shared" si="62"/>
        <v>-113</v>
      </c>
      <c r="Q295" s="45" t="str">
        <f t="shared" si="63"/>
        <v/>
      </c>
      <c r="R295" s="39" t="str">
        <f t="shared" si="64"/>
        <v/>
      </c>
    </row>
    <row r="296" spans="1:18" x14ac:dyDescent="0.3">
      <c r="A296" s="24"/>
      <c r="B296" s="27"/>
      <c r="C296" s="48"/>
      <c r="D296" s="19"/>
      <c r="E296" s="19"/>
      <c r="F296" s="20" t="str">
        <f>IF(D296="","",IF(H295="Won",#REF!/ D296*D296/P296,#REF!/ D296*D296/P296))</f>
        <v/>
      </c>
      <c r="G296" s="20" t="str">
        <f t="shared" si="55"/>
        <v/>
      </c>
      <c r="H296" s="81"/>
      <c r="I296" s="20" t="e">
        <f t="shared" si="56"/>
        <v>#VALUE!</v>
      </c>
      <c r="J296" s="20" t="str">
        <f t="shared" si="57"/>
        <v/>
      </c>
      <c r="K296" s="45" t="str">
        <f t="shared" si="58"/>
        <v/>
      </c>
      <c r="L296" s="45" t="str">
        <f t="shared" si="59"/>
        <v/>
      </c>
      <c r="M296" s="61" t="str">
        <f t="shared" si="60"/>
        <v/>
      </c>
      <c r="N296" s="23">
        <f t="shared" si="61"/>
        <v>0</v>
      </c>
      <c r="O296">
        <v>114</v>
      </c>
      <c r="P296" s="23">
        <f t="shared" si="62"/>
        <v>-114</v>
      </c>
      <c r="Q296" s="45" t="str">
        <f t="shared" si="63"/>
        <v/>
      </c>
      <c r="R296" s="39" t="str">
        <f t="shared" si="64"/>
        <v/>
      </c>
    </row>
    <row r="297" spans="1:18" x14ac:dyDescent="0.3">
      <c r="A297" s="24"/>
      <c r="B297" s="27"/>
      <c r="C297" s="48"/>
      <c r="D297" s="19"/>
      <c r="E297" s="19"/>
      <c r="F297" s="20" t="str">
        <f>IF(D297="","",IF(H296="Won",#REF!/ D297*D297/P297,#REF!/ D297*D297/P297))</f>
        <v/>
      </c>
      <c r="G297" s="20" t="str">
        <f t="shared" si="55"/>
        <v/>
      </c>
      <c r="H297" s="81"/>
      <c r="I297" s="20" t="e">
        <f t="shared" si="56"/>
        <v>#VALUE!</v>
      </c>
      <c r="J297" s="20" t="str">
        <f t="shared" si="57"/>
        <v/>
      </c>
      <c r="K297" s="45" t="str">
        <f t="shared" si="58"/>
        <v/>
      </c>
      <c r="L297" s="45" t="str">
        <f t="shared" si="59"/>
        <v/>
      </c>
      <c r="M297" s="61" t="str">
        <f t="shared" si="60"/>
        <v/>
      </c>
      <c r="N297" s="23">
        <f t="shared" si="61"/>
        <v>0</v>
      </c>
      <c r="O297">
        <v>115</v>
      </c>
      <c r="P297" s="23">
        <f t="shared" si="62"/>
        <v>-115</v>
      </c>
      <c r="Q297" s="45" t="str">
        <f t="shared" si="63"/>
        <v/>
      </c>
      <c r="R297" s="39" t="str">
        <f t="shared" si="64"/>
        <v/>
      </c>
    </row>
    <row r="298" spans="1:18" x14ac:dyDescent="0.3">
      <c r="A298" s="24"/>
      <c r="B298" s="27"/>
      <c r="C298" s="48"/>
      <c r="D298" s="19"/>
      <c r="E298" s="19"/>
      <c r="F298" s="20" t="str">
        <f>IF(D298="","",IF(H297="Won",#REF!/ D298*D298/P298,#REF!/ D298*D298/P298))</f>
        <v/>
      </c>
      <c r="G298" s="20" t="str">
        <f t="shared" si="55"/>
        <v/>
      </c>
      <c r="H298" s="81"/>
      <c r="I298" s="20" t="e">
        <f t="shared" si="56"/>
        <v>#VALUE!</v>
      </c>
      <c r="J298" s="20" t="str">
        <f t="shared" si="57"/>
        <v/>
      </c>
      <c r="K298" s="45" t="str">
        <f t="shared" si="58"/>
        <v/>
      </c>
      <c r="L298" s="45" t="str">
        <f t="shared" si="59"/>
        <v/>
      </c>
      <c r="M298" s="61" t="str">
        <f t="shared" si="60"/>
        <v/>
      </c>
      <c r="N298" s="23">
        <f t="shared" si="61"/>
        <v>0</v>
      </c>
      <c r="O298">
        <v>116</v>
      </c>
      <c r="P298" s="23">
        <f t="shared" si="62"/>
        <v>-116</v>
      </c>
      <c r="Q298" s="45" t="str">
        <f t="shared" si="63"/>
        <v/>
      </c>
      <c r="R298" s="39" t="str">
        <f t="shared" si="64"/>
        <v/>
      </c>
    </row>
    <row r="299" spans="1:18" x14ac:dyDescent="0.3">
      <c r="A299" s="24"/>
      <c r="B299" s="27"/>
      <c r="C299" s="48"/>
      <c r="D299" s="19"/>
      <c r="E299" s="19"/>
      <c r="F299" s="20" t="str">
        <f>IF(D299="","",IF(H298="Won",#REF!/ D299*D299/P299,#REF!/ D299*D299/P299))</f>
        <v/>
      </c>
      <c r="G299" s="20" t="str">
        <f t="shared" ref="G299:G328" si="65">IF(D299="","",IF(H298="Won",  D299*F299,D299*F299))</f>
        <v/>
      </c>
      <c r="H299" s="81"/>
      <c r="I299" s="20" t="e">
        <f t="shared" ref="I299:I328" si="66">IF(H299="Lost",-F299,F299*(D299-1))</f>
        <v>#VALUE!</v>
      </c>
      <c r="J299" s="20" t="str">
        <f t="shared" ref="J299:J328" si="67">IF(H299="","",I299+J298)</f>
        <v/>
      </c>
      <c r="K299" s="45" t="str">
        <f t="shared" ref="K299:K328" si="68">IF(H299="","",IF(H299="Won",K298+1,IF(H299="Push",K298,K298)))</f>
        <v/>
      </c>
      <c r="L299" s="45" t="str">
        <f t="shared" ref="L299:L328" si="69">IF(H299="","",IF(H299="Lost",L298+1,IF(H299="Push",L298,L298)))</f>
        <v/>
      </c>
      <c r="M299" s="61" t="str">
        <f t="shared" ref="M299:M328" si="70">IF(H299="","",K299/(K299+L299))</f>
        <v/>
      </c>
      <c r="N299" s="23">
        <f t="shared" ref="N299:N328" si="71">D299</f>
        <v>0</v>
      </c>
      <c r="O299">
        <v>117</v>
      </c>
      <c r="P299" s="23">
        <f t="shared" ref="P299:P328" si="72">N299-O299</f>
        <v>-117</v>
      </c>
      <c r="Q299" s="45" t="str">
        <f t="shared" ref="Q299:Q328" si="73">IF(H299="","",IF(H299="Won",Q298+1,IF(H299="Push",Q298,Q298)))</f>
        <v/>
      </c>
      <c r="R299" s="39" t="str">
        <f t="shared" ref="R299:R328" si="74">IF(H299="","",IF(H299="Lost",R298+1,IF(H299="Push",R298,R298)))</f>
        <v/>
      </c>
    </row>
    <row r="300" spans="1:18" x14ac:dyDescent="0.3">
      <c r="A300" s="24"/>
      <c r="B300" s="27"/>
      <c r="C300" s="48"/>
      <c r="D300" s="19"/>
      <c r="E300" s="19"/>
      <c r="F300" s="20" t="str">
        <f>IF(D300="","",IF(H299="Won",#REF!/ D300*D300/P300,#REF!/ D300*D300/P300))</f>
        <v/>
      </c>
      <c r="G300" s="20" t="str">
        <f t="shared" si="65"/>
        <v/>
      </c>
      <c r="H300" s="81"/>
      <c r="I300" s="20" t="e">
        <f t="shared" si="66"/>
        <v>#VALUE!</v>
      </c>
      <c r="J300" s="20" t="str">
        <f t="shared" si="67"/>
        <v/>
      </c>
      <c r="K300" s="45" t="str">
        <f t="shared" si="68"/>
        <v/>
      </c>
      <c r="L300" s="45" t="str">
        <f t="shared" si="69"/>
        <v/>
      </c>
      <c r="M300" s="61" t="str">
        <f t="shared" si="70"/>
        <v/>
      </c>
      <c r="N300" s="23">
        <f t="shared" si="71"/>
        <v>0</v>
      </c>
      <c r="O300">
        <v>118</v>
      </c>
      <c r="P300" s="23">
        <f t="shared" si="72"/>
        <v>-118</v>
      </c>
      <c r="Q300" s="45" t="str">
        <f t="shared" si="73"/>
        <v/>
      </c>
      <c r="R300" s="39" t="str">
        <f t="shared" si="74"/>
        <v/>
      </c>
    </row>
    <row r="301" spans="1:18" x14ac:dyDescent="0.3">
      <c r="A301" s="24"/>
      <c r="B301" s="27"/>
      <c r="C301" s="48"/>
      <c r="D301" s="19"/>
      <c r="E301" s="19"/>
      <c r="F301" s="20" t="str">
        <f>IF(D301="","",IF(H300="Won",#REF!/ D301*D301/P301,#REF!/ D301*D301/P301))</f>
        <v/>
      </c>
      <c r="G301" s="20" t="str">
        <f t="shared" si="65"/>
        <v/>
      </c>
      <c r="H301" s="81"/>
      <c r="I301" s="20" t="e">
        <f t="shared" si="66"/>
        <v>#VALUE!</v>
      </c>
      <c r="J301" s="20" t="str">
        <f t="shared" si="67"/>
        <v/>
      </c>
      <c r="K301" s="45" t="str">
        <f t="shared" si="68"/>
        <v/>
      </c>
      <c r="L301" s="45" t="str">
        <f t="shared" si="69"/>
        <v/>
      </c>
      <c r="M301" s="61" t="str">
        <f t="shared" si="70"/>
        <v/>
      </c>
      <c r="N301" s="23">
        <f t="shared" si="71"/>
        <v>0</v>
      </c>
      <c r="O301">
        <v>119</v>
      </c>
      <c r="P301" s="23">
        <f t="shared" si="72"/>
        <v>-119</v>
      </c>
      <c r="Q301" s="45" t="str">
        <f t="shared" si="73"/>
        <v/>
      </c>
      <c r="R301" s="39" t="str">
        <f t="shared" si="74"/>
        <v/>
      </c>
    </row>
    <row r="302" spans="1:18" x14ac:dyDescent="0.3">
      <c r="A302" s="24"/>
      <c r="B302" s="27"/>
      <c r="C302" s="48"/>
      <c r="D302" s="19"/>
      <c r="E302" s="19"/>
      <c r="F302" s="20" t="str">
        <f>IF(D302="","",IF(H301="Won",#REF!/ D302*D302/P302,#REF!/ D302*D302/P302))</f>
        <v/>
      </c>
      <c r="G302" s="20" t="str">
        <f t="shared" si="65"/>
        <v/>
      </c>
      <c r="H302" s="81"/>
      <c r="I302" s="20" t="e">
        <f t="shared" si="66"/>
        <v>#VALUE!</v>
      </c>
      <c r="J302" s="20" t="str">
        <f t="shared" si="67"/>
        <v/>
      </c>
      <c r="K302" s="45" t="str">
        <f t="shared" si="68"/>
        <v/>
      </c>
      <c r="L302" s="45" t="str">
        <f t="shared" si="69"/>
        <v/>
      </c>
      <c r="M302" s="61" t="str">
        <f t="shared" si="70"/>
        <v/>
      </c>
      <c r="N302" s="23">
        <f t="shared" si="71"/>
        <v>0</v>
      </c>
      <c r="O302">
        <v>120</v>
      </c>
      <c r="P302" s="23">
        <f t="shared" si="72"/>
        <v>-120</v>
      </c>
      <c r="Q302" s="45" t="str">
        <f t="shared" si="73"/>
        <v/>
      </c>
      <c r="R302" s="39" t="str">
        <f t="shared" si="74"/>
        <v/>
      </c>
    </row>
    <row r="303" spans="1:18" x14ac:dyDescent="0.3">
      <c r="A303" s="24"/>
      <c r="B303" s="27"/>
      <c r="C303" s="48"/>
      <c r="D303" s="19"/>
      <c r="E303" s="19"/>
      <c r="F303" s="20" t="str">
        <f>IF(D303="","",IF(H302="Won",#REF!/ D303*D303/P303,#REF!/ D303*D303/P303))</f>
        <v/>
      </c>
      <c r="G303" s="20" t="str">
        <f t="shared" si="65"/>
        <v/>
      </c>
      <c r="H303" s="81"/>
      <c r="I303" s="20" t="e">
        <f t="shared" si="66"/>
        <v>#VALUE!</v>
      </c>
      <c r="J303" s="20" t="str">
        <f t="shared" si="67"/>
        <v/>
      </c>
      <c r="K303" s="45" t="str">
        <f t="shared" si="68"/>
        <v/>
      </c>
      <c r="L303" s="45" t="str">
        <f t="shared" si="69"/>
        <v/>
      </c>
      <c r="M303" s="61" t="str">
        <f t="shared" si="70"/>
        <v/>
      </c>
      <c r="N303" s="23">
        <f t="shared" si="71"/>
        <v>0</v>
      </c>
      <c r="O303">
        <v>121</v>
      </c>
      <c r="P303" s="23">
        <f t="shared" si="72"/>
        <v>-121</v>
      </c>
      <c r="Q303" s="45" t="str">
        <f t="shared" si="73"/>
        <v/>
      </c>
      <c r="R303" s="39" t="str">
        <f t="shared" si="74"/>
        <v/>
      </c>
    </row>
    <row r="304" spans="1:18" x14ac:dyDescent="0.3">
      <c r="A304" s="24"/>
      <c r="B304" s="27"/>
      <c r="C304" s="48"/>
      <c r="D304" s="19"/>
      <c r="E304" s="19"/>
      <c r="F304" s="20" t="str">
        <f>IF(D304="","",IF(H303="Won",#REF!/ D304*D304/P304,#REF!/ D304*D304/P304))</f>
        <v/>
      </c>
      <c r="G304" s="20" t="str">
        <f t="shared" si="65"/>
        <v/>
      </c>
      <c r="H304" s="81"/>
      <c r="I304" s="20" t="e">
        <f t="shared" si="66"/>
        <v>#VALUE!</v>
      </c>
      <c r="J304" s="20" t="str">
        <f t="shared" si="67"/>
        <v/>
      </c>
      <c r="K304" s="45" t="str">
        <f t="shared" si="68"/>
        <v/>
      </c>
      <c r="L304" s="45" t="str">
        <f t="shared" si="69"/>
        <v/>
      </c>
      <c r="M304" s="61" t="str">
        <f t="shared" si="70"/>
        <v/>
      </c>
      <c r="N304" s="23">
        <f t="shared" si="71"/>
        <v>0</v>
      </c>
      <c r="O304">
        <v>122</v>
      </c>
      <c r="P304" s="23">
        <f t="shared" si="72"/>
        <v>-122</v>
      </c>
      <c r="Q304" s="45" t="str">
        <f t="shared" si="73"/>
        <v/>
      </c>
      <c r="R304" s="39" t="str">
        <f t="shared" si="74"/>
        <v/>
      </c>
    </row>
    <row r="305" spans="1:18" x14ac:dyDescent="0.3">
      <c r="A305" s="24"/>
      <c r="B305" s="27"/>
      <c r="C305" s="48"/>
      <c r="D305" s="19"/>
      <c r="E305" s="19"/>
      <c r="F305" s="20" t="str">
        <f>IF(D305="","",IF(H304="Won",#REF!/ D305*D305/P305,#REF!/ D305*D305/P305))</f>
        <v/>
      </c>
      <c r="G305" s="20" t="str">
        <f t="shared" si="65"/>
        <v/>
      </c>
      <c r="H305" s="81"/>
      <c r="I305" s="20" t="e">
        <f t="shared" si="66"/>
        <v>#VALUE!</v>
      </c>
      <c r="J305" s="20" t="str">
        <f t="shared" si="67"/>
        <v/>
      </c>
      <c r="K305" s="45" t="str">
        <f t="shared" si="68"/>
        <v/>
      </c>
      <c r="L305" s="45" t="str">
        <f t="shared" si="69"/>
        <v/>
      </c>
      <c r="M305" s="61" t="str">
        <f t="shared" si="70"/>
        <v/>
      </c>
      <c r="N305" s="23">
        <f t="shared" si="71"/>
        <v>0</v>
      </c>
      <c r="O305">
        <v>123</v>
      </c>
      <c r="P305" s="23">
        <f t="shared" si="72"/>
        <v>-123</v>
      </c>
      <c r="Q305" s="45" t="str">
        <f t="shared" si="73"/>
        <v/>
      </c>
      <c r="R305" s="39" t="str">
        <f t="shared" si="74"/>
        <v/>
      </c>
    </row>
    <row r="306" spans="1:18" x14ac:dyDescent="0.3">
      <c r="A306" s="24"/>
      <c r="B306" s="27"/>
      <c r="C306" s="48"/>
      <c r="D306" s="19"/>
      <c r="E306" s="19"/>
      <c r="F306" s="20" t="str">
        <f>IF(D306="","",IF(H305="Won",#REF!/ D306*D306/P306,#REF!/ D306*D306/P306))</f>
        <v/>
      </c>
      <c r="G306" s="20" t="str">
        <f t="shared" si="65"/>
        <v/>
      </c>
      <c r="H306" s="81"/>
      <c r="I306" s="20" t="e">
        <f t="shared" si="66"/>
        <v>#VALUE!</v>
      </c>
      <c r="J306" s="20" t="str">
        <f t="shared" si="67"/>
        <v/>
      </c>
      <c r="K306" s="45" t="str">
        <f t="shared" si="68"/>
        <v/>
      </c>
      <c r="L306" s="45" t="str">
        <f t="shared" si="69"/>
        <v/>
      </c>
      <c r="M306" s="61" t="str">
        <f t="shared" si="70"/>
        <v/>
      </c>
      <c r="N306" s="23">
        <f t="shared" si="71"/>
        <v>0</v>
      </c>
      <c r="O306">
        <v>124</v>
      </c>
      <c r="P306" s="23">
        <f t="shared" si="72"/>
        <v>-124</v>
      </c>
      <c r="Q306" s="45" t="str">
        <f t="shared" si="73"/>
        <v/>
      </c>
      <c r="R306" s="39" t="str">
        <f t="shared" si="74"/>
        <v/>
      </c>
    </row>
    <row r="307" spans="1:18" x14ac:dyDescent="0.3">
      <c r="A307" s="24"/>
      <c r="B307" s="27"/>
      <c r="C307" s="48"/>
      <c r="D307" s="19"/>
      <c r="E307" s="19"/>
      <c r="F307" s="20" t="str">
        <f>IF(D307="","",IF(H306="Won",#REF!/ D307*D307/P307,#REF!/ D307*D307/P307))</f>
        <v/>
      </c>
      <c r="G307" s="20" t="str">
        <f t="shared" si="65"/>
        <v/>
      </c>
      <c r="H307" s="81"/>
      <c r="I307" s="20" t="e">
        <f t="shared" si="66"/>
        <v>#VALUE!</v>
      </c>
      <c r="J307" s="20" t="str">
        <f t="shared" si="67"/>
        <v/>
      </c>
      <c r="K307" s="45" t="str">
        <f t="shared" si="68"/>
        <v/>
      </c>
      <c r="L307" s="45" t="str">
        <f t="shared" si="69"/>
        <v/>
      </c>
      <c r="M307" s="61" t="str">
        <f t="shared" si="70"/>
        <v/>
      </c>
      <c r="N307" s="23">
        <f t="shared" si="71"/>
        <v>0</v>
      </c>
      <c r="O307">
        <v>125</v>
      </c>
      <c r="P307" s="23">
        <f t="shared" si="72"/>
        <v>-125</v>
      </c>
      <c r="Q307" s="45" t="str">
        <f t="shared" si="73"/>
        <v/>
      </c>
      <c r="R307" s="39" t="str">
        <f t="shared" si="74"/>
        <v/>
      </c>
    </row>
    <row r="308" spans="1:18" x14ac:dyDescent="0.3">
      <c r="A308" s="24"/>
      <c r="B308" s="27"/>
      <c r="C308" s="48"/>
      <c r="D308" s="19"/>
      <c r="E308" s="19"/>
      <c r="F308" s="20" t="str">
        <f>IF(D308="","",IF(H307="Won",#REF!/ D308*D308/P308,#REF!/ D308*D308/P308))</f>
        <v/>
      </c>
      <c r="G308" s="20" t="str">
        <f t="shared" si="65"/>
        <v/>
      </c>
      <c r="H308" s="81"/>
      <c r="I308" s="20" t="e">
        <f t="shared" si="66"/>
        <v>#VALUE!</v>
      </c>
      <c r="J308" s="20" t="str">
        <f t="shared" si="67"/>
        <v/>
      </c>
      <c r="K308" s="45" t="str">
        <f t="shared" si="68"/>
        <v/>
      </c>
      <c r="L308" s="45" t="str">
        <f t="shared" si="69"/>
        <v/>
      </c>
      <c r="M308" s="61" t="str">
        <f t="shared" si="70"/>
        <v/>
      </c>
      <c r="N308" s="23">
        <f t="shared" si="71"/>
        <v>0</v>
      </c>
      <c r="O308">
        <v>126</v>
      </c>
      <c r="P308" s="23">
        <f t="shared" si="72"/>
        <v>-126</v>
      </c>
      <c r="Q308" s="45" t="str">
        <f t="shared" si="73"/>
        <v/>
      </c>
      <c r="R308" s="39" t="str">
        <f t="shared" si="74"/>
        <v/>
      </c>
    </row>
    <row r="309" spans="1:18" x14ac:dyDescent="0.3">
      <c r="A309" s="24"/>
      <c r="B309" s="27"/>
      <c r="C309" s="48"/>
      <c r="D309" s="19"/>
      <c r="E309" s="19"/>
      <c r="F309" s="20" t="str">
        <f>IF(D309="","",IF(H308="Won",#REF!/ D309*D309/P309,#REF!/ D309*D309/P309))</f>
        <v/>
      </c>
      <c r="G309" s="20" t="str">
        <f t="shared" si="65"/>
        <v/>
      </c>
      <c r="H309" s="81"/>
      <c r="I309" s="20" t="e">
        <f t="shared" si="66"/>
        <v>#VALUE!</v>
      </c>
      <c r="J309" s="20" t="str">
        <f t="shared" si="67"/>
        <v/>
      </c>
      <c r="K309" s="45" t="str">
        <f t="shared" si="68"/>
        <v/>
      </c>
      <c r="L309" s="45" t="str">
        <f t="shared" si="69"/>
        <v/>
      </c>
      <c r="M309" s="61" t="str">
        <f t="shared" si="70"/>
        <v/>
      </c>
      <c r="N309" s="23">
        <f t="shared" si="71"/>
        <v>0</v>
      </c>
      <c r="O309">
        <v>127</v>
      </c>
      <c r="P309" s="23">
        <f t="shared" si="72"/>
        <v>-127</v>
      </c>
      <c r="Q309" s="45" t="str">
        <f t="shared" si="73"/>
        <v/>
      </c>
      <c r="R309" s="39" t="str">
        <f t="shared" si="74"/>
        <v/>
      </c>
    </row>
    <row r="310" spans="1:18" x14ac:dyDescent="0.3">
      <c r="A310" s="24"/>
      <c r="B310" s="27"/>
      <c r="C310" s="48"/>
      <c r="D310" s="19"/>
      <c r="E310" s="19"/>
      <c r="F310" s="20" t="str">
        <f>IF(D310="","",IF(H309="Won",#REF!/ D310*D310/P310,#REF!/ D310*D310/P310))</f>
        <v/>
      </c>
      <c r="G310" s="20" t="str">
        <f t="shared" si="65"/>
        <v/>
      </c>
      <c r="H310" s="81"/>
      <c r="I310" s="20" t="e">
        <f t="shared" si="66"/>
        <v>#VALUE!</v>
      </c>
      <c r="J310" s="20" t="str">
        <f t="shared" si="67"/>
        <v/>
      </c>
      <c r="K310" s="45" t="str">
        <f t="shared" si="68"/>
        <v/>
      </c>
      <c r="L310" s="45" t="str">
        <f t="shared" si="69"/>
        <v/>
      </c>
      <c r="M310" s="61" t="str">
        <f t="shared" si="70"/>
        <v/>
      </c>
      <c r="N310" s="23">
        <f t="shared" si="71"/>
        <v>0</v>
      </c>
      <c r="O310">
        <v>128</v>
      </c>
      <c r="P310" s="23">
        <f t="shared" si="72"/>
        <v>-128</v>
      </c>
      <c r="Q310" s="45" t="str">
        <f t="shared" si="73"/>
        <v/>
      </c>
      <c r="R310" s="39" t="str">
        <f t="shared" si="74"/>
        <v/>
      </c>
    </row>
    <row r="311" spans="1:18" x14ac:dyDescent="0.3">
      <c r="A311" s="24"/>
      <c r="B311" s="27"/>
      <c r="C311" s="48"/>
      <c r="D311" s="19"/>
      <c r="E311" s="19"/>
      <c r="F311" s="20" t="str">
        <f>IF(D311="","",IF(H310="Won",#REF!/ D311*D311/P311,#REF!/ D311*D311/P311))</f>
        <v/>
      </c>
      <c r="G311" s="20" t="str">
        <f t="shared" si="65"/>
        <v/>
      </c>
      <c r="H311" s="81"/>
      <c r="I311" s="20" t="e">
        <f t="shared" si="66"/>
        <v>#VALUE!</v>
      </c>
      <c r="J311" s="20" t="str">
        <f t="shared" si="67"/>
        <v/>
      </c>
      <c r="K311" s="45" t="str">
        <f t="shared" si="68"/>
        <v/>
      </c>
      <c r="L311" s="45" t="str">
        <f t="shared" si="69"/>
        <v/>
      </c>
      <c r="M311" s="61" t="str">
        <f t="shared" si="70"/>
        <v/>
      </c>
      <c r="N311" s="23">
        <f t="shared" si="71"/>
        <v>0</v>
      </c>
      <c r="O311">
        <v>129</v>
      </c>
      <c r="P311" s="23">
        <f t="shared" si="72"/>
        <v>-129</v>
      </c>
      <c r="Q311" s="45" t="str">
        <f t="shared" si="73"/>
        <v/>
      </c>
      <c r="R311" s="39" t="str">
        <f t="shared" si="74"/>
        <v/>
      </c>
    </row>
    <row r="312" spans="1:18" x14ac:dyDescent="0.3">
      <c r="A312" s="24"/>
      <c r="B312" s="27"/>
      <c r="C312" s="48"/>
      <c r="D312" s="19"/>
      <c r="E312" s="19"/>
      <c r="F312" s="20" t="str">
        <f>IF(D312="","",IF(H311="Won",#REF!/ D312*D312/P312,#REF!/ D312*D312/P312))</f>
        <v/>
      </c>
      <c r="G312" s="20" t="str">
        <f t="shared" si="65"/>
        <v/>
      </c>
      <c r="H312" s="81"/>
      <c r="I312" s="20" t="e">
        <f t="shared" si="66"/>
        <v>#VALUE!</v>
      </c>
      <c r="J312" s="20" t="str">
        <f t="shared" si="67"/>
        <v/>
      </c>
      <c r="K312" s="45" t="str">
        <f t="shared" si="68"/>
        <v/>
      </c>
      <c r="L312" s="45" t="str">
        <f t="shared" si="69"/>
        <v/>
      </c>
      <c r="M312" s="61" t="str">
        <f t="shared" si="70"/>
        <v/>
      </c>
      <c r="N312" s="23">
        <f t="shared" si="71"/>
        <v>0</v>
      </c>
      <c r="O312">
        <v>130</v>
      </c>
      <c r="P312" s="23">
        <f t="shared" si="72"/>
        <v>-130</v>
      </c>
      <c r="Q312" s="45" t="str">
        <f t="shared" si="73"/>
        <v/>
      </c>
      <c r="R312" s="39" t="str">
        <f t="shared" si="74"/>
        <v/>
      </c>
    </row>
    <row r="313" spans="1:18" x14ac:dyDescent="0.3">
      <c r="A313" s="24"/>
      <c r="B313" s="27"/>
      <c r="C313" s="48"/>
      <c r="D313" s="19"/>
      <c r="E313" s="19"/>
      <c r="F313" s="20" t="str">
        <f>IF(D313="","",IF(H312="Won",#REF!/ D313*D313/P313,#REF!/ D313*D313/P313))</f>
        <v/>
      </c>
      <c r="G313" s="20" t="str">
        <f t="shared" si="65"/>
        <v/>
      </c>
      <c r="H313" s="81"/>
      <c r="I313" s="20" t="e">
        <f t="shared" si="66"/>
        <v>#VALUE!</v>
      </c>
      <c r="J313" s="20" t="str">
        <f t="shared" si="67"/>
        <v/>
      </c>
      <c r="K313" s="45" t="str">
        <f t="shared" si="68"/>
        <v/>
      </c>
      <c r="L313" s="45" t="str">
        <f t="shared" si="69"/>
        <v/>
      </c>
      <c r="M313" s="61" t="str">
        <f t="shared" si="70"/>
        <v/>
      </c>
      <c r="N313" s="23">
        <f t="shared" si="71"/>
        <v>0</v>
      </c>
      <c r="O313">
        <v>131</v>
      </c>
      <c r="P313" s="23">
        <f t="shared" si="72"/>
        <v>-131</v>
      </c>
      <c r="Q313" s="45" t="str">
        <f t="shared" si="73"/>
        <v/>
      </c>
      <c r="R313" s="39" t="str">
        <f t="shared" si="74"/>
        <v/>
      </c>
    </row>
    <row r="314" spans="1:18" x14ac:dyDescent="0.3">
      <c r="A314" s="24"/>
      <c r="B314" s="27"/>
      <c r="C314" s="48"/>
      <c r="D314" s="19"/>
      <c r="E314" s="19"/>
      <c r="F314" s="20" t="str">
        <f>IF(D314="","",IF(H313="Won",#REF!/ D314*D314/P314,#REF!/ D314*D314/P314))</f>
        <v/>
      </c>
      <c r="G314" s="20" t="str">
        <f t="shared" si="65"/>
        <v/>
      </c>
      <c r="H314" s="81"/>
      <c r="I314" s="20" t="e">
        <f t="shared" si="66"/>
        <v>#VALUE!</v>
      </c>
      <c r="J314" s="20" t="str">
        <f t="shared" si="67"/>
        <v/>
      </c>
      <c r="K314" s="45" t="str">
        <f t="shared" si="68"/>
        <v/>
      </c>
      <c r="L314" s="45" t="str">
        <f t="shared" si="69"/>
        <v/>
      </c>
      <c r="M314" s="61" t="str">
        <f t="shared" si="70"/>
        <v/>
      </c>
      <c r="N314" s="23">
        <f t="shared" si="71"/>
        <v>0</v>
      </c>
      <c r="O314">
        <v>132</v>
      </c>
      <c r="P314" s="23">
        <f t="shared" si="72"/>
        <v>-132</v>
      </c>
      <c r="Q314" s="45" t="str">
        <f t="shared" si="73"/>
        <v/>
      </c>
      <c r="R314" s="39" t="str">
        <f t="shared" si="74"/>
        <v/>
      </c>
    </row>
    <row r="315" spans="1:18" x14ac:dyDescent="0.3">
      <c r="A315" s="24"/>
      <c r="B315" s="27"/>
      <c r="C315" s="48"/>
      <c r="D315" s="19"/>
      <c r="E315" s="19"/>
      <c r="F315" s="20" t="str">
        <f>IF(D315="","",IF(H314="Won",#REF!/ D315*D315/P315,#REF!/ D315*D315/P315))</f>
        <v/>
      </c>
      <c r="G315" s="20" t="str">
        <f t="shared" si="65"/>
        <v/>
      </c>
      <c r="H315" s="81"/>
      <c r="I315" s="20" t="e">
        <f t="shared" si="66"/>
        <v>#VALUE!</v>
      </c>
      <c r="J315" s="20" t="str">
        <f t="shared" si="67"/>
        <v/>
      </c>
      <c r="K315" s="45" t="str">
        <f t="shared" si="68"/>
        <v/>
      </c>
      <c r="L315" s="45" t="str">
        <f t="shared" si="69"/>
        <v/>
      </c>
      <c r="M315" s="61" t="str">
        <f t="shared" si="70"/>
        <v/>
      </c>
      <c r="N315" s="23">
        <f t="shared" si="71"/>
        <v>0</v>
      </c>
      <c r="O315">
        <v>133</v>
      </c>
      <c r="P315" s="23">
        <f t="shared" si="72"/>
        <v>-133</v>
      </c>
      <c r="Q315" s="45" t="str">
        <f t="shared" si="73"/>
        <v/>
      </c>
      <c r="R315" s="39" t="str">
        <f t="shared" si="74"/>
        <v/>
      </c>
    </row>
    <row r="316" spans="1:18" x14ac:dyDescent="0.3">
      <c r="A316" s="24"/>
      <c r="B316" s="27"/>
      <c r="C316" s="48"/>
      <c r="D316" s="19"/>
      <c r="E316" s="19"/>
      <c r="F316" s="20" t="str">
        <f>IF(D316="","",IF(H315="Won",#REF!/ D316*D316/P316,#REF!/ D316*D316/P316))</f>
        <v/>
      </c>
      <c r="G316" s="20" t="str">
        <f t="shared" si="65"/>
        <v/>
      </c>
      <c r="H316" s="81"/>
      <c r="I316" s="20" t="e">
        <f t="shared" si="66"/>
        <v>#VALUE!</v>
      </c>
      <c r="J316" s="20" t="str">
        <f t="shared" si="67"/>
        <v/>
      </c>
      <c r="K316" s="45" t="str">
        <f t="shared" si="68"/>
        <v/>
      </c>
      <c r="L316" s="45" t="str">
        <f t="shared" si="69"/>
        <v/>
      </c>
      <c r="M316" s="61" t="str">
        <f t="shared" si="70"/>
        <v/>
      </c>
      <c r="N316" s="23">
        <f t="shared" si="71"/>
        <v>0</v>
      </c>
      <c r="O316">
        <v>134</v>
      </c>
      <c r="P316" s="23">
        <f t="shared" si="72"/>
        <v>-134</v>
      </c>
      <c r="Q316" s="45" t="str">
        <f t="shared" si="73"/>
        <v/>
      </c>
      <c r="R316" s="39" t="str">
        <f t="shared" si="74"/>
        <v/>
      </c>
    </row>
    <row r="317" spans="1:18" x14ac:dyDescent="0.3">
      <c r="A317" s="24"/>
      <c r="B317" s="27"/>
      <c r="C317" s="48"/>
      <c r="D317" s="19"/>
      <c r="E317" s="19"/>
      <c r="F317" s="20" t="str">
        <f>IF(D317="","",IF(H316="Won",#REF!/ D317*D317/P317,#REF!/ D317*D317/P317))</f>
        <v/>
      </c>
      <c r="G317" s="20" t="str">
        <f t="shared" si="65"/>
        <v/>
      </c>
      <c r="H317" s="81"/>
      <c r="I317" s="20" t="e">
        <f t="shared" si="66"/>
        <v>#VALUE!</v>
      </c>
      <c r="J317" s="20" t="str">
        <f t="shared" si="67"/>
        <v/>
      </c>
      <c r="K317" s="45" t="str">
        <f t="shared" si="68"/>
        <v/>
      </c>
      <c r="L317" s="45" t="str">
        <f t="shared" si="69"/>
        <v/>
      </c>
      <c r="M317" s="61" t="str">
        <f t="shared" si="70"/>
        <v/>
      </c>
      <c r="N317" s="23">
        <f t="shared" si="71"/>
        <v>0</v>
      </c>
      <c r="O317">
        <v>135</v>
      </c>
      <c r="P317" s="23">
        <f t="shared" si="72"/>
        <v>-135</v>
      </c>
      <c r="Q317" s="45" t="str">
        <f t="shared" si="73"/>
        <v/>
      </c>
      <c r="R317" s="39" t="str">
        <f t="shared" si="74"/>
        <v/>
      </c>
    </row>
    <row r="318" spans="1:18" x14ac:dyDescent="0.3">
      <c r="A318" s="24"/>
      <c r="B318" s="27"/>
      <c r="C318" s="48"/>
      <c r="D318" s="19"/>
      <c r="E318" s="19"/>
      <c r="F318" s="20" t="str">
        <f>IF(D318="","",IF(H317="Won",#REF!/ D318*D318/P318,#REF!/ D318*D318/P318))</f>
        <v/>
      </c>
      <c r="G318" s="20" t="str">
        <f t="shared" si="65"/>
        <v/>
      </c>
      <c r="H318" s="81"/>
      <c r="I318" s="20" t="e">
        <f t="shared" si="66"/>
        <v>#VALUE!</v>
      </c>
      <c r="J318" s="20" t="str">
        <f t="shared" si="67"/>
        <v/>
      </c>
      <c r="K318" s="45" t="str">
        <f t="shared" si="68"/>
        <v/>
      </c>
      <c r="L318" s="45" t="str">
        <f t="shared" si="69"/>
        <v/>
      </c>
      <c r="M318" s="61" t="str">
        <f t="shared" si="70"/>
        <v/>
      </c>
      <c r="N318" s="23">
        <f t="shared" si="71"/>
        <v>0</v>
      </c>
      <c r="O318">
        <v>136</v>
      </c>
      <c r="P318" s="23">
        <f t="shared" si="72"/>
        <v>-136</v>
      </c>
      <c r="Q318" s="45" t="str">
        <f t="shared" si="73"/>
        <v/>
      </c>
      <c r="R318" s="39" t="str">
        <f t="shared" si="74"/>
        <v/>
      </c>
    </row>
    <row r="319" spans="1:18" x14ac:dyDescent="0.3">
      <c r="A319" s="24"/>
      <c r="B319" s="27"/>
      <c r="C319" s="48"/>
      <c r="D319" s="19"/>
      <c r="E319" s="19"/>
      <c r="F319" s="20" t="str">
        <f>IF(D319="","",IF(H318="Won",#REF!/ D319*D319/P319,#REF!/ D319*D319/P319))</f>
        <v/>
      </c>
      <c r="G319" s="20" t="str">
        <f t="shared" si="65"/>
        <v/>
      </c>
      <c r="H319" s="81"/>
      <c r="I319" s="20" t="e">
        <f t="shared" si="66"/>
        <v>#VALUE!</v>
      </c>
      <c r="J319" s="20" t="str">
        <f t="shared" si="67"/>
        <v/>
      </c>
      <c r="K319" s="45" t="str">
        <f t="shared" si="68"/>
        <v/>
      </c>
      <c r="L319" s="45" t="str">
        <f t="shared" si="69"/>
        <v/>
      </c>
      <c r="M319" s="61" t="str">
        <f t="shared" si="70"/>
        <v/>
      </c>
      <c r="N319" s="23">
        <f t="shared" si="71"/>
        <v>0</v>
      </c>
      <c r="O319">
        <v>137</v>
      </c>
      <c r="P319" s="23">
        <f t="shared" si="72"/>
        <v>-137</v>
      </c>
      <c r="Q319" s="45" t="str">
        <f t="shared" si="73"/>
        <v/>
      </c>
      <c r="R319" s="39" t="str">
        <f t="shared" si="74"/>
        <v/>
      </c>
    </row>
    <row r="320" spans="1:18" x14ac:dyDescent="0.3">
      <c r="A320" s="24"/>
      <c r="B320" s="27"/>
      <c r="C320" s="48"/>
      <c r="D320" s="19"/>
      <c r="E320" s="19"/>
      <c r="F320" s="20" t="str">
        <f>IF(D320="","",IF(H319="Won",#REF!/ D320*D320/P320,#REF!/ D320*D320/P320))</f>
        <v/>
      </c>
      <c r="G320" s="20" t="str">
        <f t="shared" si="65"/>
        <v/>
      </c>
      <c r="H320" s="81"/>
      <c r="I320" s="20" t="e">
        <f t="shared" si="66"/>
        <v>#VALUE!</v>
      </c>
      <c r="J320" s="20" t="str">
        <f t="shared" si="67"/>
        <v/>
      </c>
      <c r="K320" s="45" t="str">
        <f t="shared" si="68"/>
        <v/>
      </c>
      <c r="L320" s="45" t="str">
        <f t="shared" si="69"/>
        <v/>
      </c>
      <c r="M320" s="61" t="str">
        <f t="shared" si="70"/>
        <v/>
      </c>
      <c r="N320" s="23">
        <f t="shared" si="71"/>
        <v>0</v>
      </c>
      <c r="O320">
        <v>138</v>
      </c>
      <c r="P320" s="23">
        <f t="shared" si="72"/>
        <v>-138</v>
      </c>
      <c r="Q320" s="45" t="str">
        <f t="shared" si="73"/>
        <v/>
      </c>
      <c r="R320" s="39" t="str">
        <f t="shared" si="74"/>
        <v/>
      </c>
    </row>
    <row r="321" spans="1:18" x14ac:dyDescent="0.3">
      <c r="A321" s="24"/>
      <c r="B321" s="27"/>
      <c r="C321" s="48"/>
      <c r="D321" s="19"/>
      <c r="E321" s="19"/>
      <c r="F321" s="20" t="str">
        <f>IF(D321="","",IF(H320="Won",#REF!/ D321*D321/P321,#REF!/ D321*D321/P321))</f>
        <v/>
      </c>
      <c r="G321" s="20" t="str">
        <f t="shared" si="65"/>
        <v/>
      </c>
      <c r="H321" s="81"/>
      <c r="I321" s="20" t="e">
        <f t="shared" si="66"/>
        <v>#VALUE!</v>
      </c>
      <c r="J321" s="20" t="str">
        <f t="shared" si="67"/>
        <v/>
      </c>
      <c r="K321" s="45" t="str">
        <f t="shared" si="68"/>
        <v/>
      </c>
      <c r="L321" s="45" t="str">
        <f t="shared" si="69"/>
        <v/>
      </c>
      <c r="M321" s="61" t="str">
        <f t="shared" si="70"/>
        <v/>
      </c>
      <c r="N321" s="23">
        <f t="shared" si="71"/>
        <v>0</v>
      </c>
      <c r="O321">
        <v>139</v>
      </c>
      <c r="P321" s="23">
        <f t="shared" si="72"/>
        <v>-139</v>
      </c>
      <c r="Q321" s="45" t="str">
        <f t="shared" si="73"/>
        <v/>
      </c>
      <c r="R321" s="39" t="str">
        <f t="shared" si="74"/>
        <v/>
      </c>
    </row>
    <row r="322" spans="1:18" x14ac:dyDescent="0.3">
      <c r="A322" s="24"/>
      <c r="B322" s="27"/>
      <c r="C322" s="48"/>
      <c r="D322" s="19"/>
      <c r="E322" s="19"/>
      <c r="F322" s="20" t="str">
        <f>IF(D322="","",IF(H321="Won",#REF!/ D322*D322/P322,#REF!/ D322*D322/P322))</f>
        <v/>
      </c>
      <c r="G322" s="20" t="str">
        <f t="shared" si="65"/>
        <v/>
      </c>
      <c r="H322" s="81"/>
      <c r="I322" s="20" t="e">
        <f t="shared" si="66"/>
        <v>#VALUE!</v>
      </c>
      <c r="J322" s="20" t="str">
        <f t="shared" si="67"/>
        <v/>
      </c>
      <c r="K322" s="45" t="str">
        <f t="shared" si="68"/>
        <v/>
      </c>
      <c r="L322" s="45" t="str">
        <f t="shared" si="69"/>
        <v/>
      </c>
      <c r="M322" s="61" t="str">
        <f t="shared" si="70"/>
        <v/>
      </c>
      <c r="N322" s="23">
        <f t="shared" si="71"/>
        <v>0</v>
      </c>
      <c r="O322">
        <v>140</v>
      </c>
      <c r="P322" s="23">
        <f t="shared" si="72"/>
        <v>-140</v>
      </c>
      <c r="Q322" s="45" t="str">
        <f t="shared" si="73"/>
        <v/>
      </c>
      <c r="R322" s="39" t="str">
        <f t="shared" si="74"/>
        <v/>
      </c>
    </row>
    <row r="323" spans="1:18" x14ac:dyDescent="0.3">
      <c r="A323" s="24"/>
      <c r="B323" s="27"/>
      <c r="C323" s="48"/>
      <c r="D323" s="19"/>
      <c r="E323" s="19"/>
      <c r="F323" s="20" t="str">
        <f>IF(D323="","",IF(H322="Won",#REF!/ D323*D323/P323,#REF!/ D323*D323/P323))</f>
        <v/>
      </c>
      <c r="G323" s="20" t="str">
        <f t="shared" si="65"/>
        <v/>
      </c>
      <c r="H323" s="81"/>
      <c r="I323" s="20" t="e">
        <f t="shared" si="66"/>
        <v>#VALUE!</v>
      </c>
      <c r="J323" s="20" t="str">
        <f t="shared" si="67"/>
        <v/>
      </c>
      <c r="K323" s="45" t="str">
        <f t="shared" si="68"/>
        <v/>
      </c>
      <c r="L323" s="45" t="str">
        <f t="shared" si="69"/>
        <v/>
      </c>
      <c r="M323" s="61" t="str">
        <f t="shared" si="70"/>
        <v/>
      </c>
      <c r="N323" s="23">
        <f t="shared" si="71"/>
        <v>0</v>
      </c>
      <c r="O323">
        <v>141</v>
      </c>
      <c r="P323" s="23">
        <f t="shared" si="72"/>
        <v>-141</v>
      </c>
      <c r="Q323" s="45" t="str">
        <f t="shared" si="73"/>
        <v/>
      </c>
      <c r="R323" s="39" t="str">
        <f t="shared" si="74"/>
        <v/>
      </c>
    </row>
    <row r="324" spans="1:18" x14ac:dyDescent="0.3">
      <c r="A324" s="24"/>
      <c r="B324" s="27"/>
      <c r="C324" s="48"/>
      <c r="D324" s="19"/>
      <c r="E324" s="19"/>
      <c r="F324" s="20" t="str">
        <f>IF(D324="","",IF(H323="Won",#REF!/ D324*D324/P324,#REF!/ D324*D324/P324))</f>
        <v/>
      </c>
      <c r="G324" s="20" t="str">
        <f t="shared" si="65"/>
        <v/>
      </c>
      <c r="H324" s="81"/>
      <c r="I324" s="20" t="e">
        <f t="shared" si="66"/>
        <v>#VALUE!</v>
      </c>
      <c r="J324" s="20" t="str">
        <f t="shared" si="67"/>
        <v/>
      </c>
      <c r="K324" s="45" t="str">
        <f t="shared" si="68"/>
        <v/>
      </c>
      <c r="L324" s="45" t="str">
        <f t="shared" si="69"/>
        <v/>
      </c>
      <c r="M324" s="61" t="str">
        <f t="shared" si="70"/>
        <v/>
      </c>
      <c r="N324" s="23">
        <f t="shared" si="71"/>
        <v>0</v>
      </c>
      <c r="O324">
        <v>142</v>
      </c>
      <c r="P324" s="23">
        <f t="shared" si="72"/>
        <v>-142</v>
      </c>
      <c r="Q324" s="45" t="str">
        <f t="shared" si="73"/>
        <v/>
      </c>
      <c r="R324" s="39" t="str">
        <f t="shared" si="74"/>
        <v/>
      </c>
    </row>
    <row r="325" spans="1:18" x14ac:dyDescent="0.3">
      <c r="A325" s="24"/>
      <c r="B325" s="27"/>
      <c r="C325" s="48"/>
      <c r="D325" s="19"/>
      <c r="E325" s="19"/>
      <c r="F325" s="20" t="str">
        <f>IF(D325="","",IF(H324="Won",#REF!/ D325*D325/P325,#REF!/ D325*D325/P325))</f>
        <v/>
      </c>
      <c r="G325" s="20" t="str">
        <f t="shared" si="65"/>
        <v/>
      </c>
      <c r="H325" s="81"/>
      <c r="I325" s="20" t="e">
        <f t="shared" si="66"/>
        <v>#VALUE!</v>
      </c>
      <c r="J325" s="20" t="str">
        <f t="shared" si="67"/>
        <v/>
      </c>
      <c r="K325" s="45" t="str">
        <f t="shared" si="68"/>
        <v/>
      </c>
      <c r="L325" s="45" t="str">
        <f t="shared" si="69"/>
        <v/>
      </c>
      <c r="M325" s="61" t="str">
        <f t="shared" si="70"/>
        <v/>
      </c>
      <c r="N325" s="23">
        <f t="shared" si="71"/>
        <v>0</v>
      </c>
      <c r="O325">
        <v>143</v>
      </c>
      <c r="P325" s="23">
        <f t="shared" si="72"/>
        <v>-143</v>
      </c>
      <c r="Q325" s="45" t="str">
        <f t="shared" si="73"/>
        <v/>
      </c>
      <c r="R325" s="39" t="str">
        <f t="shared" si="74"/>
        <v/>
      </c>
    </row>
    <row r="326" spans="1:18" x14ac:dyDescent="0.3">
      <c r="A326" s="24"/>
      <c r="B326" s="27"/>
      <c r="C326" s="48"/>
      <c r="D326" s="19"/>
      <c r="E326" s="19"/>
      <c r="F326" s="20" t="str">
        <f>IF(D326="","",IF(H325="Won",#REF!/ D326*D326/P326,#REF!/ D326*D326/P326))</f>
        <v/>
      </c>
      <c r="G326" s="20" t="str">
        <f t="shared" si="65"/>
        <v/>
      </c>
      <c r="H326" s="81"/>
      <c r="I326" s="20" t="e">
        <f t="shared" si="66"/>
        <v>#VALUE!</v>
      </c>
      <c r="J326" s="20" t="str">
        <f t="shared" si="67"/>
        <v/>
      </c>
      <c r="K326" s="45" t="str">
        <f t="shared" si="68"/>
        <v/>
      </c>
      <c r="L326" s="45" t="str">
        <f t="shared" si="69"/>
        <v/>
      </c>
      <c r="M326" s="61" t="str">
        <f t="shared" si="70"/>
        <v/>
      </c>
      <c r="N326" s="23">
        <f t="shared" si="71"/>
        <v>0</v>
      </c>
      <c r="O326">
        <v>144</v>
      </c>
      <c r="P326" s="23">
        <f t="shared" si="72"/>
        <v>-144</v>
      </c>
      <c r="Q326" s="45" t="str">
        <f t="shared" si="73"/>
        <v/>
      </c>
      <c r="R326" s="39" t="str">
        <f t="shared" si="74"/>
        <v/>
      </c>
    </row>
    <row r="327" spans="1:18" x14ac:dyDescent="0.3">
      <c r="A327" s="24"/>
      <c r="B327" s="27"/>
      <c r="C327" s="48"/>
      <c r="D327" s="19"/>
      <c r="E327" s="19"/>
      <c r="F327" s="20" t="str">
        <f>IF(D327="","",IF(H326="Won",#REF!/ D327*D327/P327,#REF!/ D327*D327/P327))</f>
        <v/>
      </c>
      <c r="G327" s="20" t="str">
        <f t="shared" si="65"/>
        <v/>
      </c>
      <c r="H327" s="81"/>
      <c r="I327" s="20" t="e">
        <f t="shared" si="66"/>
        <v>#VALUE!</v>
      </c>
      <c r="J327" s="20" t="str">
        <f t="shared" si="67"/>
        <v/>
      </c>
      <c r="K327" s="45" t="str">
        <f t="shared" si="68"/>
        <v/>
      </c>
      <c r="L327" s="45" t="str">
        <f t="shared" si="69"/>
        <v/>
      </c>
      <c r="M327" s="61" t="str">
        <f t="shared" si="70"/>
        <v/>
      </c>
      <c r="N327" s="23">
        <f t="shared" si="71"/>
        <v>0</v>
      </c>
      <c r="O327">
        <v>145</v>
      </c>
      <c r="P327" s="23">
        <f t="shared" si="72"/>
        <v>-145</v>
      </c>
      <c r="Q327" s="45" t="str">
        <f t="shared" si="73"/>
        <v/>
      </c>
      <c r="R327" s="39" t="str">
        <f t="shared" si="74"/>
        <v/>
      </c>
    </row>
    <row r="328" spans="1:18" x14ac:dyDescent="0.3">
      <c r="A328" s="24"/>
      <c r="B328" s="27"/>
      <c r="C328" s="48"/>
      <c r="D328" s="19"/>
      <c r="E328" s="19"/>
      <c r="F328" s="20" t="str">
        <f>IF(D328="","",IF(H327="Won",#REF!/ D328*D328/P328,#REF!/ D328*D328/P328))</f>
        <v/>
      </c>
      <c r="G328" s="20" t="str">
        <f t="shared" si="65"/>
        <v/>
      </c>
      <c r="H328" s="81"/>
      <c r="I328" s="20" t="e">
        <f t="shared" si="66"/>
        <v>#VALUE!</v>
      </c>
      <c r="J328" s="20" t="str">
        <f t="shared" si="67"/>
        <v/>
      </c>
      <c r="K328" s="45" t="str">
        <f t="shared" si="68"/>
        <v/>
      </c>
      <c r="L328" s="45" t="str">
        <f t="shared" si="69"/>
        <v/>
      </c>
      <c r="M328" s="61" t="str">
        <f t="shared" si="70"/>
        <v/>
      </c>
      <c r="N328" s="23">
        <f t="shared" si="71"/>
        <v>0</v>
      </c>
      <c r="O328">
        <v>146</v>
      </c>
      <c r="P328" s="23">
        <f t="shared" si="72"/>
        <v>-146</v>
      </c>
      <c r="Q328" s="45" t="str">
        <f t="shared" si="73"/>
        <v/>
      </c>
      <c r="R328" s="39" t="str">
        <f t="shared" si="74"/>
        <v/>
      </c>
    </row>
  </sheetData>
  <conditionalFormatting sqref="H3:H183 H245:H328">
    <cfRule type="containsText" dxfId="66" priority="12" operator="containsText" text="won">
      <formula>NOT(ISERROR(SEARCH("won",H3)))</formula>
    </cfRule>
    <cfRule type="containsText" dxfId="65" priority="15" operator="containsText" text="lost">
      <formula>NOT(ISERROR(SEARCH("lost",H3)))</formula>
    </cfRule>
  </conditionalFormatting>
  <conditionalFormatting sqref="J3:J328">
    <cfRule type="cellIs" dxfId="64" priority="14" operator="lessThan">
      <formula>0</formula>
    </cfRule>
  </conditionalFormatting>
  <conditionalFormatting sqref="J6:J55">
    <cfRule type="cellIs" dxfId="63" priority="13" operator="greaterThan">
      <formula>0</formula>
    </cfRule>
  </conditionalFormatting>
  <conditionalFormatting sqref="J33:J328">
    <cfRule type="cellIs" dxfId="62" priority="11" operator="greaterThan">
      <formula>0</formula>
    </cfRule>
  </conditionalFormatting>
  <conditionalFormatting sqref="H184:H191">
    <cfRule type="containsText" dxfId="61" priority="9" operator="containsText" text="won">
      <formula>NOT(ISERROR(SEARCH("won",H184)))</formula>
    </cfRule>
    <cfRule type="containsText" dxfId="60" priority="10" operator="containsText" text="lost">
      <formula>NOT(ISERROR(SEARCH("lost",H184)))</formula>
    </cfRule>
  </conditionalFormatting>
  <conditionalFormatting sqref="H192:H201">
    <cfRule type="containsText" dxfId="59" priority="7" operator="containsText" text="won">
      <formula>NOT(ISERROR(SEARCH("won",H192)))</formula>
    </cfRule>
    <cfRule type="containsText" dxfId="58" priority="8" operator="containsText" text="lost">
      <formula>NOT(ISERROR(SEARCH("lost",H192)))</formula>
    </cfRule>
  </conditionalFormatting>
  <conditionalFormatting sqref="H202:H224">
    <cfRule type="containsText" dxfId="57" priority="5" operator="containsText" text="won">
      <formula>NOT(ISERROR(SEARCH("won",H202)))</formula>
    </cfRule>
    <cfRule type="containsText" dxfId="56" priority="6" operator="containsText" text="lost">
      <formula>NOT(ISERROR(SEARCH("lost",H202)))</formula>
    </cfRule>
  </conditionalFormatting>
  <conditionalFormatting sqref="H225:H232">
    <cfRule type="containsText" dxfId="55" priority="3" operator="containsText" text="won">
      <formula>NOT(ISERROR(SEARCH("won",H225)))</formula>
    </cfRule>
    <cfRule type="containsText" dxfId="54" priority="4" operator="containsText" text="lost">
      <formula>NOT(ISERROR(SEARCH("lost",H225)))</formula>
    </cfRule>
  </conditionalFormatting>
  <conditionalFormatting sqref="H233:H244">
    <cfRule type="containsText" dxfId="53" priority="1" operator="containsText" text="won">
      <formula>NOT(ISERROR(SEARCH("won",H233)))</formula>
    </cfRule>
    <cfRule type="containsText" dxfId="52" priority="2" operator="containsText" text="lost">
      <formula>NOT(ISERROR(SEARCH("lost",H233)))</formula>
    </cfRule>
  </conditionalFormatting>
  <dataValidations count="2">
    <dataValidation type="list" allowBlank="1" showInputMessage="1" showErrorMessage="1" sqref="H3:H328">
      <formula1>"Won,Lost,Push"</formula1>
    </dataValidation>
    <dataValidation type="list" allowBlank="1" showInputMessage="1" showErrorMessage="1" sqref="E5:E328">
      <formula1>"Y,N"</formula1>
    </dataValidation>
  </dataValidations>
  <hyperlinks>
    <hyperlink ref="R5" r:id="rId1"/>
    <hyperlink ref="R6" r:id="rId2"/>
    <hyperlink ref="R7" r:id="rId3"/>
    <hyperlink ref="A2" r:id="rId4"/>
  </hyperlinks>
  <pageMargins left="0.7" right="0.7" top="0.75" bottom="0.75" header="0.3" footer="0.3"/>
  <pageSetup paperSize="9" orientation="portrait" horizontalDpi="4294967292" verticalDpi="0" r:id="rId5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7"/>
  <sheetViews>
    <sheetView zoomScale="60" zoomScaleNormal="60" workbookViewId="0">
      <pane ySplit="4" topLeftCell="A216" activePane="bottomLeft" state="frozen"/>
      <selection pane="bottomLeft" activeCell="H192" sqref="H192:H244"/>
    </sheetView>
  </sheetViews>
  <sheetFormatPr defaultRowHeight="14.4" x14ac:dyDescent="0.3"/>
  <cols>
    <col min="1" max="1" width="9.33203125" bestFit="1" customWidth="1"/>
    <col min="2" max="2" width="16" bestFit="1" customWidth="1"/>
    <col min="3" max="3" width="36.44140625" style="64" customWidth="1"/>
    <col min="4" max="4" width="9.109375" bestFit="1" customWidth="1"/>
    <col min="5" max="5" width="9.5546875" bestFit="1" customWidth="1"/>
    <col min="6" max="6" width="9.33203125" customWidth="1"/>
    <col min="7" max="7" width="14" bestFit="1" customWidth="1"/>
    <col min="8" max="8" width="8.33203125" bestFit="1" customWidth="1"/>
    <col min="9" max="9" width="19.5546875" bestFit="1" customWidth="1"/>
    <col min="10" max="10" width="14.33203125" bestFit="1" customWidth="1"/>
    <col min="11" max="11" width="18.88671875" bestFit="1" customWidth="1"/>
    <col min="12" max="12" width="10" bestFit="1" customWidth="1"/>
    <col min="13" max="13" width="3.109375" bestFit="1" customWidth="1"/>
    <col min="14" max="14" width="3.44140625" customWidth="1"/>
    <col min="15" max="15" width="16.44140625" style="57" customWidth="1"/>
    <col min="16" max="16" width="6" hidden="1" customWidth="1"/>
    <col min="17" max="17" width="14.88671875" hidden="1" customWidth="1"/>
    <col min="18" max="18" width="6.6640625" hidden="1" customWidth="1"/>
  </cols>
  <sheetData>
    <row r="2" spans="1:20" x14ac:dyDescent="0.3">
      <c r="A2" s="46" t="s">
        <v>0</v>
      </c>
    </row>
    <row r="3" spans="1:20" x14ac:dyDescent="0.3">
      <c r="A3" s="1"/>
      <c r="B3" s="2"/>
      <c r="C3" s="3"/>
      <c r="D3" s="4"/>
      <c r="E3" s="4"/>
      <c r="F3" s="5"/>
      <c r="G3" s="5"/>
      <c r="H3" s="6"/>
      <c r="I3" s="7" t="s">
        <v>1</v>
      </c>
      <c r="J3" s="8">
        <v>3</v>
      </c>
      <c r="K3" s="9" t="str">
        <f>IF(D3="","",IF(H3="Won", J3,-F3))</f>
        <v/>
      </c>
      <c r="L3" s="10"/>
      <c r="T3" s="46"/>
    </row>
    <row r="4" spans="1:20" x14ac:dyDescent="0.3">
      <c r="A4" s="11" t="s">
        <v>2</v>
      </c>
      <c r="B4" s="12" t="s">
        <v>3</v>
      </c>
      <c r="C4" s="12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4" t="s">
        <v>9</v>
      </c>
      <c r="I4" s="14" t="s">
        <v>10</v>
      </c>
      <c r="J4" s="12" t="s">
        <v>11</v>
      </c>
      <c r="K4" s="12" t="s">
        <v>12</v>
      </c>
      <c r="L4" s="15" t="s">
        <v>13</v>
      </c>
      <c r="M4" s="41" t="s">
        <v>14</v>
      </c>
      <c r="N4" s="42" t="s">
        <v>15</v>
      </c>
      <c r="O4" s="58" t="s">
        <v>16</v>
      </c>
      <c r="T4" s="46"/>
    </row>
    <row r="5" spans="1:20" x14ac:dyDescent="0.3">
      <c r="A5" s="16">
        <v>42370</v>
      </c>
      <c r="B5" s="17" t="s">
        <v>17</v>
      </c>
      <c r="C5" s="18" t="s">
        <v>18</v>
      </c>
      <c r="D5" s="19">
        <v>3.5</v>
      </c>
      <c r="E5" s="19"/>
      <c r="F5" s="20">
        <f>J5/D5*D5/R5</f>
        <v>1.2</v>
      </c>
      <c r="G5" s="20">
        <f>D5*F5</f>
        <v>4.2</v>
      </c>
      <c r="H5" s="21" t="s">
        <v>19</v>
      </c>
      <c r="I5" s="29">
        <f t="shared" ref="I5:I10" si="0">IF(H4="Lost",IF(I4=12,3,I4+3),3)</f>
        <v>3</v>
      </c>
      <c r="J5" s="20">
        <f>I5</f>
        <v>3</v>
      </c>
      <c r="K5" s="20">
        <f t="shared" ref="K5" si="1">IF(H5="","",IF(H5="Won", J5,-F5))</f>
        <v>-1.2</v>
      </c>
      <c r="L5" s="22">
        <f>K5</f>
        <v>-1.2</v>
      </c>
      <c r="M5" s="44">
        <f>IF(H5="Won",1,0)</f>
        <v>0</v>
      </c>
      <c r="N5" s="44">
        <f>IF(H5="Lost",1,0)</f>
        <v>1</v>
      </c>
      <c r="O5" s="59">
        <f t="shared" ref="O5:O6" si="2">IF(H5="","",M5/(M5+N5))</f>
        <v>0</v>
      </c>
      <c r="P5" s="23">
        <f>D5</f>
        <v>3.5</v>
      </c>
      <c r="Q5">
        <v>1</v>
      </c>
      <c r="R5" s="23">
        <f>P5-Q5</f>
        <v>2.5</v>
      </c>
      <c r="T5" s="46" t="s">
        <v>20</v>
      </c>
    </row>
    <row r="6" spans="1:20" x14ac:dyDescent="0.3">
      <c r="A6" s="24">
        <v>42371</v>
      </c>
      <c r="B6" s="25" t="s">
        <v>21</v>
      </c>
      <c r="C6" s="26" t="s">
        <v>22</v>
      </c>
      <c r="D6" s="19">
        <v>3.25</v>
      </c>
      <c r="E6" s="19" t="str">
        <f t="shared" ref="E6:E20" si="3">IF(COUNTIF(H1:H5,"Lost")&gt;4,"","Y")</f>
        <v>Y</v>
      </c>
      <c r="F6" s="20">
        <f t="shared" ref="F6:F68" si="4">IF(D6="","",IF(H5="Won", J6/D6*D6/R6, J6/D6*D6/R6))</f>
        <v>3.2</v>
      </c>
      <c r="G6" s="20">
        <f t="shared" ref="G6:G69" si="5">IF(D6="","",IF(H5="Won",  D6*F6,D6*F6))</f>
        <v>10.4</v>
      </c>
      <c r="H6" s="21" t="s">
        <v>19</v>
      </c>
      <c r="I6" s="29">
        <f t="shared" si="0"/>
        <v>6</v>
      </c>
      <c r="J6" s="20">
        <f>IF(H5="","",IF(H5="Won",I6,IF(H5="Push",J5,IF(E6="Y",I6+F5,J5-K5))))</f>
        <v>7.2</v>
      </c>
      <c r="K6" s="20">
        <f t="shared" ref="K6:K69" si="6">IF(H6="","",IF(H6="Won",J6,IF(H6="Push",0,-F6)))</f>
        <v>-3.2</v>
      </c>
      <c r="L6" s="20">
        <f t="shared" ref="L6:L69" si="7">IF(H6="","",K6+L5)</f>
        <v>-4.4000000000000004</v>
      </c>
      <c r="M6" s="45">
        <f>IF(H6="","",IF(H6="Won",M5+1,IF(H6="Push",M5,M5)))</f>
        <v>0</v>
      </c>
      <c r="N6" s="45">
        <f>IF(H6="","",IF(H6="Lost",N5+1,IF(H6="Push",N5,N5)))</f>
        <v>2</v>
      </c>
      <c r="O6" s="59">
        <f t="shared" si="2"/>
        <v>0</v>
      </c>
      <c r="P6" s="23">
        <f t="shared" ref="P6:P58" si="8">D6</f>
        <v>3.25</v>
      </c>
      <c r="Q6">
        <v>1</v>
      </c>
      <c r="R6" s="23">
        <f t="shared" ref="R6:R58" si="9">P6-Q6</f>
        <v>2.25</v>
      </c>
      <c r="T6" s="46" t="s">
        <v>24</v>
      </c>
    </row>
    <row r="7" spans="1:20" x14ac:dyDescent="0.3">
      <c r="A7" s="24">
        <v>42372</v>
      </c>
      <c r="B7" s="25" t="s">
        <v>25</v>
      </c>
      <c r="C7" s="26" t="s">
        <v>26</v>
      </c>
      <c r="D7" s="19">
        <v>2.75</v>
      </c>
      <c r="E7" s="19" t="str">
        <f t="shared" si="3"/>
        <v>Y</v>
      </c>
      <c r="F7" s="20">
        <f t="shared" si="4"/>
        <v>7.6571428571428575</v>
      </c>
      <c r="G7" s="20">
        <f t="shared" si="5"/>
        <v>21.057142857142857</v>
      </c>
      <c r="H7" s="21" t="s">
        <v>28</v>
      </c>
      <c r="I7" s="29">
        <f t="shared" si="0"/>
        <v>9</v>
      </c>
      <c r="J7" s="20">
        <f t="shared" ref="J7:J70" si="10">IF(H6="","",IF(H6="Won",I7,IF(H6="Push",J6,IF(E7="Y",J6-K6+3,J6-K6))))</f>
        <v>13.4</v>
      </c>
      <c r="K7" s="20">
        <f t="shared" si="6"/>
        <v>13.4</v>
      </c>
      <c r="L7" s="20">
        <f t="shared" si="7"/>
        <v>9</v>
      </c>
      <c r="M7" s="45">
        <f>IF(H7="","",IF(H7="Won",M6+1,IF(H7="Push",M6,M6)))</f>
        <v>1</v>
      </c>
      <c r="N7" s="45">
        <f>IF(H7="","",IF(H7="Lost",N6+1,IF(H7="Push",N6,N6)))</f>
        <v>2</v>
      </c>
      <c r="O7" s="59">
        <f>IF(H7="","",M7/(M7+N7))</f>
        <v>0.33333333333333331</v>
      </c>
      <c r="P7" s="23">
        <f t="shared" si="8"/>
        <v>2.75</v>
      </c>
      <c r="Q7">
        <v>1</v>
      </c>
      <c r="R7" s="23">
        <f t="shared" si="9"/>
        <v>1.75</v>
      </c>
      <c r="T7" s="46" t="s">
        <v>0</v>
      </c>
    </row>
    <row r="8" spans="1:20" x14ac:dyDescent="0.3">
      <c r="A8" s="24">
        <v>42374</v>
      </c>
      <c r="B8" s="25" t="s">
        <v>29</v>
      </c>
      <c r="C8" s="47" t="s">
        <v>30</v>
      </c>
      <c r="D8" s="19">
        <v>2.87</v>
      </c>
      <c r="E8" s="19" t="str">
        <f t="shared" si="3"/>
        <v>Y</v>
      </c>
      <c r="F8" s="20">
        <f t="shared" si="4"/>
        <v>1.6042780748663104</v>
      </c>
      <c r="G8" s="20">
        <f t="shared" si="5"/>
        <v>4.6042780748663112</v>
      </c>
      <c r="H8" s="21" t="s">
        <v>28</v>
      </c>
      <c r="I8" s="29">
        <f t="shared" si="0"/>
        <v>3</v>
      </c>
      <c r="J8" s="20">
        <f t="shared" si="10"/>
        <v>3</v>
      </c>
      <c r="K8" s="20">
        <f t="shared" si="6"/>
        <v>3</v>
      </c>
      <c r="L8" s="20">
        <f t="shared" si="7"/>
        <v>12</v>
      </c>
      <c r="M8" s="45">
        <f t="shared" ref="M8:M71" si="11">IF(H8="","",IF(H8="Won",M7+1,IF(H8="Push",M7,M7)))</f>
        <v>2</v>
      </c>
      <c r="N8" s="45">
        <f t="shared" ref="N8:N71" si="12">IF(H8="","",IF(H8="Lost",N7+1,IF(H8="Push",N7,N7)))</f>
        <v>2</v>
      </c>
      <c r="O8" s="59">
        <f t="shared" ref="O8:O71" si="13">IF(H8="","",M8/(M8+N8))</f>
        <v>0.5</v>
      </c>
      <c r="P8" s="23">
        <f t="shared" si="8"/>
        <v>2.87</v>
      </c>
      <c r="Q8">
        <v>1</v>
      </c>
      <c r="R8" s="23">
        <f t="shared" si="9"/>
        <v>1.87</v>
      </c>
    </row>
    <row r="9" spans="1:20" x14ac:dyDescent="0.3">
      <c r="A9" s="24">
        <v>42375</v>
      </c>
      <c r="B9" s="27" t="s">
        <v>31</v>
      </c>
      <c r="C9" s="28" t="s">
        <v>32</v>
      </c>
      <c r="D9" s="19">
        <v>2.75</v>
      </c>
      <c r="E9" s="19" t="str">
        <f t="shared" si="3"/>
        <v>Y</v>
      </c>
      <c r="F9" s="20">
        <f t="shared" si="4"/>
        <v>1.7142857142857142</v>
      </c>
      <c r="G9" s="20">
        <f t="shared" si="5"/>
        <v>4.7142857142857144</v>
      </c>
      <c r="H9" s="21" t="s">
        <v>19</v>
      </c>
      <c r="I9" s="29">
        <f t="shared" si="0"/>
        <v>3</v>
      </c>
      <c r="J9" s="20">
        <f t="shared" si="10"/>
        <v>3</v>
      </c>
      <c r="K9" s="20">
        <f t="shared" si="6"/>
        <v>-1.7142857142857142</v>
      </c>
      <c r="L9" s="20">
        <f t="shared" si="7"/>
        <v>10.285714285714286</v>
      </c>
      <c r="M9" s="45">
        <f t="shared" si="11"/>
        <v>2</v>
      </c>
      <c r="N9" s="45">
        <f t="shared" si="12"/>
        <v>3</v>
      </c>
      <c r="O9" s="59">
        <f t="shared" si="13"/>
        <v>0.4</v>
      </c>
      <c r="P9" s="23">
        <f t="shared" si="8"/>
        <v>2.75</v>
      </c>
      <c r="Q9">
        <v>1</v>
      </c>
      <c r="R9" s="23">
        <f t="shared" si="9"/>
        <v>1.75</v>
      </c>
    </row>
    <row r="10" spans="1:20" x14ac:dyDescent="0.3">
      <c r="A10" s="24">
        <v>42376</v>
      </c>
      <c r="B10" s="27" t="s">
        <v>33</v>
      </c>
      <c r="C10" s="28" t="s">
        <v>34</v>
      </c>
      <c r="D10" s="19">
        <v>2.75</v>
      </c>
      <c r="E10" s="19" t="str">
        <f t="shared" si="3"/>
        <v>Y</v>
      </c>
      <c r="F10" s="20">
        <f t="shared" si="4"/>
        <v>4.4081632653061229</v>
      </c>
      <c r="G10" s="20">
        <f t="shared" si="5"/>
        <v>12.122448979591837</v>
      </c>
      <c r="H10" s="21" t="s">
        <v>19</v>
      </c>
      <c r="I10" s="29">
        <f t="shared" si="0"/>
        <v>6</v>
      </c>
      <c r="J10" s="20">
        <f t="shared" si="10"/>
        <v>7.7142857142857144</v>
      </c>
      <c r="K10" s="20">
        <f t="shared" si="6"/>
        <v>-4.4081632653061229</v>
      </c>
      <c r="L10" s="20">
        <f t="shared" si="7"/>
        <v>5.8775510204081636</v>
      </c>
      <c r="M10" s="45">
        <f t="shared" si="11"/>
        <v>2</v>
      </c>
      <c r="N10" s="45">
        <f t="shared" si="12"/>
        <v>4</v>
      </c>
      <c r="O10" s="59">
        <f t="shared" si="13"/>
        <v>0.33333333333333331</v>
      </c>
      <c r="P10" s="23">
        <f t="shared" si="8"/>
        <v>2.75</v>
      </c>
      <c r="Q10">
        <v>1</v>
      </c>
      <c r="R10" s="23">
        <f t="shared" si="9"/>
        <v>1.75</v>
      </c>
    </row>
    <row r="11" spans="1:20" x14ac:dyDescent="0.3">
      <c r="A11" s="24">
        <v>42377</v>
      </c>
      <c r="B11" s="27" t="s">
        <v>35</v>
      </c>
      <c r="C11" s="28" t="s">
        <v>36</v>
      </c>
      <c r="D11" s="19">
        <v>2.75</v>
      </c>
      <c r="E11" s="19" t="str">
        <f t="shared" si="3"/>
        <v>Y</v>
      </c>
      <c r="F11" s="20">
        <f t="shared" si="4"/>
        <v>8.6413994169096213</v>
      </c>
      <c r="G11" s="20">
        <f t="shared" si="5"/>
        <v>23.763848396501459</v>
      </c>
      <c r="H11" s="21" t="s">
        <v>19</v>
      </c>
      <c r="I11" s="29">
        <f>IF(H10="Lost",IF(I10=12,3,IF(E11="y",I10+3,I10)),3)</f>
        <v>9</v>
      </c>
      <c r="J11" s="20">
        <f t="shared" si="10"/>
        <v>15.122448979591837</v>
      </c>
      <c r="K11" s="20">
        <f t="shared" si="6"/>
        <v>-8.6413994169096213</v>
      </c>
      <c r="L11" s="20">
        <f t="shared" si="7"/>
        <v>-2.7638483965014577</v>
      </c>
      <c r="M11" s="45">
        <f t="shared" si="11"/>
        <v>2</v>
      </c>
      <c r="N11" s="45">
        <f t="shared" si="12"/>
        <v>5</v>
      </c>
      <c r="O11" s="59">
        <f t="shared" si="13"/>
        <v>0.2857142857142857</v>
      </c>
      <c r="P11" s="23">
        <f t="shared" si="8"/>
        <v>2.75</v>
      </c>
      <c r="Q11">
        <v>1</v>
      </c>
      <c r="R11" s="23">
        <f t="shared" si="9"/>
        <v>1.75</v>
      </c>
    </row>
    <row r="12" spans="1:20" x14ac:dyDescent="0.3">
      <c r="A12" s="24">
        <v>42378</v>
      </c>
      <c r="B12" s="27" t="s">
        <v>37</v>
      </c>
      <c r="C12" s="28" t="s">
        <v>38</v>
      </c>
      <c r="D12" s="19">
        <v>2.75</v>
      </c>
      <c r="E12" s="19" t="str">
        <f t="shared" si="3"/>
        <v>Y</v>
      </c>
      <c r="F12" s="20">
        <f t="shared" si="4"/>
        <v>15.293627655143693</v>
      </c>
      <c r="G12" s="20">
        <f t="shared" si="5"/>
        <v>42.057476051645153</v>
      </c>
      <c r="H12" s="21" t="s">
        <v>19</v>
      </c>
      <c r="I12" s="29">
        <f>IF(H11="Lost",IF(I11=12,3,IF(E12="y",I11+3,I11)),3)</f>
        <v>12</v>
      </c>
      <c r="J12" s="20">
        <f t="shared" si="10"/>
        <v>26.763848396501459</v>
      </c>
      <c r="K12" s="20">
        <f t="shared" si="6"/>
        <v>-15.293627655143693</v>
      </c>
      <c r="L12" s="20">
        <f t="shared" si="7"/>
        <v>-18.05747605164515</v>
      </c>
      <c r="M12" s="45">
        <f t="shared" si="11"/>
        <v>2</v>
      </c>
      <c r="N12" s="45">
        <f t="shared" si="12"/>
        <v>6</v>
      </c>
      <c r="O12" s="59">
        <f t="shared" si="13"/>
        <v>0.25</v>
      </c>
      <c r="P12" s="23">
        <f t="shared" si="8"/>
        <v>2.75</v>
      </c>
      <c r="Q12">
        <v>1</v>
      </c>
      <c r="R12" s="23">
        <f t="shared" si="9"/>
        <v>1.75</v>
      </c>
    </row>
    <row r="13" spans="1:20" x14ac:dyDescent="0.3">
      <c r="A13" s="24">
        <v>42379</v>
      </c>
      <c r="B13" s="27" t="s">
        <v>39</v>
      </c>
      <c r="C13" s="28" t="s">
        <v>40</v>
      </c>
      <c r="D13" s="19">
        <v>4</v>
      </c>
      <c r="E13" s="19" t="str">
        <f t="shared" si="3"/>
        <v>Y</v>
      </c>
      <c r="F13" s="20">
        <f t="shared" si="4"/>
        <v>15.019158683881718</v>
      </c>
      <c r="G13" s="20">
        <f t="shared" si="5"/>
        <v>60.076634735526873</v>
      </c>
      <c r="H13" s="21" t="s">
        <v>28</v>
      </c>
      <c r="I13" s="29">
        <v>15</v>
      </c>
      <c r="J13" s="20">
        <f t="shared" si="10"/>
        <v>45.057476051645153</v>
      </c>
      <c r="K13" s="20">
        <f t="shared" si="6"/>
        <v>45.057476051645153</v>
      </c>
      <c r="L13" s="20">
        <f t="shared" si="7"/>
        <v>27.000000000000004</v>
      </c>
      <c r="M13" s="45">
        <f t="shared" si="11"/>
        <v>3</v>
      </c>
      <c r="N13" s="45">
        <f t="shared" si="12"/>
        <v>6</v>
      </c>
      <c r="O13" s="59">
        <f t="shared" si="13"/>
        <v>0.33333333333333331</v>
      </c>
      <c r="P13" s="23">
        <f t="shared" si="8"/>
        <v>4</v>
      </c>
      <c r="Q13">
        <v>1</v>
      </c>
      <c r="R13" s="23">
        <f t="shared" si="9"/>
        <v>3</v>
      </c>
    </row>
    <row r="14" spans="1:20" x14ac:dyDescent="0.3">
      <c r="A14" s="24">
        <v>42380</v>
      </c>
      <c r="B14" s="27" t="s">
        <v>41</v>
      </c>
      <c r="C14" s="28" t="s">
        <v>42</v>
      </c>
      <c r="D14" s="19">
        <v>3.5</v>
      </c>
      <c r="E14" s="19" t="str">
        <f t="shared" si="3"/>
        <v>Y</v>
      </c>
      <c r="F14" s="20">
        <f t="shared" si="4"/>
        <v>1.2</v>
      </c>
      <c r="G14" s="20">
        <f t="shared" si="5"/>
        <v>4.2</v>
      </c>
      <c r="H14" s="21" t="s">
        <v>28</v>
      </c>
      <c r="I14" s="29">
        <f t="shared" ref="I14:I76" si="14">IF(H13="Lost",IF(I13=12,3,IF(E14="y",I13+3,I13)),3)</f>
        <v>3</v>
      </c>
      <c r="J14" s="20">
        <f t="shared" si="10"/>
        <v>3</v>
      </c>
      <c r="K14" s="20">
        <f t="shared" si="6"/>
        <v>3</v>
      </c>
      <c r="L14" s="20">
        <f t="shared" si="7"/>
        <v>30.000000000000004</v>
      </c>
      <c r="M14" s="45">
        <f t="shared" si="11"/>
        <v>4</v>
      </c>
      <c r="N14" s="45">
        <f t="shared" si="12"/>
        <v>6</v>
      </c>
      <c r="O14" s="59">
        <f t="shared" si="13"/>
        <v>0.4</v>
      </c>
      <c r="P14" s="23">
        <f t="shared" si="8"/>
        <v>3.5</v>
      </c>
      <c r="Q14">
        <v>1</v>
      </c>
      <c r="R14" s="23">
        <f t="shared" si="9"/>
        <v>2.5</v>
      </c>
    </row>
    <row r="15" spans="1:20" x14ac:dyDescent="0.3">
      <c r="A15" s="24">
        <v>42381</v>
      </c>
      <c r="B15" s="27" t="s">
        <v>43</v>
      </c>
      <c r="C15" s="28" t="s">
        <v>44</v>
      </c>
      <c r="D15" s="19">
        <v>3</v>
      </c>
      <c r="E15" s="19" t="str">
        <f t="shared" si="3"/>
        <v>Y</v>
      </c>
      <c r="F15" s="20">
        <f t="shared" si="4"/>
        <v>1.5</v>
      </c>
      <c r="G15" s="20">
        <f t="shared" si="5"/>
        <v>4.5</v>
      </c>
      <c r="H15" s="21" t="s">
        <v>19</v>
      </c>
      <c r="I15" s="29">
        <f t="shared" si="14"/>
        <v>3</v>
      </c>
      <c r="J15" s="20">
        <f t="shared" si="10"/>
        <v>3</v>
      </c>
      <c r="K15" s="20">
        <f t="shared" si="6"/>
        <v>-1.5</v>
      </c>
      <c r="L15" s="20">
        <f t="shared" si="7"/>
        <v>28.500000000000004</v>
      </c>
      <c r="M15" s="45">
        <f t="shared" si="11"/>
        <v>4</v>
      </c>
      <c r="N15" s="45">
        <f t="shared" si="12"/>
        <v>7</v>
      </c>
      <c r="O15" s="59">
        <f t="shared" si="13"/>
        <v>0.36363636363636365</v>
      </c>
      <c r="P15" s="23">
        <f t="shared" si="8"/>
        <v>3</v>
      </c>
      <c r="Q15">
        <v>1</v>
      </c>
      <c r="R15" s="23">
        <f t="shared" si="9"/>
        <v>2</v>
      </c>
    </row>
    <row r="16" spans="1:20" x14ac:dyDescent="0.3">
      <c r="A16" s="24">
        <v>42382</v>
      </c>
      <c r="B16" s="27" t="s">
        <v>45</v>
      </c>
      <c r="C16" s="28" t="s">
        <v>46</v>
      </c>
      <c r="D16" s="19">
        <v>2.87</v>
      </c>
      <c r="E16" s="19" t="str">
        <f t="shared" si="3"/>
        <v>Y</v>
      </c>
      <c r="F16" s="20">
        <f t="shared" si="4"/>
        <v>4.0106951871657754</v>
      </c>
      <c r="G16" s="20">
        <f t="shared" si="5"/>
        <v>11.510695187165776</v>
      </c>
      <c r="H16" s="21" t="s">
        <v>19</v>
      </c>
      <c r="I16" s="29">
        <f t="shared" si="14"/>
        <v>6</v>
      </c>
      <c r="J16" s="20">
        <f t="shared" si="10"/>
        <v>7.5</v>
      </c>
      <c r="K16" s="20">
        <f t="shared" si="6"/>
        <v>-4.0106951871657754</v>
      </c>
      <c r="L16" s="20">
        <f t="shared" si="7"/>
        <v>24.489304812834227</v>
      </c>
      <c r="M16" s="45">
        <f t="shared" si="11"/>
        <v>4</v>
      </c>
      <c r="N16" s="45">
        <f t="shared" si="12"/>
        <v>8</v>
      </c>
      <c r="O16" s="59">
        <f t="shared" si="13"/>
        <v>0.33333333333333331</v>
      </c>
      <c r="P16" s="23">
        <f t="shared" si="8"/>
        <v>2.87</v>
      </c>
      <c r="Q16">
        <v>1</v>
      </c>
      <c r="R16" s="23">
        <f t="shared" si="9"/>
        <v>1.87</v>
      </c>
    </row>
    <row r="17" spans="1:18" x14ac:dyDescent="0.3">
      <c r="A17" s="24">
        <v>42383</v>
      </c>
      <c r="B17" s="27" t="s">
        <v>47</v>
      </c>
      <c r="C17" s="30" t="s">
        <v>48</v>
      </c>
      <c r="D17" s="19">
        <v>2.62</v>
      </c>
      <c r="E17" s="19" t="str">
        <f t="shared" si="3"/>
        <v>Y</v>
      </c>
      <c r="F17" s="20">
        <f>IF(D17="","",IF(H16="Won", J17/D17*D17/R17, J17/D17*D17/R17))</f>
        <v>8.9572192513368982</v>
      </c>
      <c r="G17" s="20">
        <f>IF(D17="","",IF(H16="Won",  D17*F17,D17*F17))</f>
        <v>23.467914438502675</v>
      </c>
      <c r="H17" s="21" t="s">
        <v>28</v>
      </c>
      <c r="I17" s="29">
        <f t="shared" si="14"/>
        <v>9</v>
      </c>
      <c r="J17" s="20">
        <f t="shared" si="10"/>
        <v>14.510695187165776</v>
      </c>
      <c r="K17" s="20">
        <f t="shared" si="6"/>
        <v>14.510695187165776</v>
      </c>
      <c r="L17" s="20">
        <f t="shared" si="7"/>
        <v>39</v>
      </c>
      <c r="M17" s="45">
        <f t="shared" si="11"/>
        <v>5</v>
      </c>
      <c r="N17" s="45">
        <f t="shared" si="12"/>
        <v>8</v>
      </c>
      <c r="O17" s="59">
        <f t="shared" si="13"/>
        <v>0.38461538461538464</v>
      </c>
      <c r="P17" s="23">
        <f>D17</f>
        <v>2.62</v>
      </c>
      <c r="Q17">
        <v>1</v>
      </c>
      <c r="R17" s="23">
        <f t="shared" si="9"/>
        <v>1.62</v>
      </c>
    </row>
    <row r="18" spans="1:18" x14ac:dyDescent="0.3">
      <c r="A18" s="24">
        <v>42384</v>
      </c>
      <c r="B18" s="27" t="s">
        <v>49</v>
      </c>
      <c r="C18" s="30" t="s">
        <v>50</v>
      </c>
      <c r="D18" s="19">
        <v>2.38</v>
      </c>
      <c r="E18" s="19" t="str">
        <f t="shared" si="3"/>
        <v>Y</v>
      </c>
      <c r="F18" s="20">
        <f t="shared" si="4"/>
        <v>2.1739130434782608</v>
      </c>
      <c r="G18" s="20">
        <f t="shared" si="5"/>
        <v>5.1739130434782608</v>
      </c>
      <c r="H18" s="21" t="s">
        <v>28</v>
      </c>
      <c r="I18" s="29">
        <f t="shared" si="14"/>
        <v>3</v>
      </c>
      <c r="J18" s="20">
        <f t="shared" si="10"/>
        <v>3</v>
      </c>
      <c r="K18" s="20">
        <f t="shared" si="6"/>
        <v>3</v>
      </c>
      <c r="L18" s="20">
        <f t="shared" si="7"/>
        <v>42</v>
      </c>
      <c r="M18" s="45">
        <f t="shared" si="11"/>
        <v>6</v>
      </c>
      <c r="N18" s="45">
        <f t="shared" si="12"/>
        <v>8</v>
      </c>
      <c r="O18" s="59">
        <f t="shared" si="13"/>
        <v>0.42857142857142855</v>
      </c>
      <c r="P18" s="23">
        <f t="shared" si="8"/>
        <v>2.38</v>
      </c>
      <c r="Q18">
        <v>1</v>
      </c>
      <c r="R18" s="23">
        <f t="shared" si="9"/>
        <v>1.38</v>
      </c>
    </row>
    <row r="19" spans="1:18" x14ac:dyDescent="0.3">
      <c r="A19" s="24">
        <v>42385</v>
      </c>
      <c r="B19" s="27" t="s">
        <v>51</v>
      </c>
      <c r="C19" s="30" t="s">
        <v>52</v>
      </c>
      <c r="D19" s="19">
        <v>3</v>
      </c>
      <c r="E19" s="19" t="str">
        <f t="shared" si="3"/>
        <v>Y</v>
      </c>
      <c r="F19" s="20">
        <f t="shared" si="4"/>
        <v>1.5</v>
      </c>
      <c r="G19" s="20">
        <f t="shared" si="5"/>
        <v>4.5</v>
      </c>
      <c r="H19" s="21" t="s">
        <v>19</v>
      </c>
      <c r="I19" s="29">
        <f t="shared" si="14"/>
        <v>3</v>
      </c>
      <c r="J19" s="20">
        <f t="shared" si="10"/>
        <v>3</v>
      </c>
      <c r="K19" s="20">
        <f t="shared" si="6"/>
        <v>-1.5</v>
      </c>
      <c r="L19" s="20">
        <f t="shared" si="7"/>
        <v>40.5</v>
      </c>
      <c r="M19" s="45">
        <f t="shared" si="11"/>
        <v>6</v>
      </c>
      <c r="N19" s="45">
        <f t="shared" si="12"/>
        <v>9</v>
      </c>
      <c r="O19" s="59">
        <f t="shared" si="13"/>
        <v>0.4</v>
      </c>
      <c r="P19" s="23">
        <f t="shared" si="8"/>
        <v>3</v>
      </c>
      <c r="Q19">
        <v>1</v>
      </c>
      <c r="R19" s="23">
        <f t="shared" si="9"/>
        <v>2</v>
      </c>
    </row>
    <row r="20" spans="1:18" x14ac:dyDescent="0.3">
      <c r="A20" s="24">
        <v>42386</v>
      </c>
      <c r="B20" s="27" t="s">
        <v>53</v>
      </c>
      <c r="C20" s="30" t="s">
        <v>54</v>
      </c>
      <c r="D20" s="19">
        <v>3.75</v>
      </c>
      <c r="E20" s="19" t="str">
        <f t="shared" si="3"/>
        <v>Y</v>
      </c>
      <c r="F20" s="20">
        <f t="shared" si="4"/>
        <v>2.7272727272727271</v>
      </c>
      <c r="G20" s="20">
        <f t="shared" si="5"/>
        <v>10.227272727272727</v>
      </c>
      <c r="H20" s="21" t="s">
        <v>19</v>
      </c>
      <c r="I20" s="29">
        <f t="shared" si="14"/>
        <v>6</v>
      </c>
      <c r="J20" s="20">
        <f t="shared" si="10"/>
        <v>7.5</v>
      </c>
      <c r="K20" s="20">
        <f t="shared" si="6"/>
        <v>-2.7272727272727271</v>
      </c>
      <c r="L20" s="20">
        <f t="shared" si="7"/>
        <v>37.772727272727273</v>
      </c>
      <c r="M20" s="45">
        <f t="shared" si="11"/>
        <v>6</v>
      </c>
      <c r="N20" s="45">
        <f t="shared" si="12"/>
        <v>10</v>
      </c>
      <c r="O20" s="59">
        <f t="shared" si="13"/>
        <v>0.375</v>
      </c>
      <c r="P20" s="23">
        <f t="shared" si="8"/>
        <v>3.75</v>
      </c>
      <c r="Q20">
        <v>1</v>
      </c>
      <c r="R20" s="23">
        <f t="shared" si="9"/>
        <v>2.75</v>
      </c>
    </row>
    <row r="21" spans="1:18" x14ac:dyDescent="0.3">
      <c r="A21" s="24">
        <v>42387</v>
      </c>
      <c r="B21" s="27" t="s">
        <v>55</v>
      </c>
      <c r="C21" s="30" t="s">
        <v>56</v>
      </c>
      <c r="D21" s="19">
        <v>2.87</v>
      </c>
      <c r="E21" s="19" t="str">
        <f t="shared" ref="E21:E84" si="15">IF(COUNTIF(H16:H20,"Lost")&gt;4,"","Y")</f>
        <v>Y</v>
      </c>
      <c r="F21" s="20">
        <f t="shared" si="4"/>
        <v>7.0734078755469119</v>
      </c>
      <c r="G21" s="20">
        <f t="shared" si="5"/>
        <v>20.300680602819639</v>
      </c>
      <c r="H21" s="21" t="s">
        <v>28</v>
      </c>
      <c r="I21" s="29">
        <f t="shared" si="14"/>
        <v>9</v>
      </c>
      <c r="J21" s="20">
        <f t="shared" si="10"/>
        <v>13.227272727272727</v>
      </c>
      <c r="K21" s="20">
        <f t="shared" si="6"/>
        <v>13.227272727272727</v>
      </c>
      <c r="L21" s="20">
        <f t="shared" si="7"/>
        <v>51</v>
      </c>
      <c r="M21" s="45">
        <f t="shared" si="11"/>
        <v>7</v>
      </c>
      <c r="N21" s="45">
        <f t="shared" si="12"/>
        <v>10</v>
      </c>
      <c r="O21" s="59">
        <f t="shared" si="13"/>
        <v>0.41176470588235292</v>
      </c>
      <c r="P21" s="23">
        <f t="shared" si="8"/>
        <v>2.87</v>
      </c>
      <c r="Q21">
        <v>1</v>
      </c>
      <c r="R21" s="23">
        <f t="shared" si="9"/>
        <v>1.87</v>
      </c>
    </row>
    <row r="22" spans="1:18" x14ac:dyDescent="0.3">
      <c r="A22" s="24">
        <v>42388</v>
      </c>
      <c r="B22" s="27" t="s">
        <v>39</v>
      </c>
      <c r="C22" s="30" t="s">
        <v>40</v>
      </c>
      <c r="D22" s="19">
        <v>3.75</v>
      </c>
      <c r="E22" s="19" t="str">
        <f t="shared" si="15"/>
        <v>Y</v>
      </c>
      <c r="F22" s="20">
        <f t="shared" si="4"/>
        <v>1.0909090909090908</v>
      </c>
      <c r="G22" s="20">
        <f t="shared" si="5"/>
        <v>4.0909090909090908</v>
      </c>
      <c r="H22" s="21" t="s">
        <v>19</v>
      </c>
      <c r="I22" s="29">
        <f t="shared" si="14"/>
        <v>3</v>
      </c>
      <c r="J22" s="20">
        <f t="shared" si="10"/>
        <v>3</v>
      </c>
      <c r="K22" s="20">
        <f t="shared" si="6"/>
        <v>-1.0909090909090908</v>
      </c>
      <c r="L22" s="20">
        <f t="shared" si="7"/>
        <v>49.909090909090907</v>
      </c>
      <c r="M22" s="45">
        <f t="shared" si="11"/>
        <v>7</v>
      </c>
      <c r="N22" s="45">
        <f t="shared" si="12"/>
        <v>11</v>
      </c>
      <c r="O22" s="59">
        <f t="shared" si="13"/>
        <v>0.3888888888888889</v>
      </c>
      <c r="P22" s="23">
        <f t="shared" si="8"/>
        <v>3.75</v>
      </c>
      <c r="Q22">
        <v>1</v>
      </c>
      <c r="R22" s="23">
        <f t="shared" si="9"/>
        <v>2.75</v>
      </c>
    </row>
    <row r="23" spans="1:18" x14ac:dyDescent="0.3">
      <c r="A23" s="24">
        <v>42389</v>
      </c>
      <c r="B23" s="27" t="s">
        <v>57</v>
      </c>
      <c r="C23" s="30" t="s">
        <v>58</v>
      </c>
      <c r="D23" s="19">
        <v>3</v>
      </c>
      <c r="E23" s="19" t="str">
        <f t="shared" si="15"/>
        <v>Y</v>
      </c>
      <c r="F23" s="20">
        <f t="shared" si="4"/>
        <v>3.5454545454545459</v>
      </c>
      <c r="G23" s="20">
        <f t="shared" si="5"/>
        <v>10.636363636363637</v>
      </c>
      <c r="H23" s="21" t="s">
        <v>19</v>
      </c>
      <c r="I23" s="29">
        <f t="shared" si="14"/>
        <v>6</v>
      </c>
      <c r="J23" s="20">
        <f t="shared" si="10"/>
        <v>7.0909090909090908</v>
      </c>
      <c r="K23" s="20">
        <f t="shared" si="6"/>
        <v>-3.5454545454545459</v>
      </c>
      <c r="L23" s="20">
        <f t="shared" si="7"/>
        <v>46.36363636363636</v>
      </c>
      <c r="M23" s="45">
        <f t="shared" si="11"/>
        <v>7</v>
      </c>
      <c r="N23" s="45">
        <f t="shared" si="12"/>
        <v>12</v>
      </c>
      <c r="O23" s="59">
        <f t="shared" si="13"/>
        <v>0.36842105263157893</v>
      </c>
      <c r="P23" s="23">
        <f t="shared" si="8"/>
        <v>3</v>
      </c>
      <c r="Q23">
        <v>1</v>
      </c>
      <c r="R23" s="23">
        <f t="shared" si="9"/>
        <v>2</v>
      </c>
    </row>
    <row r="24" spans="1:18" x14ac:dyDescent="0.3">
      <c r="A24" s="24">
        <v>42390</v>
      </c>
      <c r="B24" s="27" t="s">
        <v>59</v>
      </c>
      <c r="C24" s="30" t="s">
        <v>60</v>
      </c>
      <c r="D24" s="19">
        <v>2.5</v>
      </c>
      <c r="E24" s="19" t="str">
        <f t="shared" si="15"/>
        <v>Y</v>
      </c>
      <c r="F24" s="20">
        <f t="shared" si="4"/>
        <v>9.0909090909090917</v>
      </c>
      <c r="G24" s="20">
        <f t="shared" si="5"/>
        <v>22.72727272727273</v>
      </c>
      <c r="H24" s="21" t="s">
        <v>61</v>
      </c>
      <c r="I24" s="29">
        <f t="shared" si="14"/>
        <v>9</v>
      </c>
      <c r="J24" s="20">
        <f t="shared" si="10"/>
        <v>13.636363636363637</v>
      </c>
      <c r="K24" s="20">
        <f t="shared" si="6"/>
        <v>0</v>
      </c>
      <c r="L24" s="20">
        <f t="shared" si="7"/>
        <v>46.36363636363636</v>
      </c>
      <c r="M24" s="45">
        <f t="shared" si="11"/>
        <v>7</v>
      </c>
      <c r="N24" s="45">
        <f t="shared" si="12"/>
        <v>12</v>
      </c>
      <c r="O24" s="59">
        <f t="shared" si="13"/>
        <v>0.36842105263157893</v>
      </c>
      <c r="P24" s="23">
        <f t="shared" si="8"/>
        <v>2.5</v>
      </c>
      <c r="Q24">
        <v>1</v>
      </c>
      <c r="R24" s="23">
        <f t="shared" si="9"/>
        <v>1.5</v>
      </c>
    </row>
    <row r="25" spans="1:18" x14ac:dyDescent="0.3">
      <c r="A25" s="24">
        <v>42391</v>
      </c>
      <c r="B25" s="27" t="s">
        <v>62</v>
      </c>
      <c r="C25" s="48" t="s">
        <v>63</v>
      </c>
      <c r="D25" s="19">
        <v>3.25</v>
      </c>
      <c r="E25" s="19" t="str">
        <f t="shared" si="15"/>
        <v>Y</v>
      </c>
      <c r="F25" s="20">
        <f t="shared" si="4"/>
        <v>6.0606060606060606</v>
      </c>
      <c r="G25" s="20">
        <f t="shared" si="5"/>
        <v>19.696969696969695</v>
      </c>
      <c r="H25" s="21" t="s">
        <v>19</v>
      </c>
      <c r="I25" s="29">
        <v>9</v>
      </c>
      <c r="J25" s="20">
        <f t="shared" si="10"/>
        <v>13.636363636363637</v>
      </c>
      <c r="K25" s="20">
        <f t="shared" si="6"/>
        <v>-6.0606060606060606</v>
      </c>
      <c r="L25" s="20">
        <f t="shared" si="7"/>
        <v>40.303030303030297</v>
      </c>
      <c r="M25" s="45">
        <f t="shared" si="11"/>
        <v>7</v>
      </c>
      <c r="N25" s="45">
        <f t="shared" si="12"/>
        <v>13</v>
      </c>
      <c r="O25" s="59">
        <f t="shared" si="13"/>
        <v>0.35</v>
      </c>
      <c r="P25" s="23">
        <f t="shared" si="8"/>
        <v>3.25</v>
      </c>
      <c r="Q25">
        <v>1</v>
      </c>
      <c r="R25" s="23">
        <f t="shared" si="9"/>
        <v>2.25</v>
      </c>
    </row>
    <row r="26" spans="1:18" x14ac:dyDescent="0.3">
      <c r="A26" s="24">
        <v>42392</v>
      </c>
      <c r="B26" s="27" t="s">
        <v>64</v>
      </c>
      <c r="C26" s="30" t="s">
        <v>65</v>
      </c>
      <c r="D26" s="19">
        <v>2.62</v>
      </c>
      <c r="E26" s="19" t="str">
        <f t="shared" si="15"/>
        <v>Y</v>
      </c>
      <c r="F26" s="20">
        <f t="shared" si="4"/>
        <v>14.010475121586232</v>
      </c>
      <c r="G26" s="20">
        <f t="shared" si="5"/>
        <v>36.707444818555928</v>
      </c>
      <c r="H26" s="21" t="s">
        <v>28</v>
      </c>
      <c r="I26" s="29">
        <f t="shared" si="14"/>
        <v>12</v>
      </c>
      <c r="J26" s="20">
        <f t="shared" si="10"/>
        <v>22.696969696969695</v>
      </c>
      <c r="K26" s="20">
        <f t="shared" si="6"/>
        <v>22.696969696969695</v>
      </c>
      <c r="L26" s="20">
        <f t="shared" si="7"/>
        <v>62.999999999999993</v>
      </c>
      <c r="M26" s="45">
        <f t="shared" si="11"/>
        <v>8</v>
      </c>
      <c r="N26" s="45">
        <f t="shared" si="12"/>
        <v>13</v>
      </c>
      <c r="O26" s="59">
        <f t="shared" si="13"/>
        <v>0.38095238095238093</v>
      </c>
      <c r="P26" s="23">
        <f t="shared" si="8"/>
        <v>2.62</v>
      </c>
      <c r="Q26">
        <v>1</v>
      </c>
      <c r="R26" s="23">
        <f t="shared" si="9"/>
        <v>1.62</v>
      </c>
    </row>
    <row r="27" spans="1:18" x14ac:dyDescent="0.3">
      <c r="A27" s="24">
        <v>42395</v>
      </c>
      <c r="B27" s="27" t="s">
        <v>66</v>
      </c>
      <c r="C27" s="30" t="s">
        <v>67</v>
      </c>
      <c r="D27" s="19">
        <v>4</v>
      </c>
      <c r="E27" s="19" t="str">
        <f t="shared" si="15"/>
        <v>Y</v>
      </c>
      <c r="F27" s="20">
        <f t="shared" si="4"/>
        <v>1</v>
      </c>
      <c r="G27" s="20">
        <f t="shared" si="5"/>
        <v>4</v>
      </c>
      <c r="H27" s="21" t="s">
        <v>19</v>
      </c>
      <c r="I27" s="29">
        <f t="shared" si="14"/>
        <v>3</v>
      </c>
      <c r="J27" s="20">
        <f t="shared" si="10"/>
        <v>3</v>
      </c>
      <c r="K27" s="20">
        <f t="shared" si="6"/>
        <v>-1</v>
      </c>
      <c r="L27" s="20">
        <f t="shared" si="7"/>
        <v>61.999999999999993</v>
      </c>
      <c r="M27" s="45">
        <f t="shared" si="11"/>
        <v>8</v>
      </c>
      <c r="N27" s="45">
        <f t="shared" si="12"/>
        <v>14</v>
      </c>
      <c r="O27" s="59">
        <f t="shared" si="13"/>
        <v>0.36363636363636365</v>
      </c>
      <c r="P27" s="23">
        <f t="shared" si="8"/>
        <v>4</v>
      </c>
      <c r="Q27">
        <v>1</v>
      </c>
      <c r="R27" s="23">
        <f t="shared" si="9"/>
        <v>3</v>
      </c>
    </row>
    <row r="28" spans="1:18" x14ac:dyDescent="0.3">
      <c r="A28" s="24">
        <v>42396</v>
      </c>
      <c r="B28" s="27" t="s">
        <v>68</v>
      </c>
      <c r="C28" s="30" t="s">
        <v>69</v>
      </c>
      <c r="D28" s="19">
        <v>2.37</v>
      </c>
      <c r="E28" s="19" t="str">
        <f t="shared" si="15"/>
        <v>Y</v>
      </c>
      <c r="F28" s="20">
        <f t="shared" si="4"/>
        <v>5.10948905109489</v>
      </c>
      <c r="G28" s="20">
        <f t="shared" si="5"/>
        <v>12.10948905109489</v>
      </c>
      <c r="H28" s="21" t="s">
        <v>19</v>
      </c>
      <c r="I28" s="29">
        <f t="shared" si="14"/>
        <v>6</v>
      </c>
      <c r="J28" s="20">
        <f t="shared" si="10"/>
        <v>7</v>
      </c>
      <c r="K28" s="20">
        <f t="shared" si="6"/>
        <v>-5.10948905109489</v>
      </c>
      <c r="L28" s="20">
        <f t="shared" si="7"/>
        <v>56.890510948905103</v>
      </c>
      <c r="M28" s="45">
        <f t="shared" si="11"/>
        <v>8</v>
      </c>
      <c r="N28" s="45">
        <f t="shared" si="12"/>
        <v>15</v>
      </c>
      <c r="O28" s="59">
        <f t="shared" si="13"/>
        <v>0.34782608695652173</v>
      </c>
      <c r="P28" s="23">
        <f t="shared" si="8"/>
        <v>2.37</v>
      </c>
      <c r="Q28">
        <v>1</v>
      </c>
      <c r="R28" s="23">
        <f t="shared" si="9"/>
        <v>1.37</v>
      </c>
    </row>
    <row r="29" spans="1:18" x14ac:dyDescent="0.3">
      <c r="A29" s="24">
        <v>42397</v>
      </c>
      <c r="B29" s="27" t="s">
        <v>70</v>
      </c>
      <c r="C29" s="30" t="s">
        <v>71</v>
      </c>
      <c r="D29" s="19">
        <v>3.25</v>
      </c>
      <c r="E29" s="19" t="str">
        <f t="shared" si="15"/>
        <v>Y</v>
      </c>
      <c r="F29" s="20">
        <f t="shared" si="4"/>
        <v>6.7153284671532845</v>
      </c>
      <c r="G29" s="20">
        <f t="shared" si="5"/>
        <v>21.824817518248175</v>
      </c>
      <c r="H29" s="21" t="s">
        <v>28</v>
      </c>
      <c r="I29" s="29">
        <f t="shared" si="14"/>
        <v>9</v>
      </c>
      <c r="J29" s="20">
        <f t="shared" si="10"/>
        <v>15.10948905109489</v>
      </c>
      <c r="K29" s="20">
        <f t="shared" si="6"/>
        <v>15.10948905109489</v>
      </c>
      <c r="L29" s="20">
        <f t="shared" si="7"/>
        <v>72</v>
      </c>
      <c r="M29" s="45">
        <f t="shared" si="11"/>
        <v>9</v>
      </c>
      <c r="N29" s="45">
        <f t="shared" si="12"/>
        <v>15</v>
      </c>
      <c r="O29" s="59">
        <f t="shared" si="13"/>
        <v>0.375</v>
      </c>
      <c r="P29" s="23">
        <f t="shared" si="8"/>
        <v>3.25</v>
      </c>
      <c r="Q29">
        <v>1</v>
      </c>
      <c r="R29" s="23">
        <f t="shared" si="9"/>
        <v>2.25</v>
      </c>
    </row>
    <row r="30" spans="1:18" x14ac:dyDescent="0.3">
      <c r="A30" s="24">
        <v>42398</v>
      </c>
      <c r="B30" s="27" t="s">
        <v>72</v>
      </c>
      <c r="C30" s="30" t="s">
        <v>73</v>
      </c>
      <c r="D30" s="19">
        <v>2.5</v>
      </c>
      <c r="E30" s="19" t="str">
        <f t="shared" si="15"/>
        <v>Y</v>
      </c>
      <c r="F30" s="20">
        <f t="shared" si="4"/>
        <v>2</v>
      </c>
      <c r="G30" s="20">
        <f t="shared" si="5"/>
        <v>5</v>
      </c>
      <c r="H30" s="21" t="s">
        <v>19</v>
      </c>
      <c r="I30" s="29">
        <f t="shared" si="14"/>
        <v>3</v>
      </c>
      <c r="J30" s="20">
        <f t="shared" si="10"/>
        <v>3</v>
      </c>
      <c r="K30" s="20">
        <f t="shared" si="6"/>
        <v>-2</v>
      </c>
      <c r="L30" s="20">
        <f t="shared" si="7"/>
        <v>70</v>
      </c>
      <c r="M30" s="45">
        <f t="shared" si="11"/>
        <v>9</v>
      </c>
      <c r="N30" s="45">
        <f t="shared" si="12"/>
        <v>16</v>
      </c>
      <c r="O30" s="59">
        <f t="shared" si="13"/>
        <v>0.36</v>
      </c>
      <c r="P30" s="23">
        <f t="shared" si="8"/>
        <v>2.5</v>
      </c>
      <c r="Q30">
        <v>1</v>
      </c>
      <c r="R30" s="23">
        <f t="shared" si="9"/>
        <v>1.5</v>
      </c>
    </row>
    <row r="31" spans="1:18" x14ac:dyDescent="0.3">
      <c r="A31" s="24">
        <v>42399</v>
      </c>
      <c r="B31" s="27" t="s">
        <v>74</v>
      </c>
      <c r="C31" s="48" t="s">
        <v>75</v>
      </c>
      <c r="D31" s="19">
        <v>3.25</v>
      </c>
      <c r="E31" s="19" t="str">
        <f t="shared" si="15"/>
        <v>Y</v>
      </c>
      <c r="F31" s="20">
        <f t="shared" si="4"/>
        <v>3.5555555555555554</v>
      </c>
      <c r="G31" s="20">
        <f t="shared" si="5"/>
        <v>11.555555555555555</v>
      </c>
      <c r="H31" s="37" t="s">
        <v>19</v>
      </c>
      <c r="I31" s="29">
        <f t="shared" si="14"/>
        <v>6</v>
      </c>
      <c r="J31" s="20">
        <f t="shared" si="10"/>
        <v>8</v>
      </c>
      <c r="K31" s="20">
        <f t="shared" si="6"/>
        <v>-3.5555555555555554</v>
      </c>
      <c r="L31" s="20">
        <f t="shared" si="7"/>
        <v>66.444444444444443</v>
      </c>
      <c r="M31" s="45">
        <f t="shared" si="11"/>
        <v>9</v>
      </c>
      <c r="N31" s="45">
        <f t="shared" si="12"/>
        <v>17</v>
      </c>
      <c r="O31" s="59">
        <f t="shared" si="13"/>
        <v>0.34615384615384615</v>
      </c>
      <c r="P31" s="23">
        <f t="shared" si="8"/>
        <v>3.25</v>
      </c>
      <c r="Q31">
        <v>1</v>
      </c>
      <c r="R31" s="23">
        <f t="shared" si="9"/>
        <v>2.25</v>
      </c>
    </row>
    <row r="32" spans="1:18" ht="18.75" customHeight="1" x14ac:dyDescent="0.3">
      <c r="A32" s="24">
        <v>42400</v>
      </c>
      <c r="B32" s="27" t="s">
        <v>76</v>
      </c>
      <c r="C32" s="48" t="s">
        <v>77</v>
      </c>
      <c r="D32" s="19">
        <v>3.25</v>
      </c>
      <c r="E32" s="19" t="str">
        <f t="shared" si="15"/>
        <v>Y</v>
      </c>
      <c r="F32" s="20">
        <f t="shared" si="4"/>
        <v>6.4691358024691361</v>
      </c>
      <c r="G32" s="20">
        <f t="shared" si="5"/>
        <v>21.024691358024693</v>
      </c>
      <c r="H32" s="21" t="s">
        <v>19</v>
      </c>
      <c r="I32" s="29">
        <f t="shared" si="14"/>
        <v>9</v>
      </c>
      <c r="J32" s="20">
        <f t="shared" si="10"/>
        <v>14.555555555555555</v>
      </c>
      <c r="K32" s="20">
        <f t="shared" si="6"/>
        <v>-6.4691358024691361</v>
      </c>
      <c r="L32" s="20">
        <f t="shared" si="7"/>
        <v>59.975308641975303</v>
      </c>
      <c r="M32" s="45">
        <f t="shared" si="11"/>
        <v>9</v>
      </c>
      <c r="N32" s="45">
        <f t="shared" si="12"/>
        <v>18</v>
      </c>
      <c r="O32" s="59">
        <f t="shared" si="13"/>
        <v>0.33333333333333331</v>
      </c>
      <c r="P32" s="23">
        <f t="shared" si="8"/>
        <v>3.25</v>
      </c>
      <c r="Q32">
        <v>1</v>
      </c>
      <c r="R32" s="23">
        <f t="shared" si="9"/>
        <v>2.25</v>
      </c>
    </row>
    <row r="33" spans="1:21" s="50" customFormat="1" ht="40.5" customHeight="1" x14ac:dyDescent="0.3">
      <c r="A33" s="51">
        <v>42401</v>
      </c>
      <c r="B33" s="17" t="s">
        <v>78</v>
      </c>
      <c r="C33" s="18" t="s">
        <v>79</v>
      </c>
      <c r="D33" s="52">
        <v>2.37</v>
      </c>
      <c r="E33" s="19" t="str">
        <f t="shared" si="15"/>
        <v>Y</v>
      </c>
      <c r="F33" s="53">
        <f t="shared" si="4"/>
        <v>17.536271064251597</v>
      </c>
      <c r="G33" s="53">
        <f t="shared" si="5"/>
        <v>41.56096242227629</v>
      </c>
      <c r="H33" s="54" t="s">
        <v>28</v>
      </c>
      <c r="I33" s="29">
        <f t="shared" si="14"/>
        <v>12</v>
      </c>
      <c r="J33" s="20">
        <f t="shared" si="10"/>
        <v>24.02469135802469</v>
      </c>
      <c r="K33" s="53">
        <f t="shared" si="6"/>
        <v>24.02469135802469</v>
      </c>
      <c r="L33" s="53">
        <f t="shared" si="7"/>
        <v>84</v>
      </c>
      <c r="M33" s="56">
        <f>IF(H33="","",IF(H33="Won",M32+1,IF(H33="Push",M32,M32)))</f>
        <v>10</v>
      </c>
      <c r="N33" s="56">
        <f t="shared" si="12"/>
        <v>18</v>
      </c>
      <c r="O33" s="60">
        <f>IF(H33="","",M33/(M33+N33))</f>
        <v>0.35714285714285715</v>
      </c>
      <c r="P33" s="49">
        <f t="shared" si="8"/>
        <v>2.37</v>
      </c>
      <c r="Q33" s="50">
        <v>1</v>
      </c>
      <c r="R33" s="49">
        <f t="shared" si="9"/>
        <v>1.37</v>
      </c>
      <c r="S33" s="71">
        <v>1</v>
      </c>
      <c r="T33" s="71">
        <v>0</v>
      </c>
      <c r="U33" s="70">
        <v>1</v>
      </c>
    </row>
    <row r="34" spans="1:21" x14ac:dyDescent="0.3">
      <c r="A34" s="24">
        <v>42402</v>
      </c>
      <c r="B34" s="25" t="s">
        <v>80</v>
      </c>
      <c r="C34" s="26" t="s">
        <v>81</v>
      </c>
      <c r="D34" s="19">
        <v>2.62</v>
      </c>
      <c r="E34" s="19" t="str">
        <f t="shared" si="15"/>
        <v>Y</v>
      </c>
      <c r="F34" s="20">
        <f t="shared" si="4"/>
        <v>1.8518518518518516</v>
      </c>
      <c r="G34" s="20">
        <f t="shared" si="5"/>
        <v>4.8518518518518512</v>
      </c>
      <c r="H34" s="21" t="s">
        <v>19</v>
      </c>
      <c r="I34" s="29">
        <f t="shared" si="14"/>
        <v>3</v>
      </c>
      <c r="J34" s="20">
        <f t="shared" si="10"/>
        <v>3</v>
      </c>
      <c r="K34" s="20">
        <f t="shared" si="6"/>
        <v>-1.8518518518518516</v>
      </c>
      <c r="L34" s="20">
        <f t="shared" si="7"/>
        <v>82.148148148148152</v>
      </c>
      <c r="M34" s="45">
        <f t="shared" si="11"/>
        <v>10</v>
      </c>
      <c r="N34" s="45">
        <f t="shared" si="12"/>
        <v>19</v>
      </c>
      <c r="O34" s="59">
        <f t="shared" si="13"/>
        <v>0.34482758620689657</v>
      </c>
      <c r="P34" s="23">
        <f t="shared" si="8"/>
        <v>2.62</v>
      </c>
      <c r="Q34">
        <v>1</v>
      </c>
      <c r="R34" s="23">
        <f t="shared" si="9"/>
        <v>1.62</v>
      </c>
      <c r="S34" s="45">
        <f>IF(H34="","",IF(H34="Won",S33+1,IF(H34="Push",S33,S33)))</f>
        <v>1</v>
      </c>
      <c r="T34" s="45">
        <f>IF(H34="","",IF(H34="Lost",T33+1,IF(H34="Push",T33,T33)))</f>
        <v>1</v>
      </c>
      <c r="U34" s="69">
        <f>IF(H34="","",S34/(S34+T34))</f>
        <v>0.5</v>
      </c>
    </row>
    <row r="35" spans="1:21" x14ac:dyDescent="0.3">
      <c r="A35" s="24">
        <v>42403</v>
      </c>
      <c r="B35" s="25" t="s">
        <v>82</v>
      </c>
      <c r="C35" s="26" t="s">
        <v>83</v>
      </c>
      <c r="D35" s="19">
        <v>2.38</v>
      </c>
      <c r="E35" s="19" t="str">
        <f t="shared" si="15"/>
        <v>Y</v>
      </c>
      <c r="F35" s="20">
        <f t="shared" si="4"/>
        <v>5.6897477187332264</v>
      </c>
      <c r="G35" s="20">
        <f t="shared" si="5"/>
        <v>13.541599570585078</v>
      </c>
      <c r="H35" s="21" t="s">
        <v>28</v>
      </c>
      <c r="I35" s="29">
        <f t="shared" si="14"/>
        <v>6</v>
      </c>
      <c r="J35" s="20">
        <f t="shared" si="10"/>
        <v>7.8518518518518512</v>
      </c>
      <c r="K35" s="20">
        <f t="shared" si="6"/>
        <v>7.8518518518518512</v>
      </c>
      <c r="L35" s="20">
        <f t="shared" si="7"/>
        <v>90</v>
      </c>
      <c r="M35" s="45">
        <f t="shared" si="11"/>
        <v>11</v>
      </c>
      <c r="N35" s="45">
        <f t="shared" si="12"/>
        <v>19</v>
      </c>
      <c r="O35" s="59">
        <f t="shared" si="13"/>
        <v>0.36666666666666664</v>
      </c>
      <c r="P35" s="23">
        <f t="shared" si="8"/>
        <v>2.38</v>
      </c>
      <c r="Q35">
        <v>1</v>
      </c>
      <c r="R35" s="23">
        <f t="shared" si="9"/>
        <v>1.38</v>
      </c>
      <c r="S35" s="45">
        <f>IF(H35="","",IF(H35="Won",S34+1,IF(H35="Push",S34,S34)))</f>
        <v>2</v>
      </c>
      <c r="T35" s="45">
        <f t="shared" ref="T35:T98" si="16">IF(H35="","",IF(H35="Lost",T34+1,IF(H35="Push",T34,T34)))</f>
        <v>1</v>
      </c>
      <c r="U35" s="69">
        <f t="shared" ref="U35:U106" si="17">IF(H35="","",S35/(S35+T35))</f>
        <v>0.66666666666666663</v>
      </c>
    </row>
    <row r="36" spans="1:21" x14ac:dyDescent="0.3">
      <c r="A36" s="24">
        <v>42404</v>
      </c>
      <c r="B36" s="27" t="s">
        <v>84</v>
      </c>
      <c r="C36" s="28" t="s">
        <v>85</v>
      </c>
      <c r="D36" s="19">
        <v>1.8</v>
      </c>
      <c r="E36" s="19" t="str">
        <f t="shared" si="15"/>
        <v>Y</v>
      </c>
      <c r="F36" s="20">
        <f t="shared" si="4"/>
        <v>3.75</v>
      </c>
      <c r="G36" s="20">
        <f t="shared" si="5"/>
        <v>6.75</v>
      </c>
      <c r="H36" s="21" t="s">
        <v>28</v>
      </c>
      <c r="I36" s="29">
        <f t="shared" si="14"/>
        <v>3</v>
      </c>
      <c r="J36" s="20">
        <f t="shared" si="10"/>
        <v>3</v>
      </c>
      <c r="K36" s="20">
        <f t="shared" si="6"/>
        <v>3</v>
      </c>
      <c r="L36" s="20">
        <f t="shared" si="7"/>
        <v>93</v>
      </c>
      <c r="M36" s="45">
        <f t="shared" si="11"/>
        <v>12</v>
      </c>
      <c r="N36" s="45">
        <f t="shared" si="12"/>
        <v>19</v>
      </c>
      <c r="O36" s="59">
        <f t="shared" si="13"/>
        <v>0.38709677419354838</v>
      </c>
      <c r="P36" s="23">
        <f t="shared" si="8"/>
        <v>1.8</v>
      </c>
      <c r="Q36">
        <v>1</v>
      </c>
      <c r="R36" s="23">
        <f t="shared" si="9"/>
        <v>0.8</v>
      </c>
      <c r="S36" s="45">
        <f t="shared" ref="S36:S99" si="18">IF(H36="","",IF(H36="Won",S35+1,IF(H36="Push",S35,S35)))</f>
        <v>3</v>
      </c>
      <c r="T36" s="45">
        <f t="shared" si="16"/>
        <v>1</v>
      </c>
      <c r="U36" s="69">
        <f t="shared" si="17"/>
        <v>0.75</v>
      </c>
    </row>
    <row r="37" spans="1:21" x14ac:dyDescent="0.3">
      <c r="A37" s="24">
        <v>42405</v>
      </c>
      <c r="B37" s="27" t="s">
        <v>86</v>
      </c>
      <c r="C37" s="28" t="s">
        <v>87</v>
      </c>
      <c r="D37" s="19">
        <v>2.5</v>
      </c>
      <c r="E37" s="19" t="str">
        <f t="shared" si="15"/>
        <v>Y</v>
      </c>
      <c r="F37" s="20">
        <f t="shared" si="4"/>
        <v>2</v>
      </c>
      <c r="G37" s="20">
        <f t="shared" si="5"/>
        <v>5</v>
      </c>
      <c r="H37" s="21" t="s">
        <v>19</v>
      </c>
      <c r="I37" s="29">
        <f t="shared" si="14"/>
        <v>3</v>
      </c>
      <c r="J37" s="20">
        <f t="shared" si="10"/>
        <v>3</v>
      </c>
      <c r="K37" s="20">
        <f t="shared" si="6"/>
        <v>-2</v>
      </c>
      <c r="L37" s="20">
        <f t="shared" si="7"/>
        <v>91</v>
      </c>
      <c r="M37" s="45">
        <f t="shared" si="11"/>
        <v>12</v>
      </c>
      <c r="N37" s="45">
        <f t="shared" si="12"/>
        <v>20</v>
      </c>
      <c r="O37" s="59">
        <f t="shared" si="13"/>
        <v>0.375</v>
      </c>
      <c r="P37" s="23">
        <f t="shared" si="8"/>
        <v>2.5</v>
      </c>
      <c r="Q37">
        <v>1</v>
      </c>
      <c r="R37" s="23">
        <f t="shared" si="9"/>
        <v>1.5</v>
      </c>
      <c r="S37" s="45">
        <f t="shared" si="18"/>
        <v>3</v>
      </c>
      <c r="T37" s="45">
        <f t="shared" si="16"/>
        <v>2</v>
      </c>
      <c r="U37" s="69">
        <f t="shared" si="17"/>
        <v>0.6</v>
      </c>
    </row>
    <row r="38" spans="1:21" x14ac:dyDescent="0.3">
      <c r="A38" s="24">
        <v>42407</v>
      </c>
      <c r="B38" s="27" t="s">
        <v>88</v>
      </c>
      <c r="C38" s="28" t="s">
        <v>89</v>
      </c>
      <c r="D38" s="19">
        <v>3.5</v>
      </c>
      <c r="E38" s="19" t="str">
        <f t="shared" si="15"/>
        <v>Y</v>
      </c>
      <c r="F38" s="20">
        <f t="shared" si="4"/>
        <v>3.2</v>
      </c>
      <c r="G38" s="20">
        <f t="shared" si="5"/>
        <v>11.200000000000001</v>
      </c>
      <c r="H38" s="21" t="s">
        <v>28</v>
      </c>
      <c r="I38" s="29">
        <f t="shared" si="14"/>
        <v>6</v>
      </c>
      <c r="J38" s="20">
        <f t="shared" si="10"/>
        <v>8</v>
      </c>
      <c r="K38" s="20">
        <f t="shared" si="6"/>
        <v>8</v>
      </c>
      <c r="L38" s="20">
        <f t="shared" si="7"/>
        <v>99</v>
      </c>
      <c r="M38" s="45">
        <f t="shared" si="11"/>
        <v>13</v>
      </c>
      <c r="N38" s="45">
        <f t="shared" si="12"/>
        <v>20</v>
      </c>
      <c r="O38" s="59">
        <f t="shared" si="13"/>
        <v>0.39393939393939392</v>
      </c>
      <c r="P38" s="23">
        <f t="shared" si="8"/>
        <v>3.5</v>
      </c>
      <c r="Q38">
        <v>1</v>
      </c>
      <c r="R38" s="23">
        <f t="shared" si="9"/>
        <v>2.5</v>
      </c>
      <c r="S38" s="45">
        <f t="shared" si="18"/>
        <v>4</v>
      </c>
      <c r="T38" s="45">
        <f t="shared" si="16"/>
        <v>2</v>
      </c>
      <c r="U38" s="69">
        <f t="shared" si="17"/>
        <v>0.66666666666666663</v>
      </c>
    </row>
    <row r="39" spans="1:21" x14ac:dyDescent="0.3">
      <c r="A39" s="24">
        <v>42408</v>
      </c>
      <c r="B39" s="27" t="s">
        <v>90</v>
      </c>
      <c r="C39" s="28" t="s">
        <v>91</v>
      </c>
      <c r="D39" s="19">
        <v>2.25</v>
      </c>
      <c r="E39" s="19" t="str">
        <f t="shared" si="15"/>
        <v>Y</v>
      </c>
      <c r="F39" s="20">
        <f t="shared" si="4"/>
        <v>2.4</v>
      </c>
      <c r="G39" s="20">
        <f t="shared" si="5"/>
        <v>5.3999999999999995</v>
      </c>
      <c r="H39" s="21" t="s">
        <v>19</v>
      </c>
      <c r="I39" s="29">
        <f t="shared" si="14"/>
        <v>3</v>
      </c>
      <c r="J39" s="20">
        <f t="shared" si="10"/>
        <v>3</v>
      </c>
      <c r="K39" s="20">
        <f t="shared" si="6"/>
        <v>-2.4</v>
      </c>
      <c r="L39" s="20">
        <f t="shared" si="7"/>
        <v>96.6</v>
      </c>
      <c r="M39" s="45">
        <f t="shared" si="11"/>
        <v>13</v>
      </c>
      <c r="N39" s="45">
        <f t="shared" si="12"/>
        <v>21</v>
      </c>
      <c r="O39" s="59">
        <f t="shared" si="13"/>
        <v>0.38235294117647056</v>
      </c>
      <c r="P39" s="23">
        <f t="shared" si="8"/>
        <v>2.25</v>
      </c>
      <c r="Q39">
        <v>1</v>
      </c>
      <c r="R39" s="23">
        <f t="shared" si="9"/>
        <v>1.25</v>
      </c>
      <c r="S39" s="45">
        <f t="shared" si="18"/>
        <v>4</v>
      </c>
      <c r="T39" s="45">
        <f t="shared" si="16"/>
        <v>3</v>
      </c>
      <c r="U39" s="69">
        <f t="shared" si="17"/>
        <v>0.5714285714285714</v>
      </c>
    </row>
    <row r="40" spans="1:21" x14ac:dyDescent="0.3">
      <c r="A40" s="24">
        <v>42409</v>
      </c>
      <c r="B40" s="27" t="s">
        <v>92</v>
      </c>
      <c r="C40" s="28" t="s">
        <v>93</v>
      </c>
      <c r="D40" s="19">
        <v>3</v>
      </c>
      <c r="E40" s="19" t="str">
        <f t="shared" si="15"/>
        <v>Y</v>
      </c>
      <c r="F40" s="20">
        <f t="shared" si="4"/>
        <v>4.2</v>
      </c>
      <c r="G40" s="20">
        <f t="shared" si="5"/>
        <v>12.600000000000001</v>
      </c>
      <c r="H40" s="21" t="s">
        <v>19</v>
      </c>
      <c r="I40" s="29">
        <f t="shared" si="14"/>
        <v>6</v>
      </c>
      <c r="J40" s="20">
        <f t="shared" si="10"/>
        <v>8.4</v>
      </c>
      <c r="K40" s="20">
        <f t="shared" si="6"/>
        <v>-4.2</v>
      </c>
      <c r="L40" s="20">
        <f t="shared" si="7"/>
        <v>92.399999999999991</v>
      </c>
      <c r="M40" s="45">
        <f t="shared" si="11"/>
        <v>13</v>
      </c>
      <c r="N40" s="45">
        <f t="shared" si="12"/>
        <v>22</v>
      </c>
      <c r="O40" s="59">
        <f t="shared" si="13"/>
        <v>0.37142857142857144</v>
      </c>
      <c r="P40" s="23">
        <f t="shared" si="8"/>
        <v>3</v>
      </c>
      <c r="Q40">
        <v>1</v>
      </c>
      <c r="R40" s="23">
        <f t="shared" si="9"/>
        <v>2</v>
      </c>
      <c r="S40" s="45">
        <f t="shared" si="18"/>
        <v>4</v>
      </c>
      <c r="T40" s="45">
        <f t="shared" si="16"/>
        <v>4</v>
      </c>
      <c r="U40" s="69">
        <f t="shared" si="17"/>
        <v>0.5</v>
      </c>
    </row>
    <row r="41" spans="1:21" x14ac:dyDescent="0.3">
      <c r="A41" s="24">
        <v>42410</v>
      </c>
      <c r="B41" s="27" t="s">
        <v>94</v>
      </c>
      <c r="C41" s="28" t="s">
        <v>95</v>
      </c>
      <c r="D41" s="19">
        <v>2.25</v>
      </c>
      <c r="E41" s="19" t="str">
        <f t="shared" si="15"/>
        <v>Y</v>
      </c>
      <c r="F41" s="20">
        <f t="shared" si="4"/>
        <v>12.48</v>
      </c>
      <c r="G41" s="20">
        <f t="shared" si="5"/>
        <v>28.080000000000002</v>
      </c>
      <c r="H41" s="21" t="s">
        <v>28</v>
      </c>
      <c r="I41" s="29">
        <f t="shared" si="14"/>
        <v>9</v>
      </c>
      <c r="J41" s="20">
        <f t="shared" si="10"/>
        <v>15.600000000000001</v>
      </c>
      <c r="K41" s="20">
        <f t="shared" si="6"/>
        <v>15.600000000000001</v>
      </c>
      <c r="L41" s="20">
        <f t="shared" si="7"/>
        <v>108</v>
      </c>
      <c r="M41" s="45">
        <f t="shared" si="11"/>
        <v>14</v>
      </c>
      <c r="N41" s="45">
        <f t="shared" si="12"/>
        <v>22</v>
      </c>
      <c r="O41" s="59">
        <f t="shared" si="13"/>
        <v>0.3888888888888889</v>
      </c>
      <c r="P41" s="23">
        <f t="shared" si="8"/>
        <v>2.25</v>
      </c>
      <c r="Q41">
        <v>1</v>
      </c>
      <c r="R41" s="23">
        <f t="shared" si="9"/>
        <v>1.25</v>
      </c>
      <c r="S41" s="45">
        <f t="shared" si="18"/>
        <v>5</v>
      </c>
      <c r="T41" s="45">
        <f t="shared" si="16"/>
        <v>4</v>
      </c>
      <c r="U41" s="69">
        <f t="shared" si="17"/>
        <v>0.55555555555555558</v>
      </c>
    </row>
    <row r="42" spans="1:21" x14ac:dyDescent="0.3">
      <c r="A42" s="24">
        <v>42411</v>
      </c>
      <c r="B42" s="27" t="s">
        <v>96</v>
      </c>
      <c r="C42" s="28" t="s">
        <v>97</v>
      </c>
      <c r="D42" s="19">
        <v>2.75</v>
      </c>
      <c r="E42" s="19" t="str">
        <f t="shared" si="15"/>
        <v>Y</v>
      </c>
      <c r="F42" s="20">
        <f t="shared" si="4"/>
        <v>1.7142857142857142</v>
      </c>
      <c r="G42" s="20">
        <f t="shared" si="5"/>
        <v>4.7142857142857144</v>
      </c>
      <c r="H42" s="21" t="s">
        <v>28</v>
      </c>
      <c r="I42" s="29">
        <f t="shared" si="14"/>
        <v>3</v>
      </c>
      <c r="J42" s="20">
        <f t="shared" si="10"/>
        <v>3</v>
      </c>
      <c r="K42" s="20">
        <f t="shared" si="6"/>
        <v>3</v>
      </c>
      <c r="L42" s="20">
        <f t="shared" si="7"/>
        <v>111</v>
      </c>
      <c r="M42" s="45">
        <f t="shared" si="11"/>
        <v>15</v>
      </c>
      <c r="N42" s="45">
        <f t="shared" si="12"/>
        <v>22</v>
      </c>
      <c r="O42" s="61">
        <f t="shared" si="13"/>
        <v>0.40540540540540543</v>
      </c>
      <c r="P42" s="23">
        <f t="shared" si="8"/>
        <v>2.75</v>
      </c>
      <c r="Q42">
        <v>1</v>
      </c>
      <c r="R42" s="23">
        <f t="shared" si="9"/>
        <v>1.75</v>
      </c>
      <c r="S42" s="45">
        <f t="shared" si="18"/>
        <v>6</v>
      </c>
      <c r="T42" s="45">
        <f t="shared" si="16"/>
        <v>4</v>
      </c>
      <c r="U42" s="69">
        <f t="shared" si="17"/>
        <v>0.6</v>
      </c>
    </row>
    <row r="43" spans="1:21" x14ac:dyDescent="0.3">
      <c r="A43" s="24">
        <v>42412</v>
      </c>
      <c r="B43" s="27" t="s">
        <v>98</v>
      </c>
      <c r="C43" s="28" t="s">
        <v>99</v>
      </c>
      <c r="D43" s="19">
        <v>3.5</v>
      </c>
      <c r="E43" s="19" t="str">
        <f t="shared" si="15"/>
        <v>Y</v>
      </c>
      <c r="F43" s="20">
        <f t="shared" si="4"/>
        <v>1.2</v>
      </c>
      <c r="G43" s="20">
        <f t="shared" si="5"/>
        <v>4.2</v>
      </c>
      <c r="H43" s="21" t="s">
        <v>19</v>
      </c>
      <c r="I43" s="29">
        <f t="shared" si="14"/>
        <v>3</v>
      </c>
      <c r="J43" s="20">
        <f t="shared" si="10"/>
        <v>3</v>
      </c>
      <c r="K43" s="20">
        <f t="shared" si="6"/>
        <v>-1.2</v>
      </c>
      <c r="L43" s="20">
        <f t="shared" si="7"/>
        <v>109.8</v>
      </c>
      <c r="M43" s="45">
        <f t="shared" si="11"/>
        <v>15</v>
      </c>
      <c r="N43" s="45">
        <f t="shared" si="12"/>
        <v>23</v>
      </c>
      <c r="O43" s="61">
        <f t="shared" si="13"/>
        <v>0.39473684210526316</v>
      </c>
      <c r="P43" s="23">
        <f t="shared" si="8"/>
        <v>3.5</v>
      </c>
      <c r="Q43">
        <v>1</v>
      </c>
      <c r="R43" s="23">
        <f t="shared" si="9"/>
        <v>2.5</v>
      </c>
      <c r="S43" s="45">
        <f t="shared" si="18"/>
        <v>6</v>
      </c>
      <c r="T43" s="45">
        <f t="shared" si="16"/>
        <v>5</v>
      </c>
      <c r="U43" s="69">
        <f t="shared" si="17"/>
        <v>0.54545454545454541</v>
      </c>
    </row>
    <row r="44" spans="1:21" x14ac:dyDescent="0.3">
      <c r="A44" s="24">
        <v>42413</v>
      </c>
      <c r="B44" s="27" t="s">
        <v>100</v>
      </c>
      <c r="C44" s="30" t="s">
        <v>101</v>
      </c>
      <c r="D44" s="19">
        <v>2</v>
      </c>
      <c r="E44" s="19" t="str">
        <f t="shared" si="15"/>
        <v>Y</v>
      </c>
      <c r="F44" s="20">
        <f t="shared" si="4"/>
        <v>7.2</v>
      </c>
      <c r="G44" s="20">
        <f t="shared" si="5"/>
        <v>14.4</v>
      </c>
      <c r="H44" s="21" t="s">
        <v>19</v>
      </c>
      <c r="I44" s="29">
        <f t="shared" si="14"/>
        <v>6</v>
      </c>
      <c r="J44" s="20">
        <f t="shared" si="10"/>
        <v>7.2</v>
      </c>
      <c r="K44" s="20">
        <f t="shared" si="6"/>
        <v>-7.2</v>
      </c>
      <c r="L44" s="20">
        <f t="shared" si="7"/>
        <v>102.6</v>
      </c>
      <c r="M44" s="45">
        <f t="shared" si="11"/>
        <v>15</v>
      </c>
      <c r="N44" s="45">
        <f t="shared" si="12"/>
        <v>24</v>
      </c>
      <c r="O44" s="61">
        <f t="shared" si="13"/>
        <v>0.38461538461538464</v>
      </c>
      <c r="P44" s="23">
        <f>D44</f>
        <v>2</v>
      </c>
      <c r="Q44">
        <v>1</v>
      </c>
      <c r="R44" s="23">
        <f t="shared" si="9"/>
        <v>1</v>
      </c>
      <c r="S44" s="45">
        <f t="shared" si="18"/>
        <v>6</v>
      </c>
      <c r="T44" s="45">
        <f t="shared" si="16"/>
        <v>6</v>
      </c>
      <c r="U44" s="69">
        <f t="shared" si="17"/>
        <v>0.5</v>
      </c>
    </row>
    <row r="45" spans="1:21" x14ac:dyDescent="0.3">
      <c r="A45" s="24">
        <v>42414</v>
      </c>
      <c r="B45" s="27" t="s">
        <v>102</v>
      </c>
      <c r="C45" s="30" t="s">
        <v>103</v>
      </c>
      <c r="D45" s="19">
        <v>2.5</v>
      </c>
      <c r="E45" s="19" t="str">
        <f t="shared" si="15"/>
        <v>Y</v>
      </c>
      <c r="F45" s="20">
        <f t="shared" si="4"/>
        <v>11.6</v>
      </c>
      <c r="G45" s="20">
        <f t="shared" si="5"/>
        <v>29</v>
      </c>
      <c r="H45" s="21" t="s">
        <v>19</v>
      </c>
      <c r="I45" s="29">
        <f t="shared" si="14"/>
        <v>9</v>
      </c>
      <c r="J45" s="20">
        <f t="shared" si="10"/>
        <v>17.399999999999999</v>
      </c>
      <c r="K45" s="20">
        <f t="shared" si="6"/>
        <v>-11.6</v>
      </c>
      <c r="L45" s="20">
        <f t="shared" si="7"/>
        <v>91</v>
      </c>
      <c r="M45" s="45">
        <f t="shared" si="11"/>
        <v>15</v>
      </c>
      <c r="N45" s="45">
        <f t="shared" si="12"/>
        <v>25</v>
      </c>
      <c r="O45" s="61">
        <f t="shared" si="13"/>
        <v>0.375</v>
      </c>
      <c r="P45" s="23">
        <f t="shared" si="8"/>
        <v>2.5</v>
      </c>
      <c r="Q45">
        <v>1</v>
      </c>
      <c r="R45" s="23">
        <f t="shared" si="9"/>
        <v>1.5</v>
      </c>
      <c r="S45" s="45">
        <f t="shared" si="18"/>
        <v>6</v>
      </c>
      <c r="T45" s="45">
        <f t="shared" si="16"/>
        <v>7</v>
      </c>
      <c r="U45" s="69">
        <f t="shared" si="17"/>
        <v>0.46153846153846156</v>
      </c>
    </row>
    <row r="46" spans="1:21" x14ac:dyDescent="0.3">
      <c r="A46" s="24">
        <v>42415</v>
      </c>
      <c r="B46" s="27" t="s">
        <v>104</v>
      </c>
      <c r="C46" s="62" t="s">
        <v>105</v>
      </c>
      <c r="D46" s="19">
        <v>2.5</v>
      </c>
      <c r="E46" s="19" t="str">
        <f t="shared" si="15"/>
        <v>Y</v>
      </c>
      <c r="F46" s="20">
        <f t="shared" si="4"/>
        <v>21.333333333333332</v>
      </c>
      <c r="G46" s="20">
        <f t="shared" si="5"/>
        <v>53.333333333333329</v>
      </c>
      <c r="H46" s="21" t="s">
        <v>19</v>
      </c>
      <c r="I46" s="29">
        <f t="shared" si="14"/>
        <v>12</v>
      </c>
      <c r="J46" s="20">
        <f t="shared" si="10"/>
        <v>32</v>
      </c>
      <c r="K46" s="20">
        <f t="shared" si="6"/>
        <v>-21.333333333333332</v>
      </c>
      <c r="L46" s="20">
        <f t="shared" si="7"/>
        <v>69.666666666666671</v>
      </c>
      <c r="M46" s="45">
        <f t="shared" si="11"/>
        <v>15</v>
      </c>
      <c r="N46" s="45">
        <f t="shared" si="12"/>
        <v>26</v>
      </c>
      <c r="O46" s="61">
        <f t="shared" si="13"/>
        <v>0.36585365853658536</v>
      </c>
      <c r="P46" s="23">
        <f t="shared" si="8"/>
        <v>2.5</v>
      </c>
      <c r="Q46">
        <v>1</v>
      </c>
      <c r="R46" s="23">
        <f t="shared" si="9"/>
        <v>1.5</v>
      </c>
      <c r="S46" s="45">
        <f t="shared" si="18"/>
        <v>6</v>
      </c>
      <c r="T46" s="45">
        <f t="shared" si="16"/>
        <v>8</v>
      </c>
      <c r="U46" s="69">
        <f t="shared" si="17"/>
        <v>0.42857142857142855</v>
      </c>
    </row>
    <row r="47" spans="1:21" x14ac:dyDescent="0.3">
      <c r="A47" s="24">
        <v>42416</v>
      </c>
      <c r="B47" s="27" t="s">
        <v>106</v>
      </c>
      <c r="C47" s="30" t="s">
        <v>107</v>
      </c>
      <c r="D47" s="19">
        <v>2.75</v>
      </c>
      <c r="E47" s="19" t="str">
        <f t="shared" si="15"/>
        <v>Y</v>
      </c>
      <c r="F47" s="20">
        <f t="shared" si="4"/>
        <v>32.19047619047619</v>
      </c>
      <c r="G47" s="20">
        <f t="shared" si="5"/>
        <v>88.523809523809518</v>
      </c>
      <c r="H47" s="21" t="s">
        <v>19</v>
      </c>
      <c r="I47" s="29">
        <v>15</v>
      </c>
      <c r="J47" s="20">
        <f t="shared" si="10"/>
        <v>56.333333333333329</v>
      </c>
      <c r="K47" s="20">
        <f t="shared" si="6"/>
        <v>-32.19047619047619</v>
      </c>
      <c r="L47" s="20">
        <f t="shared" si="7"/>
        <v>37.476190476190482</v>
      </c>
      <c r="M47" s="45">
        <f t="shared" si="11"/>
        <v>15</v>
      </c>
      <c r="N47" s="45">
        <f t="shared" si="12"/>
        <v>27</v>
      </c>
      <c r="O47" s="61">
        <f t="shared" si="13"/>
        <v>0.35714285714285715</v>
      </c>
      <c r="P47" s="23">
        <f t="shared" si="8"/>
        <v>2.75</v>
      </c>
      <c r="Q47">
        <v>1</v>
      </c>
      <c r="R47" s="23">
        <f t="shared" si="9"/>
        <v>1.75</v>
      </c>
      <c r="S47" s="45">
        <f t="shared" si="18"/>
        <v>6</v>
      </c>
      <c r="T47" s="45">
        <f t="shared" si="16"/>
        <v>9</v>
      </c>
      <c r="U47" s="69">
        <f t="shared" si="17"/>
        <v>0.4</v>
      </c>
    </row>
    <row r="48" spans="1:21" x14ac:dyDescent="0.3">
      <c r="A48" s="24">
        <v>42417</v>
      </c>
      <c r="B48" s="27" t="s">
        <v>108</v>
      </c>
      <c r="C48" s="30" t="s">
        <v>109</v>
      </c>
      <c r="D48" s="19">
        <v>2.5</v>
      </c>
      <c r="E48" s="19" t="s">
        <v>23</v>
      </c>
      <c r="F48" s="20">
        <f t="shared" si="4"/>
        <v>2</v>
      </c>
      <c r="G48" s="20">
        <f t="shared" si="5"/>
        <v>5</v>
      </c>
      <c r="H48" s="21" t="s">
        <v>19</v>
      </c>
      <c r="I48" s="29">
        <v>3</v>
      </c>
      <c r="J48" s="20">
        <v>3</v>
      </c>
      <c r="K48" s="20">
        <f t="shared" si="6"/>
        <v>-2</v>
      </c>
      <c r="L48" s="20">
        <f t="shared" si="7"/>
        <v>35.476190476190482</v>
      </c>
      <c r="M48" s="45">
        <f t="shared" si="11"/>
        <v>15</v>
      </c>
      <c r="N48" s="45">
        <f t="shared" si="12"/>
        <v>28</v>
      </c>
      <c r="O48" s="61">
        <f t="shared" si="13"/>
        <v>0.34883720930232559</v>
      </c>
      <c r="P48" s="23">
        <f t="shared" si="8"/>
        <v>2.5</v>
      </c>
      <c r="Q48">
        <v>1</v>
      </c>
      <c r="R48" s="23">
        <f t="shared" si="9"/>
        <v>1.5</v>
      </c>
      <c r="S48" s="45">
        <f t="shared" si="18"/>
        <v>6</v>
      </c>
      <c r="T48" s="45">
        <f t="shared" si="16"/>
        <v>10</v>
      </c>
      <c r="U48" s="69">
        <f t="shared" si="17"/>
        <v>0.375</v>
      </c>
    </row>
    <row r="49" spans="1:21" x14ac:dyDescent="0.3">
      <c r="A49" s="24">
        <v>42419</v>
      </c>
      <c r="B49" s="27" t="s">
        <v>110</v>
      </c>
      <c r="C49" s="30" t="s">
        <v>111</v>
      </c>
      <c r="D49" s="19">
        <v>3.5</v>
      </c>
      <c r="E49" s="19" t="s">
        <v>23</v>
      </c>
      <c r="F49" s="20">
        <f t="shared" si="4"/>
        <v>3.2</v>
      </c>
      <c r="G49" s="20">
        <f t="shared" si="5"/>
        <v>11.200000000000001</v>
      </c>
      <c r="H49" s="21" t="s">
        <v>19</v>
      </c>
      <c r="I49" s="29">
        <f t="shared" si="14"/>
        <v>6</v>
      </c>
      <c r="J49" s="20">
        <f t="shared" si="10"/>
        <v>8</v>
      </c>
      <c r="K49" s="20">
        <f t="shared" si="6"/>
        <v>-3.2</v>
      </c>
      <c r="L49" s="20">
        <f t="shared" si="7"/>
        <v>32.276190476190479</v>
      </c>
      <c r="M49" s="45">
        <f t="shared" si="11"/>
        <v>15</v>
      </c>
      <c r="N49" s="45">
        <f t="shared" si="12"/>
        <v>29</v>
      </c>
      <c r="O49" s="61">
        <f t="shared" si="13"/>
        <v>0.34090909090909088</v>
      </c>
      <c r="P49" s="23">
        <f t="shared" si="8"/>
        <v>3.5</v>
      </c>
      <c r="Q49">
        <v>1</v>
      </c>
      <c r="R49" s="23">
        <f t="shared" si="9"/>
        <v>2.5</v>
      </c>
      <c r="S49" s="45">
        <f t="shared" si="18"/>
        <v>6</v>
      </c>
      <c r="T49" s="45">
        <f t="shared" si="16"/>
        <v>11</v>
      </c>
      <c r="U49" s="69">
        <f t="shared" si="17"/>
        <v>0.35294117647058826</v>
      </c>
    </row>
    <row r="50" spans="1:21" x14ac:dyDescent="0.3">
      <c r="A50" s="24">
        <v>42420</v>
      </c>
      <c r="B50" s="27" t="s">
        <v>112</v>
      </c>
      <c r="C50" s="30" t="s">
        <v>113</v>
      </c>
      <c r="D50" s="19">
        <v>2.25</v>
      </c>
      <c r="E50" s="19" t="s">
        <v>23</v>
      </c>
      <c r="F50" s="20">
        <f t="shared" si="4"/>
        <v>11.36</v>
      </c>
      <c r="G50" s="20">
        <f t="shared" si="5"/>
        <v>25.56</v>
      </c>
      <c r="H50" s="21" t="s">
        <v>19</v>
      </c>
      <c r="I50" s="29">
        <f t="shared" si="14"/>
        <v>9</v>
      </c>
      <c r="J50" s="20">
        <f t="shared" si="10"/>
        <v>14.2</v>
      </c>
      <c r="K50" s="20">
        <f t="shared" si="6"/>
        <v>-11.36</v>
      </c>
      <c r="L50" s="20">
        <f t="shared" si="7"/>
        <v>20.916190476190479</v>
      </c>
      <c r="M50" s="45">
        <f t="shared" si="11"/>
        <v>15</v>
      </c>
      <c r="N50" s="45">
        <f t="shared" si="12"/>
        <v>30</v>
      </c>
      <c r="O50" s="61">
        <f t="shared" si="13"/>
        <v>0.33333333333333331</v>
      </c>
      <c r="P50" s="23">
        <f t="shared" si="8"/>
        <v>2.25</v>
      </c>
      <c r="Q50">
        <v>1</v>
      </c>
      <c r="R50" s="23">
        <f t="shared" si="9"/>
        <v>1.25</v>
      </c>
      <c r="S50" s="45">
        <f t="shared" si="18"/>
        <v>6</v>
      </c>
      <c r="T50" s="45">
        <f t="shared" si="16"/>
        <v>12</v>
      </c>
      <c r="U50" s="69">
        <f t="shared" si="17"/>
        <v>0.33333333333333331</v>
      </c>
    </row>
    <row r="51" spans="1:21" x14ac:dyDescent="0.3">
      <c r="A51" s="24">
        <v>42421</v>
      </c>
      <c r="B51" s="27" t="s">
        <v>114</v>
      </c>
      <c r="C51" s="30" t="s">
        <v>115</v>
      </c>
      <c r="D51" s="19">
        <v>2.5</v>
      </c>
      <c r="E51" s="19" t="s">
        <v>23</v>
      </c>
      <c r="F51" s="20">
        <f t="shared" si="4"/>
        <v>19.04</v>
      </c>
      <c r="G51" s="20">
        <f t="shared" si="5"/>
        <v>47.599999999999994</v>
      </c>
      <c r="H51" s="21" t="s">
        <v>28</v>
      </c>
      <c r="I51" s="29">
        <f t="shared" si="14"/>
        <v>12</v>
      </c>
      <c r="J51" s="20">
        <f t="shared" si="10"/>
        <v>28.56</v>
      </c>
      <c r="K51" s="20">
        <f t="shared" si="6"/>
        <v>28.56</v>
      </c>
      <c r="L51" s="20">
        <f t="shared" si="7"/>
        <v>49.476190476190482</v>
      </c>
      <c r="M51" s="45">
        <f t="shared" si="11"/>
        <v>16</v>
      </c>
      <c r="N51" s="45">
        <f t="shared" si="12"/>
        <v>30</v>
      </c>
      <c r="O51" s="61">
        <f t="shared" si="13"/>
        <v>0.34782608695652173</v>
      </c>
      <c r="P51" s="23">
        <f t="shared" si="8"/>
        <v>2.5</v>
      </c>
      <c r="Q51">
        <v>1</v>
      </c>
      <c r="R51" s="23">
        <f t="shared" si="9"/>
        <v>1.5</v>
      </c>
      <c r="S51" s="45">
        <f t="shared" si="18"/>
        <v>7</v>
      </c>
      <c r="T51" s="45">
        <f t="shared" si="16"/>
        <v>12</v>
      </c>
      <c r="U51" s="69">
        <f t="shared" si="17"/>
        <v>0.36842105263157893</v>
      </c>
    </row>
    <row r="52" spans="1:21" x14ac:dyDescent="0.3">
      <c r="A52" s="24">
        <v>42422</v>
      </c>
      <c r="B52" s="27" t="s">
        <v>116</v>
      </c>
      <c r="C52" s="30" t="s">
        <v>117</v>
      </c>
      <c r="D52" s="19">
        <v>2.75</v>
      </c>
      <c r="E52" s="19" t="str">
        <f t="shared" si="15"/>
        <v>Y</v>
      </c>
      <c r="F52" s="20">
        <f t="shared" si="4"/>
        <v>1.7142857142857142</v>
      </c>
      <c r="G52" s="20">
        <f t="shared" si="5"/>
        <v>4.7142857142857144</v>
      </c>
      <c r="H52" s="21" t="s">
        <v>19</v>
      </c>
      <c r="I52" s="29">
        <f t="shared" si="14"/>
        <v>3</v>
      </c>
      <c r="J52" s="20">
        <f t="shared" si="10"/>
        <v>3</v>
      </c>
      <c r="K52" s="20">
        <f t="shared" si="6"/>
        <v>-1.7142857142857142</v>
      </c>
      <c r="L52" s="20">
        <f t="shared" si="7"/>
        <v>47.761904761904766</v>
      </c>
      <c r="M52" s="45">
        <f t="shared" si="11"/>
        <v>16</v>
      </c>
      <c r="N52" s="45">
        <f t="shared" si="12"/>
        <v>31</v>
      </c>
      <c r="O52" s="61">
        <f t="shared" si="13"/>
        <v>0.34042553191489361</v>
      </c>
      <c r="P52" s="23">
        <f t="shared" si="8"/>
        <v>2.75</v>
      </c>
      <c r="Q52">
        <v>1</v>
      </c>
      <c r="R52" s="23">
        <f t="shared" si="9"/>
        <v>1.75</v>
      </c>
      <c r="S52" s="45">
        <f t="shared" si="18"/>
        <v>7</v>
      </c>
      <c r="T52" s="45">
        <f t="shared" si="16"/>
        <v>13</v>
      </c>
      <c r="U52" s="69">
        <f t="shared" si="17"/>
        <v>0.35</v>
      </c>
    </row>
    <row r="53" spans="1:21" x14ac:dyDescent="0.3">
      <c r="A53" s="24">
        <v>42423</v>
      </c>
      <c r="B53" s="27" t="s">
        <v>118</v>
      </c>
      <c r="C53" s="30" t="s">
        <v>119</v>
      </c>
      <c r="D53" s="19">
        <v>2.2000000000000002</v>
      </c>
      <c r="E53" s="19" t="str">
        <f t="shared" si="15"/>
        <v>Y</v>
      </c>
      <c r="F53" s="20">
        <f t="shared" si="4"/>
        <v>6.4285714285714279</v>
      </c>
      <c r="G53" s="20">
        <f t="shared" si="5"/>
        <v>14.142857142857142</v>
      </c>
      <c r="H53" s="21" t="s">
        <v>19</v>
      </c>
      <c r="I53" s="29">
        <f t="shared" si="14"/>
        <v>6</v>
      </c>
      <c r="J53" s="20">
        <f t="shared" si="10"/>
        <v>7.7142857142857144</v>
      </c>
      <c r="K53" s="20">
        <f t="shared" si="6"/>
        <v>-6.4285714285714279</v>
      </c>
      <c r="L53" s="20">
        <f t="shared" si="7"/>
        <v>41.333333333333336</v>
      </c>
      <c r="M53" s="45">
        <f t="shared" si="11"/>
        <v>16</v>
      </c>
      <c r="N53" s="45">
        <f t="shared" si="12"/>
        <v>32</v>
      </c>
      <c r="O53" s="61">
        <f t="shared" si="13"/>
        <v>0.33333333333333331</v>
      </c>
      <c r="P53" s="23">
        <f t="shared" si="8"/>
        <v>2.2000000000000002</v>
      </c>
      <c r="Q53">
        <v>1</v>
      </c>
      <c r="R53" s="23">
        <f t="shared" si="9"/>
        <v>1.2000000000000002</v>
      </c>
      <c r="S53" s="45">
        <f t="shared" si="18"/>
        <v>7</v>
      </c>
      <c r="T53" s="45">
        <f t="shared" si="16"/>
        <v>14</v>
      </c>
      <c r="U53" s="69">
        <f t="shared" si="17"/>
        <v>0.33333333333333331</v>
      </c>
    </row>
    <row r="54" spans="1:21" x14ac:dyDescent="0.3">
      <c r="A54" s="24">
        <v>42425</v>
      </c>
      <c r="B54" s="27" t="s">
        <v>120</v>
      </c>
      <c r="C54" s="48" t="s">
        <v>121</v>
      </c>
      <c r="D54" s="19">
        <v>3.75</v>
      </c>
      <c r="E54" s="19" t="str">
        <f t="shared" si="15"/>
        <v>Y</v>
      </c>
      <c r="F54" s="20">
        <f t="shared" si="4"/>
        <v>6.2337662337662332</v>
      </c>
      <c r="G54" s="20">
        <f t="shared" si="5"/>
        <v>23.376623376623375</v>
      </c>
      <c r="H54" s="21" t="s">
        <v>28</v>
      </c>
      <c r="I54" s="29">
        <f t="shared" si="14"/>
        <v>9</v>
      </c>
      <c r="J54" s="20">
        <f t="shared" si="10"/>
        <v>17.142857142857142</v>
      </c>
      <c r="K54" s="20">
        <f t="shared" si="6"/>
        <v>17.142857142857142</v>
      </c>
      <c r="L54" s="20">
        <f t="shared" si="7"/>
        <v>58.476190476190482</v>
      </c>
      <c r="M54" s="45">
        <f t="shared" si="11"/>
        <v>17</v>
      </c>
      <c r="N54" s="45">
        <f t="shared" si="12"/>
        <v>32</v>
      </c>
      <c r="O54" s="61">
        <f t="shared" si="13"/>
        <v>0.34693877551020408</v>
      </c>
      <c r="P54" s="23">
        <f t="shared" si="8"/>
        <v>3.75</v>
      </c>
      <c r="Q54">
        <v>1</v>
      </c>
      <c r="R54" s="23">
        <f t="shared" si="9"/>
        <v>2.75</v>
      </c>
      <c r="S54" s="45">
        <f t="shared" si="18"/>
        <v>8</v>
      </c>
      <c r="T54" s="45">
        <f t="shared" si="16"/>
        <v>14</v>
      </c>
      <c r="U54" s="69">
        <f t="shared" si="17"/>
        <v>0.36363636363636365</v>
      </c>
    </row>
    <row r="55" spans="1:21" x14ac:dyDescent="0.3">
      <c r="A55" s="24">
        <v>42426</v>
      </c>
      <c r="B55" s="27" t="s">
        <v>122</v>
      </c>
      <c r="C55" s="30" t="s">
        <v>123</v>
      </c>
      <c r="D55" s="19">
        <v>2.75</v>
      </c>
      <c r="E55" s="19" t="str">
        <f t="shared" si="15"/>
        <v>Y</v>
      </c>
      <c r="F55" s="20">
        <f t="shared" si="4"/>
        <v>1.7142857142857142</v>
      </c>
      <c r="G55" s="20">
        <f t="shared" si="5"/>
        <v>4.7142857142857144</v>
      </c>
      <c r="H55" s="21" t="s">
        <v>28</v>
      </c>
      <c r="I55" s="29">
        <f t="shared" si="14"/>
        <v>3</v>
      </c>
      <c r="J55" s="20">
        <f t="shared" si="10"/>
        <v>3</v>
      </c>
      <c r="K55" s="20">
        <f t="shared" si="6"/>
        <v>3</v>
      </c>
      <c r="L55" s="20">
        <f t="shared" si="7"/>
        <v>61.476190476190482</v>
      </c>
      <c r="M55" s="45">
        <f t="shared" si="11"/>
        <v>18</v>
      </c>
      <c r="N55" s="45">
        <f t="shared" si="12"/>
        <v>32</v>
      </c>
      <c r="O55" s="61">
        <f t="shared" si="13"/>
        <v>0.36</v>
      </c>
      <c r="P55" s="23">
        <f t="shared" si="8"/>
        <v>2.75</v>
      </c>
      <c r="Q55">
        <v>1</v>
      </c>
      <c r="R55" s="23">
        <f t="shared" si="9"/>
        <v>1.75</v>
      </c>
      <c r="S55" s="45">
        <f t="shared" si="18"/>
        <v>9</v>
      </c>
      <c r="T55" s="45">
        <f t="shared" si="16"/>
        <v>14</v>
      </c>
      <c r="U55" s="69">
        <f t="shared" si="17"/>
        <v>0.39130434782608697</v>
      </c>
    </row>
    <row r="56" spans="1:21" x14ac:dyDescent="0.3">
      <c r="A56" s="24">
        <v>42427</v>
      </c>
      <c r="B56" s="27" t="s">
        <v>124</v>
      </c>
      <c r="C56" s="30" t="s">
        <v>125</v>
      </c>
      <c r="D56" s="19">
        <v>2.75</v>
      </c>
      <c r="E56" s="19" t="str">
        <f t="shared" si="15"/>
        <v>Y</v>
      </c>
      <c r="F56" s="20">
        <f t="shared" si="4"/>
        <v>1.7142857142857142</v>
      </c>
      <c r="G56" s="20">
        <f t="shared" si="5"/>
        <v>4.7142857142857144</v>
      </c>
      <c r="H56" s="21" t="s">
        <v>28</v>
      </c>
      <c r="I56" s="29">
        <f t="shared" si="14"/>
        <v>3</v>
      </c>
      <c r="J56" s="20">
        <f t="shared" si="10"/>
        <v>3</v>
      </c>
      <c r="K56" s="20">
        <f t="shared" si="6"/>
        <v>3</v>
      </c>
      <c r="L56" s="20">
        <f t="shared" si="7"/>
        <v>64.476190476190482</v>
      </c>
      <c r="M56" s="45">
        <f t="shared" si="11"/>
        <v>19</v>
      </c>
      <c r="N56" s="45">
        <f t="shared" si="12"/>
        <v>32</v>
      </c>
      <c r="O56" s="61">
        <f t="shared" si="13"/>
        <v>0.37254901960784315</v>
      </c>
      <c r="P56" s="23">
        <f t="shared" si="8"/>
        <v>2.75</v>
      </c>
      <c r="Q56">
        <v>1</v>
      </c>
      <c r="R56" s="23">
        <f t="shared" si="9"/>
        <v>1.75</v>
      </c>
      <c r="S56" s="45">
        <f t="shared" si="18"/>
        <v>10</v>
      </c>
      <c r="T56" s="45">
        <f t="shared" si="16"/>
        <v>14</v>
      </c>
      <c r="U56" s="69">
        <f t="shared" si="17"/>
        <v>0.41666666666666669</v>
      </c>
    </row>
    <row r="57" spans="1:21" x14ac:dyDescent="0.3">
      <c r="A57" s="24">
        <v>42429</v>
      </c>
      <c r="B57" s="27" t="s">
        <v>126</v>
      </c>
      <c r="C57" s="30" t="s">
        <v>127</v>
      </c>
      <c r="D57" s="19">
        <v>3.75</v>
      </c>
      <c r="E57" s="19" t="str">
        <f t="shared" si="15"/>
        <v>Y</v>
      </c>
      <c r="F57" s="20">
        <f t="shared" si="4"/>
        <v>1.0909090909090908</v>
      </c>
      <c r="G57" s="20">
        <f t="shared" si="5"/>
        <v>4.0909090909090908</v>
      </c>
      <c r="H57" s="21" t="s">
        <v>28</v>
      </c>
      <c r="I57" s="29">
        <f t="shared" si="14"/>
        <v>3</v>
      </c>
      <c r="J57" s="20">
        <f t="shared" si="10"/>
        <v>3</v>
      </c>
      <c r="K57" s="20">
        <f t="shared" si="6"/>
        <v>3</v>
      </c>
      <c r="L57" s="20">
        <f t="shared" si="7"/>
        <v>67.476190476190482</v>
      </c>
      <c r="M57" s="45">
        <f t="shared" si="11"/>
        <v>20</v>
      </c>
      <c r="N57" s="45">
        <f t="shared" si="12"/>
        <v>32</v>
      </c>
      <c r="O57" s="61">
        <f t="shared" si="13"/>
        <v>0.38461538461538464</v>
      </c>
      <c r="P57" s="23">
        <f t="shared" si="8"/>
        <v>3.75</v>
      </c>
      <c r="Q57">
        <v>1</v>
      </c>
      <c r="R57" s="23">
        <f t="shared" si="9"/>
        <v>2.75</v>
      </c>
      <c r="S57" s="45">
        <f t="shared" si="18"/>
        <v>11</v>
      </c>
      <c r="T57" s="45">
        <f t="shared" si="16"/>
        <v>14</v>
      </c>
      <c r="U57" s="69">
        <f t="shared" si="17"/>
        <v>0.44</v>
      </c>
    </row>
    <row r="58" spans="1:21" ht="39.75" customHeight="1" x14ac:dyDescent="0.3">
      <c r="A58" s="51">
        <v>42430</v>
      </c>
      <c r="B58" s="72" t="s">
        <v>128</v>
      </c>
      <c r="C58" s="73" t="s">
        <v>129</v>
      </c>
      <c r="D58" s="52">
        <v>4</v>
      </c>
      <c r="E58" s="19" t="str">
        <f t="shared" si="15"/>
        <v>Y</v>
      </c>
      <c r="F58" s="53">
        <f t="shared" si="4"/>
        <v>1</v>
      </c>
      <c r="G58" s="53">
        <f t="shared" si="5"/>
        <v>4</v>
      </c>
      <c r="H58" s="54" t="s">
        <v>28</v>
      </c>
      <c r="I58" s="29">
        <f t="shared" si="14"/>
        <v>3</v>
      </c>
      <c r="J58" s="20">
        <f t="shared" si="10"/>
        <v>3</v>
      </c>
      <c r="K58" s="53">
        <f t="shared" si="6"/>
        <v>3</v>
      </c>
      <c r="L58" s="53">
        <f t="shared" si="7"/>
        <v>70.476190476190482</v>
      </c>
      <c r="M58" s="44">
        <f t="shared" si="11"/>
        <v>21</v>
      </c>
      <c r="N58" s="44">
        <f t="shared" si="12"/>
        <v>32</v>
      </c>
      <c r="O58" s="68">
        <f t="shared" si="13"/>
        <v>0.39622641509433965</v>
      </c>
      <c r="P58" s="23">
        <f t="shared" si="8"/>
        <v>4</v>
      </c>
      <c r="Q58">
        <v>1</v>
      </c>
      <c r="R58" s="23">
        <f t="shared" si="9"/>
        <v>3</v>
      </c>
      <c r="S58" s="44">
        <v>1</v>
      </c>
      <c r="T58" s="44">
        <v>0</v>
      </c>
      <c r="U58" s="70">
        <f t="shared" si="17"/>
        <v>1</v>
      </c>
    </row>
    <row r="59" spans="1:21" x14ac:dyDescent="0.3">
      <c r="A59" s="24">
        <v>42431</v>
      </c>
      <c r="B59" s="63" t="s">
        <v>130</v>
      </c>
      <c r="C59" s="30" t="s">
        <v>131</v>
      </c>
      <c r="D59" s="19">
        <v>3.5</v>
      </c>
      <c r="E59" s="19" t="str">
        <f t="shared" si="15"/>
        <v>Y</v>
      </c>
      <c r="F59" s="20">
        <f t="shared" si="4"/>
        <v>1.2</v>
      </c>
      <c r="G59" s="20">
        <f t="shared" si="5"/>
        <v>4.2</v>
      </c>
      <c r="H59" s="21" t="s">
        <v>19</v>
      </c>
      <c r="I59" s="29">
        <f t="shared" si="14"/>
        <v>3</v>
      </c>
      <c r="J59" s="20">
        <f t="shared" si="10"/>
        <v>3</v>
      </c>
      <c r="K59" s="20">
        <f t="shared" si="6"/>
        <v>-1.2</v>
      </c>
      <c r="L59" s="20">
        <f t="shared" si="7"/>
        <v>69.276190476190479</v>
      </c>
      <c r="M59" s="45">
        <f t="shared" si="11"/>
        <v>21</v>
      </c>
      <c r="N59" s="45">
        <f t="shared" si="12"/>
        <v>33</v>
      </c>
      <c r="O59" s="61">
        <f t="shared" si="13"/>
        <v>0.3888888888888889</v>
      </c>
      <c r="P59" s="23">
        <f>D59</f>
        <v>3.5</v>
      </c>
      <c r="Q59">
        <v>1</v>
      </c>
      <c r="R59" s="23">
        <f>P59-Q59</f>
        <v>2.5</v>
      </c>
      <c r="S59" s="45">
        <f t="shared" si="18"/>
        <v>1</v>
      </c>
      <c r="T59" s="45">
        <f t="shared" si="16"/>
        <v>1</v>
      </c>
      <c r="U59" s="69">
        <f t="shared" si="17"/>
        <v>0.5</v>
      </c>
    </row>
    <row r="60" spans="1:21" x14ac:dyDescent="0.3">
      <c r="A60" s="24">
        <v>42432</v>
      </c>
      <c r="B60" s="27" t="s">
        <v>132</v>
      </c>
      <c r="C60" s="30" t="s">
        <v>133</v>
      </c>
      <c r="D60" s="19">
        <v>2.5</v>
      </c>
      <c r="E60" s="19" t="str">
        <f t="shared" si="15"/>
        <v>Y</v>
      </c>
      <c r="F60" s="20">
        <v>7.88</v>
      </c>
      <c r="G60" s="20">
        <f t="shared" si="5"/>
        <v>19.7</v>
      </c>
      <c r="H60" s="21" t="s">
        <v>28</v>
      </c>
      <c r="I60" s="29">
        <f t="shared" si="14"/>
        <v>6</v>
      </c>
      <c r="J60" s="20">
        <f t="shared" si="10"/>
        <v>7.2</v>
      </c>
      <c r="K60" s="20">
        <f t="shared" si="6"/>
        <v>7.2</v>
      </c>
      <c r="L60" s="20">
        <f t="shared" si="7"/>
        <v>76.476190476190482</v>
      </c>
      <c r="M60" s="45">
        <f t="shared" si="11"/>
        <v>22</v>
      </c>
      <c r="N60" s="45">
        <f t="shared" si="12"/>
        <v>33</v>
      </c>
      <c r="O60" s="61">
        <f t="shared" si="13"/>
        <v>0.4</v>
      </c>
      <c r="P60" s="23">
        <f t="shared" ref="P60:P123" si="19">D60</f>
        <v>2.5</v>
      </c>
      <c r="Q60">
        <v>1</v>
      </c>
      <c r="R60" s="23">
        <f t="shared" ref="R60:R123" si="20">P60-Q60</f>
        <v>1.5</v>
      </c>
      <c r="S60" s="45">
        <f t="shared" si="18"/>
        <v>2</v>
      </c>
      <c r="T60" s="45">
        <f t="shared" si="16"/>
        <v>1</v>
      </c>
      <c r="U60" s="69">
        <f t="shared" si="17"/>
        <v>0.66666666666666663</v>
      </c>
    </row>
    <row r="61" spans="1:21" x14ac:dyDescent="0.3">
      <c r="A61" s="24">
        <v>42433</v>
      </c>
      <c r="B61" s="25" t="s">
        <v>134</v>
      </c>
      <c r="C61" s="26" t="s">
        <v>135</v>
      </c>
      <c r="D61" s="19">
        <v>2.75</v>
      </c>
      <c r="E61" s="19" t="str">
        <f t="shared" si="15"/>
        <v>Y</v>
      </c>
      <c r="F61" s="20">
        <f t="shared" si="4"/>
        <v>1.7142857142857142</v>
      </c>
      <c r="G61" s="20">
        <f t="shared" si="5"/>
        <v>4.7142857142857144</v>
      </c>
      <c r="H61" s="21" t="s">
        <v>19</v>
      </c>
      <c r="I61" s="29">
        <f t="shared" si="14"/>
        <v>3</v>
      </c>
      <c r="J61" s="20">
        <f t="shared" si="10"/>
        <v>3</v>
      </c>
      <c r="K61" s="20">
        <f t="shared" si="6"/>
        <v>-1.7142857142857142</v>
      </c>
      <c r="L61" s="20">
        <f t="shared" si="7"/>
        <v>74.761904761904773</v>
      </c>
      <c r="M61" s="45">
        <f t="shared" si="11"/>
        <v>22</v>
      </c>
      <c r="N61" s="45">
        <f t="shared" si="12"/>
        <v>34</v>
      </c>
      <c r="O61" s="61">
        <f t="shared" si="13"/>
        <v>0.39285714285714285</v>
      </c>
      <c r="P61" s="23">
        <f t="shared" si="19"/>
        <v>2.75</v>
      </c>
      <c r="Q61">
        <v>1</v>
      </c>
      <c r="R61" s="23">
        <f t="shared" si="20"/>
        <v>1.75</v>
      </c>
      <c r="S61" s="45">
        <f t="shared" si="18"/>
        <v>2</v>
      </c>
      <c r="T61" s="45">
        <f t="shared" si="16"/>
        <v>2</v>
      </c>
      <c r="U61" s="69">
        <f t="shared" si="17"/>
        <v>0.5</v>
      </c>
    </row>
    <row r="62" spans="1:21" x14ac:dyDescent="0.3">
      <c r="A62" s="24">
        <v>42434</v>
      </c>
      <c r="B62" s="25" t="s">
        <v>136</v>
      </c>
      <c r="C62" s="26" t="s">
        <v>137</v>
      </c>
      <c r="D62" s="19">
        <v>3.5</v>
      </c>
      <c r="E62" s="19" t="str">
        <f t="shared" si="15"/>
        <v>Y</v>
      </c>
      <c r="F62" s="20">
        <f t="shared" si="4"/>
        <v>3.0857142857142863</v>
      </c>
      <c r="G62" s="20">
        <f t="shared" si="5"/>
        <v>10.800000000000002</v>
      </c>
      <c r="H62" s="21" t="s">
        <v>19</v>
      </c>
      <c r="I62" s="29">
        <f t="shared" si="14"/>
        <v>6</v>
      </c>
      <c r="J62" s="20">
        <f t="shared" si="10"/>
        <v>7.7142857142857144</v>
      </c>
      <c r="K62" s="20">
        <f t="shared" si="6"/>
        <v>-3.0857142857142863</v>
      </c>
      <c r="L62" s="20">
        <f t="shared" si="7"/>
        <v>71.676190476190484</v>
      </c>
      <c r="M62" s="45">
        <f t="shared" si="11"/>
        <v>22</v>
      </c>
      <c r="N62" s="45">
        <f t="shared" si="12"/>
        <v>35</v>
      </c>
      <c r="O62" s="61">
        <f t="shared" si="13"/>
        <v>0.38596491228070173</v>
      </c>
      <c r="P62" s="23">
        <f t="shared" si="19"/>
        <v>3.5</v>
      </c>
      <c r="Q62">
        <v>1</v>
      </c>
      <c r="R62" s="23">
        <f t="shared" si="20"/>
        <v>2.5</v>
      </c>
      <c r="S62" s="45">
        <f t="shared" si="18"/>
        <v>2</v>
      </c>
      <c r="T62" s="45">
        <f t="shared" si="16"/>
        <v>3</v>
      </c>
      <c r="U62" s="69">
        <f t="shared" si="17"/>
        <v>0.4</v>
      </c>
    </row>
    <row r="63" spans="1:21" x14ac:dyDescent="0.3">
      <c r="A63" s="24">
        <v>42436</v>
      </c>
      <c r="B63" s="27" t="s">
        <v>138</v>
      </c>
      <c r="C63" s="28" t="s">
        <v>139</v>
      </c>
      <c r="D63" s="19">
        <v>2.5</v>
      </c>
      <c r="E63" s="19" t="str">
        <f t="shared" si="15"/>
        <v>Y</v>
      </c>
      <c r="F63" s="20">
        <f t="shared" si="4"/>
        <v>9.2000000000000011</v>
      </c>
      <c r="G63" s="20">
        <f t="shared" si="5"/>
        <v>23.000000000000004</v>
      </c>
      <c r="H63" s="21" t="s">
        <v>19</v>
      </c>
      <c r="I63" s="29">
        <f t="shared" si="14"/>
        <v>9</v>
      </c>
      <c r="J63" s="20">
        <f t="shared" si="10"/>
        <v>13.8</v>
      </c>
      <c r="K63" s="20">
        <f t="shared" si="6"/>
        <v>-9.2000000000000011</v>
      </c>
      <c r="L63" s="20">
        <f t="shared" si="7"/>
        <v>62.476190476190482</v>
      </c>
      <c r="M63" s="45">
        <f t="shared" si="11"/>
        <v>22</v>
      </c>
      <c r="N63" s="45">
        <f t="shared" si="12"/>
        <v>36</v>
      </c>
      <c r="O63" s="61">
        <f t="shared" si="13"/>
        <v>0.37931034482758619</v>
      </c>
      <c r="P63" s="23">
        <f t="shared" si="19"/>
        <v>2.5</v>
      </c>
      <c r="Q63">
        <v>1</v>
      </c>
      <c r="R63" s="23">
        <f t="shared" si="20"/>
        <v>1.5</v>
      </c>
      <c r="S63" s="45">
        <f t="shared" si="18"/>
        <v>2</v>
      </c>
      <c r="T63" s="45">
        <f t="shared" si="16"/>
        <v>4</v>
      </c>
      <c r="U63" s="69">
        <f t="shared" si="17"/>
        <v>0.33333333333333331</v>
      </c>
    </row>
    <row r="64" spans="1:21" x14ac:dyDescent="0.3">
      <c r="A64" s="24">
        <v>42437</v>
      </c>
      <c r="B64" s="27" t="s">
        <v>140</v>
      </c>
      <c r="C64" s="28" t="s">
        <v>141</v>
      </c>
      <c r="D64" s="19">
        <v>2.88</v>
      </c>
      <c r="E64" s="19" t="str">
        <f t="shared" si="15"/>
        <v>Y</v>
      </c>
      <c r="F64" s="20">
        <f t="shared" si="4"/>
        <v>13.829787234042554</v>
      </c>
      <c r="G64" s="20">
        <f t="shared" si="5"/>
        <v>39.829787234042556</v>
      </c>
      <c r="H64" s="21" t="s">
        <v>19</v>
      </c>
      <c r="I64" s="29">
        <f t="shared" si="14"/>
        <v>12</v>
      </c>
      <c r="J64" s="20">
        <f t="shared" si="10"/>
        <v>26</v>
      </c>
      <c r="K64" s="20">
        <f t="shared" si="6"/>
        <v>-13.829787234042554</v>
      </c>
      <c r="L64" s="20">
        <f t="shared" si="7"/>
        <v>48.646403242147926</v>
      </c>
      <c r="M64" s="45">
        <f t="shared" si="11"/>
        <v>22</v>
      </c>
      <c r="N64" s="45">
        <f t="shared" si="12"/>
        <v>37</v>
      </c>
      <c r="O64" s="61">
        <f t="shared" si="13"/>
        <v>0.3728813559322034</v>
      </c>
      <c r="P64" s="23">
        <f t="shared" si="19"/>
        <v>2.88</v>
      </c>
      <c r="Q64">
        <v>1</v>
      </c>
      <c r="R64" s="23">
        <f t="shared" si="20"/>
        <v>1.88</v>
      </c>
      <c r="S64" s="45">
        <f t="shared" si="18"/>
        <v>2</v>
      </c>
      <c r="T64" s="45">
        <f t="shared" si="16"/>
        <v>5</v>
      </c>
      <c r="U64" s="69">
        <f t="shared" si="17"/>
        <v>0.2857142857142857</v>
      </c>
    </row>
    <row r="65" spans="1:22" x14ac:dyDescent="0.3">
      <c r="A65" s="24">
        <v>42438</v>
      </c>
      <c r="B65" s="65" t="s">
        <v>142</v>
      </c>
      <c r="C65" s="66" t="s">
        <v>143</v>
      </c>
      <c r="D65" s="19">
        <v>3</v>
      </c>
      <c r="E65" s="19" t="str">
        <f t="shared" si="15"/>
        <v>Y</v>
      </c>
      <c r="F65" s="20">
        <f t="shared" si="4"/>
        <v>21.414893617021278</v>
      </c>
      <c r="G65" s="20">
        <f t="shared" si="5"/>
        <v>64.244680851063833</v>
      </c>
      <c r="H65" s="21" t="s">
        <v>28</v>
      </c>
      <c r="I65" s="29">
        <f t="shared" si="14"/>
        <v>3</v>
      </c>
      <c r="J65" s="20">
        <f t="shared" si="10"/>
        <v>42.829787234042556</v>
      </c>
      <c r="K65" s="20">
        <f t="shared" si="6"/>
        <v>42.829787234042556</v>
      </c>
      <c r="L65" s="20">
        <f t="shared" si="7"/>
        <v>91.476190476190482</v>
      </c>
      <c r="M65" s="45">
        <f t="shared" si="11"/>
        <v>23</v>
      </c>
      <c r="N65" s="45">
        <f t="shared" si="12"/>
        <v>37</v>
      </c>
      <c r="O65" s="61">
        <f t="shared" si="13"/>
        <v>0.38333333333333336</v>
      </c>
      <c r="P65" s="23">
        <f t="shared" si="19"/>
        <v>3</v>
      </c>
      <c r="Q65">
        <v>1</v>
      </c>
      <c r="R65" s="23">
        <f t="shared" si="20"/>
        <v>2</v>
      </c>
      <c r="S65" s="45">
        <f t="shared" si="18"/>
        <v>3</v>
      </c>
      <c r="T65" s="45">
        <f t="shared" si="16"/>
        <v>5</v>
      </c>
      <c r="U65" s="69">
        <f t="shared" si="17"/>
        <v>0.375</v>
      </c>
    </row>
    <row r="66" spans="1:22" x14ac:dyDescent="0.3">
      <c r="A66" s="24">
        <v>42439</v>
      </c>
      <c r="B66" s="27" t="s">
        <v>144</v>
      </c>
      <c r="C66" s="28" t="s">
        <v>145</v>
      </c>
      <c r="D66" s="19">
        <v>3</v>
      </c>
      <c r="E66" s="19" t="str">
        <f t="shared" si="15"/>
        <v>Y</v>
      </c>
      <c r="F66" s="20">
        <f t="shared" si="4"/>
        <v>1.5</v>
      </c>
      <c r="G66" s="20">
        <f t="shared" si="5"/>
        <v>4.5</v>
      </c>
      <c r="H66" s="21" t="s">
        <v>19</v>
      </c>
      <c r="I66" s="29">
        <f t="shared" si="14"/>
        <v>3</v>
      </c>
      <c r="J66" s="20">
        <f t="shared" si="10"/>
        <v>3</v>
      </c>
      <c r="K66" s="20">
        <f t="shared" si="6"/>
        <v>-1.5</v>
      </c>
      <c r="L66" s="20">
        <f t="shared" si="7"/>
        <v>89.976190476190482</v>
      </c>
      <c r="M66" s="45">
        <f t="shared" si="11"/>
        <v>23</v>
      </c>
      <c r="N66" s="45">
        <f t="shared" si="12"/>
        <v>38</v>
      </c>
      <c r="O66" s="61">
        <f t="shared" si="13"/>
        <v>0.37704918032786883</v>
      </c>
      <c r="P66" s="23">
        <f t="shared" si="19"/>
        <v>3</v>
      </c>
      <c r="Q66">
        <v>1</v>
      </c>
      <c r="R66" s="23">
        <f t="shared" si="20"/>
        <v>2</v>
      </c>
      <c r="S66" s="45">
        <f t="shared" si="18"/>
        <v>3</v>
      </c>
      <c r="T66" s="45">
        <f t="shared" si="16"/>
        <v>6</v>
      </c>
      <c r="U66" s="69">
        <f t="shared" si="17"/>
        <v>0.33333333333333331</v>
      </c>
    </row>
    <row r="67" spans="1:22" x14ac:dyDescent="0.3">
      <c r="A67" s="24">
        <v>42440</v>
      </c>
      <c r="B67" s="27" t="s">
        <v>146</v>
      </c>
      <c r="C67" s="28" t="s">
        <v>147</v>
      </c>
      <c r="D67" s="19">
        <v>2.88</v>
      </c>
      <c r="E67" s="19" t="str">
        <f t="shared" si="15"/>
        <v>Y</v>
      </c>
      <c r="F67" s="20">
        <f t="shared" si="4"/>
        <v>3.9893617021276602</v>
      </c>
      <c r="G67" s="20">
        <f t="shared" si="5"/>
        <v>11.489361702127662</v>
      </c>
      <c r="H67" s="21" t="s">
        <v>28</v>
      </c>
      <c r="I67" s="29">
        <f t="shared" si="14"/>
        <v>6</v>
      </c>
      <c r="J67" s="20">
        <f t="shared" si="10"/>
        <v>7.5</v>
      </c>
      <c r="K67" s="20">
        <f t="shared" si="6"/>
        <v>7.5</v>
      </c>
      <c r="L67" s="20">
        <f t="shared" si="7"/>
        <v>97.476190476190482</v>
      </c>
      <c r="M67" s="45">
        <f t="shared" si="11"/>
        <v>24</v>
      </c>
      <c r="N67" s="45">
        <f t="shared" si="12"/>
        <v>38</v>
      </c>
      <c r="O67" s="61">
        <f t="shared" si="13"/>
        <v>0.38709677419354838</v>
      </c>
      <c r="P67" s="23">
        <f t="shared" si="19"/>
        <v>2.88</v>
      </c>
      <c r="Q67">
        <v>1</v>
      </c>
      <c r="R67" s="23">
        <f t="shared" si="20"/>
        <v>1.88</v>
      </c>
      <c r="S67" s="45">
        <f t="shared" si="18"/>
        <v>4</v>
      </c>
      <c r="T67" s="45">
        <f t="shared" si="16"/>
        <v>6</v>
      </c>
      <c r="U67" s="69">
        <f t="shared" si="17"/>
        <v>0.4</v>
      </c>
    </row>
    <row r="68" spans="1:22" x14ac:dyDescent="0.3">
      <c r="A68" s="24">
        <v>42441</v>
      </c>
      <c r="B68" s="27" t="s">
        <v>148</v>
      </c>
      <c r="C68" s="28" t="s">
        <v>149</v>
      </c>
      <c r="D68" s="19">
        <v>2.75</v>
      </c>
      <c r="E68" s="19" t="str">
        <f t="shared" si="15"/>
        <v>Y</v>
      </c>
      <c r="F68" s="20">
        <f t="shared" si="4"/>
        <v>1.7142857142857142</v>
      </c>
      <c r="G68" s="20">
        <f t="shared" si="5"/>
        <v>4.7142857142857144</v>
      </c>
      <c r="H68" s="21" t="s">
        <v>19</v>
      </c>
      <c r="I68" s="29">
        <f t="shared" si="14"/>
        <v>3</v>
      </c>
      <c r="J68" s="20">
        <f t="shared" si="10"/>
        <v>3</v>
      </c>
      <c r="K68" s="20">
        <f t="shared" si="6"/>
        <v>-1.7142857142857142</v>
      </c>
      <c r="L68" s="20">
        <f t="shared" si="7"/>
        <v>95.761904761904773</v>
      </c>
      <c r="M68" s="45">
        <f t="shared" si="11"/>
        <v>24</v>
      </c>
      <c r="N68" s="45">
        <f t="shared" si="12"/>
        <v>39</v>
      </c>
      <c r="O68" s="61">
        <f t="shared" si="13"/>
        <v>0.38095238095238093</v>
      </c>
      <c r="P68" s="23">
        <f t="shared" si="19"/>
        <v>2.75</v>
      </c>
      <c r="Q68">
        <v>1</v>
      </c>
      <c r="R68" s="23">
        <f t="shared" si="20"/>
        <v>1.75</v>
      </c>
      <c r="S68" s="45">
        <f t="shared" si="18"/>
        <v>4</v>
      </c>
      <c r="T68" s="45">
        <f t="shared" si="16"/>
        <v>7</v>
      </c>
      <c r="U68" s="69">
        <f t="shared" si="17"/>
        <v>0.36363636363636365</v>
      </c>
    </row>
    <row r="69" spans="1:22" x14ac:dyDescent="0.3">
      <c r="A69" s="24">
        <v>42443</v>
      </c>
      <c r="B69" s="27" t="s">
        <v>150</v>
      </c>
      <c r="C69" s="28" t="s">
        <v>119</v>
      </c>
      <c r="D69" s="19">
        <v>3</v>
      </c>
      <c r="E69" s="19" t="str">
        <f t="shared" si="15"/>
        <v>Y</v>
      </c>
      <c r="F69" s="20">
        <v>6.43</v>
      </c>
      <c r="G69" s="20">
        <f t="shared" si="5"/>
        <v>19.29</v>
      </c>
      <c r="H69" s="21" t="s">
        <v>28</v>
      </c>
      <c r="I69" s="29">
        <f t="shared" si="14"/>
        <v>6</v>
      </c>
      <c r="J69" s="20">
        <f t="shared" si="10"/>
        <v>7.7142857142857144</v>
      </c>
      <c r="K69" s="20">
        <f t="shared" si="6"/>
        <v>7.7142857142857144</v>
      </c>
      <c r="L69" s="20">
        <f t="shared" si="7"/>
        <v>103.47619047619048</v>
      </c>
      <c r="M69" s="45">
        <f t="shared" si="11"/>
        <v>25</v>
      </c>
      <c r="N69" s="45">
        <f t="shared" si="12"/>
        <v>39</v>
      </c>
      <c r="O69" s="61">
        <f t="shared" si="13"/>
        <v>0.390625</v>
      </c>
      <c r="P69" s="23">
        <f t="shared" si="19"/>
        <v>3</v>
      </c>
      <c r="Q69">
        <v>1</v>
      </c>
      <c r="R69" s="23">
        <f t="shared" si="20"/>
        <v>2</v>
      </c>
      <c r="S69" s="45">
        <f t="shared" si="18"/>
        <v>5</v>
      </c>
      <c r="T69" s="45">
        <f t="shared" si="16"/>
        <v>7</v>
      </c>
      <c r="U69" s="69">
        <f t="shared" si="17"/>
        <v>0.41666666666666669</v>
      </c>
    </row>
    <row r="70" spans="1:22" x14ac:dyDescent="0.3">
      <c r="A70" s="24">
        <v>42445</v>
      </c>
      <c r="B70" s="27" t="s">
        <v>151</v>
      </c>
      <c r="C70" s="67" t="s">
        <v>152</v>
      </c>
      <c r="D70" s="19">
        <v>2.37</v>
      </c>
      <c r="E70" s="19" t="str">
        <f t="shared" si="15"/>
        <v>Y</v>
      </c>
      <c r="F70" s="20">
        <f t="shared" ref="F70:F133" si="21">IF(D70="","",IF(H69="Won", J70/D70*D70/R70, J70/D70*D70/R70))</f>
        <v>2.1897810218978102</v>
      </c>
      <c r="G70" s="20">
        <f t="shared" ref="G70:G133" si="22">IF(D70="","",IF(H69="Won",  D70*F70,D70*F70))</f>
        <v>5.1897810218978107</v>
      </c>
      <c r="H70" s="21" t="s">
        <v>28</v>
      </c>
      <c r="I70" s="29">
        <f t="shared" si="14"/>
        <v>3</v>
      </c>
      <c r="J70" s="20">
        <f t="shared" si="10"/>
        <v>3</v>
      </c>
      <c r="K70" s="20">
        <f t="shared" ref="K70:K133" si="23">IF(H70="","",IF(H70="Won",J70,IF(H70="Push",0,-F70)))</f>
        <v>3</v>
      </c>
      <c r="L70" s="20">
        <f t="shared" ref="L70:L133" si="24">IF(H70="","",K70+L69)</f>
        <v>106.47619047619048</v>
      </c>
      <c r="M70" s="45">
        <f t="shared" si="11"/>
        <v>26</v>
      </c>
      <c r="N70" s="45">
        <f t="shared" si="12"/>
        <v>39</v>
      </c>
      <c r="O70" s="61">
        <f t="shared" si="13"/>
        <v>0.4</v>
      </c>
      <c r="P70" s="23">
        <f t="shared" si="19"/>
        <v>2.37</v>
      </c>
      <c r="Q70">
        <v>1</v>
      </c>
      <c r="R70" s="23">
        <f t="shared" si="20"/>
        <v>1.37</v>
      </c>
      <c r="S70" s="45">
        <f t="shared" si="18"/>
        <v>6</v>
      </c>
      <c r="T70" s="45">
        <f t="shared" si="16"/>
        <v>7</v>
      </c>
      <c r="U70" s="69">
        <f t="shared" si="17"/>
        <v>0.46153846153846156</v>
      </c>
      <c r="V70" t="s">
        <v>153</v>
      </c>
    </row>
    <row r="71" spans="1:22" x14ac:dyDescent="0.3">
      <c r="A71" s="24">
        <v>42446</v>
      </c>
      <c r="B71" s="27" t="s">
        <v>154</v>
      </c>
      <c r="C71" s="30" t="s">
        <v>155</v>
      </c>
      <c r="D71" s="19">
        <v>3.25</v>
      </c>
      <c r="E71" s="19" t="str">
        <f t="shared" si="15"/>
        <v>Y</v>
      </c>
      <c r="F71" s="20">
        <f t="shared" si="21"/>
        <v>1.3333333333333333</v>
      </c>
      <c r="G71" s="20">
        <f t="shared" si="22"/>
        <v>4.333333333333333</v>
      </c>
      <c r="H71" s="21" t="s">
        <v>19</v>
      </c>
      <c r="I71" s="29">
        <f t="shared" si="14"/>
        <v>3</v>
      </c>
      <c r="J71" s="20">
        <f t="shared" ref="J71:J82" si="25">IF(H70="","",IF(H70="Won",I71,IF(H70="Push",J70,IF(E71="Y",J70-K70+3,J70-K70))))</f>
        <v>3</v>
      </c>
      <c r="K71" s="20">
        <f t="shared" si="23"/>
        <v>-1.3333333333333333</v>
      </c>
      <c r="L71" s="20">
        <f t="shared" si="24"/>
        <v>105.14285714285715</v>
      </c>
      <c r="M71" s="45">
        <f t="shared" si="11"/>
        <v>26</v>
      </c>
      <c r="N71" s="45">
        <f t="shared" si="12"/>
        <v>40</v>
      </c>
      <c r="O71" s="61">
        <f t="shared" si="13"/>
        <v>0.39393939393939392</v>
      </c>
      <c r="P71" s="23">
        <f>D71</f>
        <v>3.25</v>
      </c>
      <c r="Q71">
        <v>1</v>
      </c>
      <c r="R71" s="23">
        <f t="shared" si="20"/>
        <v>2.25</v>
      </c>
      <c r="S71" s="45">
        <f t="shared" si="18"/>
        <v>6</v>
      </c>
      <c r="T71" s="45">
        <f t="shared" si="16"/>
        <v>8</v>
      </c>
      <c r="U71" s="69">
        <f t="shared" si="17"/>
        <v>0.42857142857142855</v>
      </c>
    </row>
    <row r="72" spans="1:22" x14ac:dyDescent="0.3">
      <c r="A72" s="24">
        <v>42447</v>
      </c>
      <c r="B72" s="27" t="s">
        <v>156</v>
      </c>
      <c r="C72" s="30" t="s">
        <v>157</v>
      </c>
      <c r="D72" s="19">
        <v>3.25</v>
      </c>
      <c r="E72" s="19" t="str">
        <f t="shared" si="15"/>
        <v>Y</v>
      </c>
      <c r="F72" s="20">
        <f t="shared" si="21"/>
        <v>3.2592592592592591</v>
      </c>
      <c r="G72" s="20">
        <f t="shared" si="22"/>
        <v>10.592592592592592</v>
      </c>
      <c r="H72" s="21" t="s">
        <v>28</v>
      </c>
      <c r="I72" s="29">
        <f t="shared" si="14"/>
        <v>6</v>
      </c>
      <c r="J72" s="20">
        <f t="shared" si="25"/>
        <v>7.333333333333333</v>
      </c>
      <c r="K72" s="20">
        <f t="shared" si="23"/>
        <v>7.333333333333333</v>
      </c>
      <c r="L72" s="20">
        <f t="shared" si="24"/>
        <v>112.47619047619048</v>
      </c>
      <c r="M72" s="45">
        <f t="shared" ref="M72:M135" si="26">IF(H72="","",IF(H72="Won",M71+1,IF(H72="Push",M71,M71)))</f>
        <v>27</v>
      </c>
      <c r="N72" s="45">
        <f t="shared" ref="N72:N135" si="27">IF(H72="","",IF(H72="Lost",N71+1,IF(H72="Push",N71,N71)))</f>
        <v>40</v>
      </c>
      <c r="O72" s="61">
        <f t="shared" ref="O72:O135" si="28">IF(H72="","",M72/(M72+N72))</f>
        <v>0.40298507462686567</v>
      </c>
      <c r="P72" s="23">
        <f t="shared" si="19"/>
        <v>3.25</v>
      </c>
      <c r="Q72">
        <v>1</v>
      </c>
      <c r="R72" s="23">
        <f t="shared" si="20"/>
        <v>2.25</v>
      </c>
      <c r="S72" s="45">
        <f t="shared" si="18"/>
        <v>7</v>
      </c>
      <c r="T72" s="45">
        <f t="shared" si="16"/>
        <v>8</v>
      </c>
      <c r="U72" s="69">
        <f t="shared" si="17"/>
        <v>0.46666666666666667</v>
      </c>
    </row>
    <row r="73" spans="1:22" x14ac:dyDescent="0.3">
      <c r="A73" s="24">
        <v>42449</v>
      </c>
      <c r="B73" s="27" t="s">
        <v>158</v>
      </c>
      <c r="C73" s="30" t="s">
        <v>159</v>
      </c>
      <c r="D73" s="19">
        <v>2.5</v>
      </c>
      <c r="E73" s="19" t="str">
        <f t="shared" si="15"/>
        <v>Y</v>
      </c>
      <c r="F73" s="20">
        <f t="shared" si="21"/>
        <v>2</v>
      </c>
      <c r="G73" s="20">
        <f t="shared" si="22"/>
        <v>5</v>
      </c>
      <c r="H73" s="21" t="s">
        <v>19</v>
      </c>
      <c r="I73" s="29">
        <f t="shared" si="14"/>
        <v>3</v>
      </c>
      <c r="J73" s="20">
        <f t="shared" si="25"/>
        <v>3</v>
      </c>
      <c r="K73" s="20">
        <f t="shared" si="23"/>
        <v>-2</v>
      </c>
      <c r="L73" s="20">
        <f t="shared" si="24"/>
        <v>110.47619047619048</v>
      </c>
      <c r="M73" s="45">
        <f t="shared" si="26"/>
        <v>27</v>
      </c>
      <c r="N73" s="45">
        <f t="shared" si="27"/>
        <v>41</v>
      </c>
      <c r="O73" s="61">
        <f t="shared" si="28"/>
        <v>0.39705882352941174</v>
      </c>
      <c r="P73" s="23">
        <f t="shared" si="19"/>
        <v>2.5</v>
      </c>
      <c r="Q73">
        <v>1</v>
      </c>
      <c r="R73" s="23">
        <f t="shared" si="20"/>
        <v>1.5</v>
      </c>
      <c r="S73" s="45">
        <f t="shared" si="18"/>
        <v>7</v>
      </c>
      <c r="T73" s="45">
        <f t="shared" si="16"/>
        <v>9</v>
      </c>
      <c r="U73" s="69">
        <f t="shared" si="17"/>
        <v>0.4375</v>
      </c>
    </row>
    <row r="74" spans="1:22" x14ac:dyDescent="0.3">
      <c r="A74" s="24">
        <v>42450</v>
      </c>
      <c r="B74" s="27" t="s">
        <v>160</v>
      </c>
      <c r="C74" s="30" t="s">
        <v>161</v>
      </c>
      <c r="D74" s="19">
        <v>2.62</v>
      </c>
      <c r="E74" s="19" t="str">
        <f t="shared" si="15"/>
        <v>Y</v>
      </c>
      <c r="F74" s="20">
        <f t="shared" si="21"/>
        <v>4.9382716049382713</v>
      </c>
      <c r="G74" s="20">
        <f t="shared" si="22"/>
        <v>12.938271604938272</v>
      </c>
      <c r="H74" s="21" t="s">
        <v>19</v>
      </c>
      <c r="I74" s="29">
        <f t="shared" si="14"/>
        <v>6</v>
      </c>
      <c r="J74" s="20">
        <f t="shared" si="25"/>
        <v>8</v>
      </c>
      <c r="K74" s="20">
        <f t="shared" si="23"/>
        <v>-4.9382716049382713</v>
      </c>
      <c r="L74" s="20">
        <f t="shared" si="24"/>
        <v>105.53791887125222</v>
      </c>
      <c r="M74" s="45">
        <f t="shared" si="26"/>
        <v>27</v>
      </c>
      <c r="N74" s="45">
        <f t="shared" si="27"/>
        <v>42</v>
      </c>
      <c r="O74" s="61">
        <f t="shared" si="28"/>
        <v>0.39130434782608697</v>
      </c>
      <c r="P74" s="23">
        <f t="shared" si="19"/>
        <v>2.62</v>
      </c>
      <c r="Q74">
        <v>1</v>
      </c>
      <c r="R74" s="23">
        <f t="shared" si="20"/>
        <v>1.62</v>
      </c>
      <c r="S74" s="45">
        <f t="shared" si="18"/>
        <v>7</v>
      </c>
      <c r="T74" s="45">
        <f t="shared" si="16"/>
        <v>10</v>
      </c>
      <c r="U74" s="69">
        <f t="shared" si="17"/>
        <v>0.41176470588235292</v>
      </c>
    </row>
    <row r="75" spans="1:22" x14ac:dyDescent="0.3">
      <c r="A75" s="24">
        <v>42451</v>
      </c>
      <c r="B75" s="27" t="s">
        <v>162</v>
      </c>
      <c r="C75" s="30" t="s">
        <v>163</v>
      </c>
      <c r="D75" s="19">
        <v>2.5</v>
      </c>
      <c r="E75" s="19" t="str">
        <f t="shared" si="15"/>
        <v>Y</v>
      </c>
      <c r="F75" s="20">
        <f t="shared" si="21"/>
        <v>10.625514403292181</v>
      </c>
      <c r="G75" s="20">
        <f t="shared" si="22"/>
        <v>26.563786008230451</v>
      </c>
      <c r="H75" s="21" t="s">
        <v>28</v>
      </c>
      <c r="I75" s="29">
        <f t="shared" si="14"/>
        <v>9</v>
      </c>
      <c r="J75" s="20">
        <f t="shared" si="25"/>
        <v>15.938271604938272</v>
      </c>
      <c r="K75" s="20">
        <f t="shared" si="23"/>
        <v>15.938271604938272</v>
      </c>
      <c r="L75" s="20">
        <f t="shared" si="24"/>
        <v>121.47619047619048</v>
      </c>
      <c r="M75" s="45">
        <f t="shared" si="26"/>
        <v>28</v>
      </c>
      <c r="N75" s="45">
        <f t="shared" si="27"/>
        <v>42</v>
      </c>
      <c r="O75" s="61">
        <f t="shared" si="28"/>
        <v>0.4</v>
      </c>
      <c r="P75" s="23">
        <f t="shared" si="19"/>
        <v>2.5</v>
      </c>
      <c r="Q75">
        <v>1</v>
      </c>
      <c r="R75" s="23">
        <f t="shared" si="20"/>
        <v>1.5</v>
      </c>
      <c r="S75" s="45">
        <f t="shared" si="18"/>
        <v>8</v>
      </c>
      <c r="T75" s="45">
        <f t="shared" si="16"/>
        <v>10</v>
      </c>
      <c r="U75" s="69">
        <f t="shared" si="17"/>
        <v>0.44444444444444442</v>
      </c>
    </row>
    <row r="76" spans="1:22" x14ac:dyDescent="0.3">
      <c r="A76" s="24">
        <v>42452</v>
      </c>
      <c r="B76" s="27" t="s">
        <v>164</v>
      </c>
      <c r="C76" s="30" t="s">
        <v>165</v>
      </c>
      <c r="D76" s="19">
        <v>3</v>
      </c>
      <c r="E76" s="19" t="str">
        <f t="shared" si="15"/>
        <v>Y</v>
      </c>
      <c r="F76" s="20">
        <f t="shared" si="21"/>
        <v>1.5</v>
      </c>
      <c r="G76" s="20">
        <f t="shared" si="22"/>
        <v>4.5</v>
      </c>
      <c r="H76" s="21" t="s">
        <v>19</v>
      </c>
      <c r="I76" s="29">
        <f t="shared" si="14"/>
        <v>3</v>
      </c>
      <c r="J76" s="20">
        <f t="shared" si="25"/>
        <v>3</v>
      </c>
      <c r="K76" s="20">
        <f t="shared" si="23"/>
        <v>-1.5</v>
      </c>
      <c r="L76" s="20">
        <f t="shared" si="24"/>
        <v>119.97619047619048</v>
      </c>
      <c r="M76" s="45">
        <f t="shared" si="26"/>
        <v>28</v>
      </c>
      <c r="N76" s="45">
        <f t="shared" si="27"/>
        <v>43</v>
      </c>
      <c r="O76" s="61">
        <f t="shared" si="28"/>
        <v>0.39436619718309857</v>
      </c>
      <c r="P76" s="23">
        <f t="shared" si="19"/>
        <v>3</v>
      </c>
      <c r="Q76">
        <v>1</v>
      </c>
      <c r="R76" s="23">
        <f t="shared" si="20"/>
        <v>2</v>
      </c>
      <c r="S76" s="45">
        <f t="shared" si="18"/>
        <v>8</v>
      </c>
      <c r="T76" s="45">
        <f t="shared" si="16"/>
        <v>11</v>
      </c>
      <c r="U76" s="69">
        <f t="shared" si="17"/>
        <v>0.42105263157894735</v>
      </c>
    </row>
    <row r="77" spans="1:22" x14ac:dyDescent="0.3">
      <c r="A77" s="24">
        <v>42453</v>
      </c>
      <c r="B77" s="27" t="s">
        <v>166</v>
      </c>
      <c r="C77" s="30" t="s">
        <v>167</v>
      </c>
      <c r="D77" s="19">
        <v>2.87</v>
      </c>
      <c r="E77" s="19" t="str">
        <f t="shared" si="15"/>
        <v>Y</v>
      </c>
      <c r="F77" s="20">
        <f t="shared" si="21"/>
        <v>4.0106951871657754</v>
      </c>
      <c r="G77" s="20">
        <f t="shared" si="22"/>
        <v>11.510695187165776</v>
      </c>
      <c r="H77" s="21" t="s">
        <v>28</v>
      </c>
      <c r="I77" s="29">
        <f t="shared" ref="I77:I82" si="29">IF(H76="Lost",IF(I76=12,3,IF(E77="y",I76+3,I76)),3)</f>
        <v>6</v>
      </c>
      <c r="J77" s="20">
        <f t="shared" si="25"/>
        <v>7.5</v>
      </c>
      <c r="K77" s="20">
        <f t="shared" si="23"/>
        <v>7.5</v>
      </c>
      <c r="L77" s="20">
        <f t="shared" si="24"/>
        <v>127.47619047619048</v>
      </c>
      <c r="M77" s="45">
        <f t="shared" si="26"/>
        <v>29</v>
      </c>
      <c r="N77" s="45">
        <f t="shared" si="27"/>
        <v>43</v>
      </c>
      <c r="O77" s="61">
        <f t="shared" si="28"/>
        <v>0.40277777777777779</v>
      </c>
      <c r="P77" s="23">
        <f t="shared" si="19"/>
        <v>2.87</v>
      </c>
      <c r="Q77">
        <v>1</v>
      </c>
      <c r="R77" s="23">
        <f t="shared" si="20"/>
        <v>1.87</v>
      </c>
      <c r="S77" s="45">
        <f t="shared" si="18"/>
        <v>9</v>
      </c>
      <c r="T77" s="45">
        <f t="shared" si="16"/>
        <v>11</v>
      </c>
      <c r="U77" s="69">
        <f t="shared" si="17"/>
        <v>0.45</v>
      </c>
    </row>
    <row r="78" spans="1:22" x14ac:dyDescent="0.3">
      <c r="A78" s="24">
        <v>42454</v>
      </c>
      <c r="B78" s="27" t="s">
        <v>168</v>
      </c>
      <c r="C78" s="30" t="s">
        <v>169</v>
      </c>
      <c r="D78" s="19">
        <v>4.33</v>
      </c>
      <c r="E78" s="19" t="str">
        <f t="shared" si="15"/>
        <v>Y</v>
      </c>
      <c r="F78" s="20">
        <f t="shared" si="21"/>
        <v>0.90090090090090091</v>
      </c>
      <c r="G78" s="20">
        <f t="shared" si="22"/>
        <v>3.900900900900901</v>
      </c>
      <c r="H78" s="21" t="s">
        <v>19</v>
      </c>
      <c r="I78" s="29">
        <f t="shared" si="29"/>
        <v>3</v>
      </c>
      <c r="J78" s="20">
        <f t="shared" si="25"/>
        <v>3</v>
      </c>
      <c r="K78" s="20">
        <f t="shared" si="23"/>
        <v>-0.90090090090090091</v>
      </c>
      <c r="L78" s="20">
        <f t="shared" si="24"/>
        <v>126.57528957528957</v>
      </c>
      <c r="M78" s="45">
        <f t="shared" si="26"/>
        <v>29</v>
      </c>
      <c r="N78" s="45">
        <f t="shared" si="27"/>
        <v>44</v>
      </c>
      <c r="O78" s="61">
        <f t="shared" si="28"/>
        <v>0.39726027397260272</v>
      </c>
      <c r="P78" s="23">
        <f t="shared" si="19"/>
        <v>4.33</v>
      </c>
      <c r="Q78">
        <v>1</v>
      </c>
      <c r="R78" s="23">
        <f t="shared" si="20"/>
        <v>3.33</v>
      </c>
      <c r="S78" s="45">
        <f t="shared" si="18"/>
        <v>9</v>
      </c>
      <c r="T78" s="45">
        <f t="shared" si="16"/>
        <v>12</v>
      </c>
      <c r="U78" s="69">
        <f t="shared" si="17"/>
        <v>0.42857142857142855</v>
      </c>
    </row>
    <row r="79" spans="1:22" x14ac:dyDescent="0.3">
      <c r="A79" s="24">
        <v>42455</v>
      </c>
      <c r="B79" s="27" t="s">
        <v>170</v>
      </c>
      <c r="C79" s="48" t="s">
        <v>171</v>
      </c>
      <c r="D79" s="19">
        <v>3</v>
      </c>
      <c r="E79" s="19" t="str">
        <f t="shared" si="15"/>
        <v>Y</v>
      </c>
      <c r="F79" s="20">
        <f t="shared" si="21"/>
        <v>3.4504504504504503</v>
      </c>
      <c r="G79" s="20">
        <f t="shared" si="22"/>
        <v>10.351351351351351</v>
      </c>
      <c r="H79" s="21" t="s">
        <v>28</v>
      </c>
      <c r="I79" s="29">
        <f t="shared" si="29"/>
        <v>6</v>
      </c>
      <c r="J79" s="20">
        <f t="shared" si="25"/>
        <v>6.9009009009009006</v>
      </c>
      <c r="K79" s="20">
        <f t="shared" si="23"/>
        <v>6.9009009009009006</v>
      </c>
      <c r="L79" s="20">
        <f t="shared" si="24"/>
        <v>133.47619047619048</v>
      </c>
      <c r="M79" s="45">
        <f t="shared" si="26"/>
        <v>30</v>
      </c>
      <c r="N79" s="45">
        <f t="shared" si="27"/>
        <v>44</v>
      </c>
      <c r="O79" s="61">
        <f t="shared" si="28"/>
        <v>0.40540540540540543</v>
      </c>
      <c r="P79" s="23">
        <f t="shared" si="19"/>
        <v>3</v>
      </c>
      <c r="Q79">
        <v>1</v>
      </c>
      <c r="R79" s="23">
        <f t="shared" si="20"/>
        <v>2</v>
      </c>
      <c r="S79" s="45">
        <f t="shared" si="18"/>
        <v>10</v>
      </c>
      <c r="T79" s="45">
        <f t="shared" si="16"/>
        <v>12</v>
      </c>
      <c r="U79" s="69">
        <f t="shared" si="17"/>
        <v>0.45454545454545453</v>
      </c>
    </row>
    <row r="80" spans="1:22" x14ac:dyDescent="0.3">
      <c r="A80" s="24">
        <v>42457</v>
      </c>
      <c r="B80" s="27" t="s">
        <v>172</v>
      </c>
      <c r="C80" s="48" t="s">
        <v>173</v>
      </c>
      <c r="D80" s="19">
        <v>2.75</v>
      </c>
      <c r="E80" s="19" t="str">
        <f t="shared" si="15"/>
        <v>Y</v>
      </c>
      <c r="F80" s="20">
        <f t="shared" si="21"/>
        <v>1.7142857142857142</v>
      </c>
      <c r="G80" s="20">
        <f t="shared" si="22"/>
        <v>4.7142857142857144</v>
      </c>
      <c r="H80" s="21" t="s">
        <v>19</v>
      </c>
      <c r="I80" s="29">
        <f t="shared" si="29"/>
        <v>3</v>
      </c>
      <c r="J80" s="20">
        <f t="shared" si="25"/>
        <v>3</v>
      </c>
      <c r="K80" s="20">
        <f t="shared" si="23"/>
        <v>-1.7142857142857142</v>
      </c>
      <c r="L80" s="20">
        <f t="shared" si="24"/>
        <v>131.76190476190476</v>
      </c>
      <c r="M80" s="45">
        <f t="shared" si="26"/>
        <v>30</v>
      </c>
      <c r="N80" s="45">
        <f t="shared" si="27"/>
        <v>45</v>
      </c>
      <c r="O80" s="61">
        <f t="shared" si="28"/>
        <v>0.4</v>
      </c>
      <c r="P80" s="23">
        <f t="shared" si="19"/>
        <v>2.75</v>
      </c>
      <c r="Q80">
        <v>1</v>
      </c>
      <c r="R80" s="23">
        <f t="shared" si="20"/>
        <v>1.75</v>
      </c>
      <c r="S80" s="45">
        <f t="shared" si="18"/>
        <v>10</v>
      </c>
      <c r="T80" s="45">
        <f t="shared" si="16"/>
        <v>13</v>
      </c>
      <c r="U80" s="69">
        <f t="shared" si="17"/>
        <v>0.43478260869565216</v>
      </c>
    </row>
    <row r="81" spans="1:21" x14ac:dyDescent="0.3">
      <c r="A81" s="24">
        <v>42459</v>
      </c>
      <c r="B81" s="27" t="s">
        <v>174</v>
      </c>
      <c r="C81" s="48" t="s">
        <v>175</v>
      </c>
      <c r="D81" s="19">
        <v>3.25</v>
      </c>
      <c r="E81" s="19" t="str">
        <f t="shared" si="15"/>
        <v>Y</v>
      </c>
      <c r="F81" s="20">
        <f t="shared" si="21"/>
        <v>3.4285714285714288</v>
      </c>
      <c r="G81" s="20">
        <f t="shared" si="22"/>
        <v>11.142857142857144</v>
      </c>
      <c r="H81" s="21" t="s">
        <v>19</v>
      </c>
      <c r="I81" s="29">
        <f t="shared" si="29"/>
        <v>6</v>
      </c>
      <c r="J81" s="20">
        <f t="shared" si="25"/>
        <v>7.7142857142857144</v>
      </c>
      <c r="K81" s="20">
        <f t="shared" si="23"/>
        <v>-3.4285714285714288</v>
      </c>
      <c r="L81" s="20">
        <f t="shared" si="24"/>
        <v>128.33333333333334</v>
      </c>
      <c r="M81" s="45">
        <f t="shared" si="26"/>
        <v>30</v>
      </c>
      <c r="N81" s="45">
        <f t="shared" si="27"/>
        <v>46</v>
      </c>
      <c r="O81" s="61">
        <f t="shared" si="28"/>
        <v>0.39473684210526316</v>
      </c>
      <c r="P81" s="23">
        <f t="shared" si="19"/>
        <v>3.25</v>
      </c>
      <c r="Q81">
        <v>1</v>
      </c>
      <c r="R81" s="23">
        <f t="shared" si="20"/>
        <v>2.25</v>
      </c>
      <c r="S81" s="45">
        <f t="shared" si="18"/>
        <v>10</v>
      </c>
      <c r="T81" s="45">
        <f t="shared" si="16"/>
        <v>14</v>
      </c>
      <c r="U81" s="69">
        <f t="shared" si="17"/>
        <v>0.41666666666666669</v>
      </c>
    </row>
    <row r="82" spans="1:21" x14ac:dyDescent="0.3">
      <c r="A82" s="24">
        <v>42460</v>
      </c>
      <c r="B82" s="27" t="s">
        <v>176</v>
      </c>
      <c r="C82" s="48" t="s">
        <v>177</v>
      </c>
      <c r="D82" s="19">
        <v>2.37</v>
      </c>
      <c r="E82" s="19" t="str">
        <f t="shared" si="15"/>
        <v>Y</v>
      </c>
      <c r="F82" s="20">
        <f t="shared" si="21"/>
        <v>10.323253388946819</v>
      </c>
      <c r="G82" s="20">
        <f t="shared" si="22"/>
        <v>24.466110531803963</v>
      </c>
      <c r="H82" s="21" t="s">
        <v>28</v>
      </c>
      <c r="I82" s="29">
        <f t="shared" si="29"/>
        <v>9</v>
      </c>
      <c r="J82" s="20">
        <f t="shared" si="25"/>
        <v>14.142857142857142</v>
      </c>
      <c r="K82" s="20">
        <f t="shared" si="23"/>
        <v>14.142857142857142</v>
      </c>
      <c r="L82" s="20">
        <f t="shared" si="24"/>
        <v>142.47619047619048</v>
      </c>
      <c r="M82" s="45">
        <f t="shared" si="26"/>
        <v>31</v>
      </c>
      <c r="N82" s="45">
        <f t="shared" si="27"/>
        <v>46</v>
      </c>
      <c r="O82" s="61">
        <f t="shared" si="28"/>
        <v>0.40259740259740262</v>
      </c>
      <c r="P82" s="23">
        <f t="shared" si="19"/>
        <v>2.37</v>
      </c>
      <c r="Q82">
        <v>1</v>
      </c>
      <c r="R82" s="23">
        <f t="shared" si="20"/>
        <v>1.37</v>
      </c>
      <c r="S82" s="45">
        <f t="shared" si="18"/>
        <v>11</v>
      </c>
      <c r="T82" s="45">
        <f t="shared" si="16"/>
        <v>14</v>
      </c>
      <c r="U82" s="69">
        <f t="shared" si="17"/>
        <v>0.44</v>
      </c>
    </row>
    <row r="83" spans="1:21" x14ac:dyDescent="0.3">
      <c r="A83" s="16">
        <v>42461</v>
      </c>
      <c r="B83" s="74" t="s">
        <v>178</v>
      </c>
      <c r="C83" s="75" t="s">
        <v>179</v>
      </c>
      <c r="D83" s="76">
        <v>2.75</v>
      </c>
      <c r="E83" s="19" t="str">
        <f t="shared" si="15"/>
        <v>Y</v>
      </c>
      <c r="F83" s="77">
        <f t="shared" si="21"/>
        <v>2.2857142857142856</v>
      </c>
      <c r="G83" s="77">
        <f t="shared" si="22"/>
        <v>6.2857142857142856</v>
      </c>
      <c r="H83" s="78" t="s">
        <v>19</v>
      </c>
      <c r="I83" s="29">
        <v>4</v>
      </c>
      <c r="J83" s="20">
        <f>IF(H82="","",IF(H82="Won",I83,IF(H82="Push",J82,IF(E83="Y",J82-K82+4,J82-K82))))</f>
        <v>4</v>
      </c>
      <c r="K83" s="77">
        <f t="shared" si="23"/>
        <v>-2.2857142857142856</v>
      </c>
      <c r="L83" s="77">
        <f t="shared" si="24"/>
        <v>140.1904761904762</v>
      </c>
      <c r="M83" s="44">
        <f t="shared" si="26"/>
        <v>31</v>
      </c>
      <c r="N83" s="44">
        <f t="shared" si="27"/>
        <v>47</v>
      </c>
      <c r="O83" s="68">
        <f t="shared" si="28"/>
        <v>0.39743589743589741</v>
      </c>
      <c r="P83" s="79">
        <f t="shared" si="19"/>
        <v>2.75</v>
      </c>
      <c r="Q83" s="80">
        <v>1</v>
      </c>
      <c r="R83" s="79">
        <f t="shared" si="20"/>
        <v>1.75</v>
      </c>
      <c r="S83" s="44">
        <v>0</v>
      </c>
      <c r="T83" s="44">
        <v>1</v>
      </c>
      <c r="U83" s="70">
        <f t="shared" si="17"/>
        <v>0</v>
      </c>
    </row>
    <row r="84" spans="1:21" x14ac:dyDescent="0.3">
      <c r="A84" s="24">
        <v>42462</v>
      </c>
      <c r="B84" s="27" t="s">
        <v>180</v>
      </c>
      <c r="C84" s="48" t="s">
        <v>181</v>
      </c>
      <c r="D84" s="19">
        <v>10</v>
      </c>
      <c r="E84" s="19" t="str">
        <f t="shared" si="15"/>
        <v>Y</v>
      </c>
      <c r="F84" s="20">
        <f t="shared" si="21"/>
        <v>1.1428571428571428</v>
      </c>
      <c r="G84" s="20">
        <f t="shared" si="22"/>
        <v>11.428571428571427</v>
      </c>
      <c r="H84" s="81" t="s">
        <v>19</v>
      </c>
      <c r="I84" s="29">
        <f>IF(H83="Lost",IF(I83=20,4,IF(E84="y",I83+4,I83)),4)</f>
        <v>8</v>
      </c>
      <c r="J84" s="20">
        <f t="shared" ref="J84:J147" si="30">IF(H83="","",IF(H83="Won",I84,IF(H83="Push",J83,IF(E84="Y",J83-K83+4,J83-K83))))</f>
        <v>10.285714285714285</v>
      </c>
      <c r="K84" s="20">
        <f t="shared" si="23"/>
        <v>-1.1428571428571428</v>
      </c>
      <c r="L84" s="20">
        <f t="shared" si="24"/>
        <v>139.04761904761907</v>
      </c>
      <c r="M84" s="45">
        <f t="shared" si="26"/>
        <v>31</v>
      </c>
      <c r="N84" s="45">
        <f t="shared" si="27"/>
        <v>48</v>
      </c>
      <c r="O84" s="61">
        <f t="shared" si="28"/>
        <v>0.39240506329113922</v>
      </c>
      <c r="P84" s="23">
        <f t="shared" si="19"/>
        <v>10</v>
      </c>
      <c r="Q84">
        <v>1</v>
      </c>
      <c r="R84" s="23">
        <f t="shared" si="20"/>
        <v>9</v>
      </c>
      <c r="S84" s="45">
        <f t="shared" si="18"/>
        <v>0</v>
      </c>
      <c r="T84" s="39">
        <f t="shared" si="16"/>
        <v>2</v>
      </c>
      <c r="U84" s="69">
        <f t="shared" si="17"/>
        <v>0</v>
      </c>
    </row>
    <row r="85" spans="1:21" x14ac:dyDescent="0.3">
      <c r="A85" s="24">
        <v>42464</v>
      </c>
      <c r="B85" s="27" t="s">
        <v>182</v>
      </c>
      <c r="C85" s="48" t="s">
        <v>183</v>
      </c>
      <c r="D85" s="19">
        <v>2.75</v>
      </c>
      <c r="E85" s="19" t="str">
        <f t="shared" ref="E85:E148" si="31">IF(COUNTIF(H80:H84,"Lost")&gt;4,"","Y")</f>
        <v>Y</v>
      </c>
      <c r="F85" s="20">
        <f t="shared" si="21"/>
        <v>8.816326530612244</v>
      </c>
      <c r="G85" s="20">
        <f t="shared" si="22"/>
        <v>24.244897959183671</v>
      </c>
      <c r="H85" s="81" t="s">
        <v>19</v>
      </c>
      <c r="I85" s="29">
        <f t="shared" ref="I85:I148" si="32">IF(H84="Lost",IF(I84=20,4,IF(E85="y",I84+4,I84)),4)</f>
        <v>12</v>
      </c>
      <c r="J85" s="20">
        <f t="shared" si="30"/>
        <v>15.428571428571427</v>
      </c>
      <c r="K85" s="20">
        <f t="shared" si="23"/>
        <v>-8.816326530612244</v>
      </c>
      <c r="L85" s="20">
        <f t="shared" si="24"/>
        <v>130.23129251700681</v>
      </c>
      <c r="M85" s="45">
        <f t="shared" si="26"/>
        <v>31</v>
      </c>
      <c r="N85" s="45">
        <f t="shared" si="27"/>
        <v>49</v>
      </c>
      <c r="O85" s="61">
        <f t="shared" si="28"/>
        <v>0.38750000000000001</v>
      </c>
      <c r="P85" s="23">
        <f t="shared" si="19"/>
        <v>2.75</v>
      </c>
      <c r="Q85">
        <v>1</v>
      </c>
      <c r="R85" s="23">
        <f t="shared" si="20"/>
        <v>1.75</v>
      </c>
      <c r="S85" s="45">
        <f t="shared" si="18"/>
        <v>0</v>
      </c>
      <c r="T85" s="39">
        <f t="shared" si="16"/>
        <v>3</v>
      </c>
      <c r="U85" s="84">
        <f t="shared" si="17"/>
        <v>0</v>
      </c>
    </row>
    <row r="86" spans="1:21" x14ac:dyDescent="0.3">
      <c r="A86" s="24">
        <v>42465</v>
      </c>
      <c r="B86" s="27" t="s">
        <v>184</v>
      </c>
      <c r="C86" s="48" t="s">
        <v>185</v>
      </c>
      <c r="D86" s="19">
        <v>2.1</v>
      </c>
      <c r="E86" s="19" t="str">
        <f t="shared" si="31"/>
        <v>Y</v>
      </c>
      <c r="F86" s="20">
        <f t="shared" si="21"/>
        <v>25.67717996289424</v>
      </c>
      <c r="G86" s="20">
        <f t="shared" si="22"/>
        <v>53.922077922077904</v>
      </c>
      <c r="H86" s="81" t="s">
        <v>28</v>
      </c>
      <c r="I86" s="29">
        <f t="shared" si="32"/>
        <v>16</v>
      </c>
      <c r="J86" s="20">
        <f t="shared" si="30"/>
        <v>28.244897959183671</v>
      </c>
      <c r="K86" s="20">
        <f t="shared" si="23"/>
        <v>28.244897959183671</v>
      </c>
      <c r="L86" s="20">
        <f t="shared" si="24"/>
        <v>158.47619047619048</v>
      </c>
      <c r="M86" s="45">
        <f t="shared" si="26"/>
        <v>32</v>
      </c>
      <c r="N86" s="45">
        <f t="shared" si="27"/>
        <v>49</v>
      </c>
      <c r="O86" s="61">
        <f t="shared" si="28"/>
        <v>0.39506172839506171</v>
      </c>
      <c r="P86" s="23">
        <f t="shared" si="19"/>
        <v>2.1</v>
      </c>
      <c r="Q86">
        <v>1</v>
      </c>
      <c r="R86" s="23">
        <f t="shared" si="20"/>
        <v>1.1000000000000001</v>
      </c>
      <c r="S86" s="45">
        <f t="shared" si="18"/>
        <v>1</v>
      </c>
      <c r="T86" s="39">
        <f t="shared" si="16"/>
        <v>3</v>
      </c>
      <c r="U86" s="84">
        <f t="shared" si="17"/>
        <v>0.25</v>
      </c>
    </row>
    <row r="87" spans="1:21" x14ac:dyDescent="0.3">
      <c r="A87" s="24">
        <v>42466</v>
      </c>
      <c r="B87" s="27" t="s">
        <v>186</v>
      </c>
      <c r="C87" s="48" t="s">
        <v>187</v>
      </c>
      <c r="D87" s="19">
        <v>2.75</v>
      </c>
      <c r="E87" s="19" t="str">
        <f t="shared" si="31"/>
        <v>Y</v>
      </c>
      <c r="F87" s="20">
        <f t="shared" si="21"/>
        <v>2.2857142857142856</v>
      </c>
      <c r="G87" s="20">
        <f t="shared" si="22"/>
        <v>6.2857142857142856</v>
      </c>
      <c r="H87" s="81" t="s">
        <v>28</v>
      </c>
      <c r="I87" s="29">
        <f t="shared" si="32"/>
        <v>4</v>
      </c>
      <c r="J87" s="20">
        <f t="shared" si="30"/>
        <v>4</v>
      </c>
      <c r="K87" s="20">
        <f t="shared" si="23"/>
        <v>4</v>
      </c>
      <c r="L87" s="20">
        <f t="shared" si="24"/>
        <v>162.47619047619048</v>
      </c>
      <c r="M87" s="45">
        <f t="shared" si="26"/>
        <v>33</v>
      </c>
      <c r="N87" s="45">
        <f t="shared" si="27"/>
        <v>49</v>
      </c>
      <c r="O87" s="61">
        <f t="shared" si="28"/>
        <v>0.40243902439024393</v>
      </c>
      <c r="P87" s="23">
        <f t="shared" si="19"/>
        <v>2.75</v>
      </c>
      <c r="Q87">
        <v>1</v>
      </c>
      <c r="R87" s="23">
        <f t="shared" si="20"/>
        <v>1.75</v>
      </c>
      <c r="S87" s="45">
        <f t="shared" si="18"/>
        <v>2</v>
      </c>
      <c r="T87" s="39">
        <f t="shared" si="16"/>
        <v>3</v>
      </c>
      <c r="U87" s="84">
        <f t="shared" si="17"/>
        <v>0.4</v>
      </c>
    </row>
    <row r="88" spans="1:21" x14ac:dyDescent="0.3">
      <c r="A88" s="24">
        <v>42467</v>
      </c>
      <c r="B88" s="27" t="s">
        <v>188</v>
      </c>
      <c r="C88" s="48" t="s">
        <v>121</v>
      </c>
      <c r="D88" s="19">
        <v>2.2000000000000002</v>
      </c>
      <c r="E88" s="19" t="str">
        <f t="shared" si="31"/>
        <v>Y</v>
      </c>
      <c r="F88" s="20">
        <f t="shared" si="21"/>
        <v>3.333333333333333</v>
      </c>
      <c r="G88" s="20">
        <f t="shared" si="22"/>
        <v>7.333333333333333</v>
      </c>
      <c r="H88" s="81" t="s">
        <v>19</v>
      </c>
      <c r="I88" s="29">
        <f t="shared" si="32"/>
        <v>4</v>
      </c>
      <c r="J88" s="20">
        <f t="shared" si="30"/>
        <v>4</v>
      </c>
      <c r="K88" s="20">
        <f t="shared" si="23"/>
        <v>-3.333333333333333</v>
      </c>
      <c r="L88" s="20">
        <f t="shared" si="24"/>
        <v>159.14285714285714</v>
      </c>
      <c r="M88" s="45">
        <f t="shared" si="26"/>
        <v>33</v>
      </c>
      <c r="N88" s="45">
        <f t="shared" si="27"/>
        <v>50</v>
      </c>
      <c r="O88" s="61">
        <f t="shared" si="28"/>
        <v>0.39759036144578314</v>
      </c>
      <c r="P88" s="23">
        <f t="shared" si="19"/>
        <v>2.2000000000000002</v>
      </c>
      <c r="Q88">
        <v>1</v>
      </c>
      <c r="R88" s="23">
        <f t="shared" si="20"/>
        <v>1.2000000000000002</v>
      </c>
      <c r="S88" s="45">
        <f t="shared" si="18"/>
        <v>2</v>
      </c>
      <c r="T88" s="39">
        <f t="shared" si="16"/>
        <v>4</v>
      </c>
      <c r="U88" s="84">
        <f t="shared" si="17"/>
        <v>0.33333333333333331</v>
      </c>
    </row>
    <row r="89" spans="1:21" x14ac:dyDescent="0.3">
      <c r="A89" s="24">
        <v>42468</v>
      </c>
      <c r="B89" s="27" t="s">
        <v>189</v>
      </c>
      <c r="C89" s="48" t="s">
        <v>190</v>
      </c>
      <c r="D89" s="19">
        <v>3.5</v>
      </c>
      <c r="E89" s="19" t="str">
        <f t="shared" si="31"/>
        <v>Y</v>
      </c>
      <c r="F89" s="20">
        <f t="shared" si="21"/>
        <v>4.5333333333333332</v>
      </c>
      <c r="G89" s="20">
        <f t="shared" si="22"/>
        <v>15.866666666666667</v>
      </c>
      <c r="H89" s="81" t="s">
        <v>19</v>
      </c>
      <c r="I89" s="29">
        <f t="shared" si="32"/>
        <v>8</v>
      </c>
      <c r="J89" s="20">
        <f t="shared" si="30"/>
        <v>11.333333333333332</v>
      </c>
      <c r="K89" s="20">
        <f t="shared" si="23"/>
        <v>-4.5333333333333332</v>
      </c>
      <c r="L89" s="20">
        <f t="shared" si="24"/>
        <v>154.60952380952381</v>
      </c>
      <c r="M89" s="45">
        <f t="shared" si="26"/>
        <v>33</v>
      </c>
      <c r="N89" s="45">
        <f t="shared" si="27"/>
        <v>51</v>
      </c>
      <c r="O89" s="61">
        <f t="shared" si="28"/>
        <v>0.39285714285714285</v>
      </c>
      <c r="P89" s="23">
        <f t="shared" si="19"/>
        <v>3.5</v>
      </c>
      <c r="Q89">
        <v>1</v>
      </c>
      <c r="R89" s="23">
        <f t="shared" si="20"/>
        <v>2.5</v>
      </c>
      <c r="S89" s="45">
        <f t="shared" si="18"/>
        <v>2</v>
      </c>
      <c r="T89" s="39">
        <f t="shared" si="16"/>
        <v>5</v>
      </c>
      <c r="U89" s="84">
        <f t="shared" si="17"/>
        <v>0.2857142857142857</v>
      </c>
    </row>
    <row r="90" spans="1:21" x14ac:dyDescent="0.3">
      <c r="A90" s="24">
        <v>42471</v>
      </c>
      <c r="B90" s="27" t="s">
        <v>191</v>
      </c>
      <c r="C90" s="48" t="s">
        <v>192</v>
      </c>
      <c r="D90" s="19">
        <v>3.75</v>
      </c>
      <c r="E90" s="19" t="str">
        <f t="shared" si="31"/>
        <v>Y</v>
      </c>
      <c r="F90" s="20">
        <f t="shared" si="21"/>
        <v>7.2242424242424246</v>
      </c>
      <c r="G90" s="20">
        <f t="shared" si="22"/>
        <v>27.090909090909093</v>
      </c>
      <c r="H90" s="81" t="s">
        <v>28</v>
      </c>
      <c r="I90" s="29">
        <f t="shared" si="32"/>
        <v>12</v>
      </c>
      <c r="J90" s="20">
        <f t="shared" si="30"/>
        <v>19.866666666666667</v>
      </c>
      <c r="K90" s="20">
        <f t="shared" si="23"/>
        <v>19.866666666666667</v>
      </c>
      <c r="L90" s="20">
        <f t="shared" si="24"/>
        <v>174.47619047619048</v>
      </c>
      <c r="M90" s="45">
        <f t="shared" si="26"/>
        <v>34</v>
      </c>
      <c r="N90" s="45">
        <f t="shared" si="27"/>
        <v>51</v>
      </c>
      <c r="O90" s="61">
        <f t="shared" si="28"/>
        <v>0.4</v>
      </c>
      <c r="P90" s="23">
        <f t="shared" si="19"/>
        <v>3.75</v>
      </c>
      <c r="Q90">
        <v>1</v>
      </c>
      <c r="R90" s="23">
        <f t="shared" si="20"/>
        <v>2.75</v>
      </c>
      <c r="S90" s="45">
        <f t="shared" si="18"/>
        <v>3</v>
      </c>
      <c r="T90" s="39">
        <f t="shared" si="16"/>
        <v>5</v>
      </c>
      <c r="U90" s="84">
        <f t="shared" si="17"/>
        <v>0.375</v>
      </c>
    </row>
    <row r="91" spans="1:21" x14ac:dyDescent="0.3">
      <c r="A91" s="24">
        <v>42472</v>
      </c>
      <c r="B91" s="27" t="s">
        <v>193</v>
      </c>
      <c r="C91" s="48" t="s">
        <v>165</v>
      </c>
      <c r="D91" s="19">
        <v>3</v>
      </c>
      <c r="E91" s="19" t="str">
        <f t="shared" si="31"/>
        <v>Y</v>
      </c>
      <c r="F91" s="20">
        <f t="shared" si="21"/>
        <v>2</v>
      </c>
      <c r="G91" s="20">
        <f t="shared" si="22"/>
        <v>6</v>
      </c>
      <c r="H91" s="81" t="s">
        <v>19</v>
      </c>
      <c r="I91" s="29">
        <f t="shared" si="32"/>
        <v>4</v>
      </c>
      <c r="J91" s="20">
        <f t="shared" si="30"/>
        <v>4</v>
      </c>
      <c r="K91" s="20">
        <f t="shared" si="23"/>
        <v>-2</v>
      </c>
      <c r="L91" s="20">
        <f t="shared" si="24"/>
        <v>172.47619047619048</v>
      </c>
      <c r="M91" s="45">
        <f t="shared" si="26"/>
        <v>34</v>
      </c>
      <c r="N91" s="45">
        <f t="shared" si="27"/>
        <v>52</v>
      </c>
      <c r="O91" s="61">
        <f t="shared" si="28"/>
        <v>0.39534883720930231</v>
      </c>
      <c r="P91" s="23">
        <f t="shared" si="19"/>
        <v>3</v>
      </c>
      <c r="Q91">
        <v>1</v>
      </c>
      <c r="R91" s="23">
        <f t="shared" si="20"/>
        <v>2</v>
      </c>
      <c r="S91" s="45">
        <f t="shared" si="18"/>
        <v>3</v>
      </c>
      <c r="T91" s="39">
        <f t="shared" si="16"/>
        <v>6</v>
      </c>
      <c r="U91" s="84">
        <f t="shared" si="17"/>
        <v>0.33333333333333331</v>
      </c>
    </row>
    <row r="92" spans="1:21" x14ac:dyDescent="0.3">
      <c r="A92" s="24">
        <v>42473</v>
      </c>
      <c r="B92" s="27" t="s">
        <v>194</v>
      </c>
      <c r="C92" s="48" t="s">
        <v>195</v>
      </c>
      <c r="D92" s="19">
        <v>4</v>
      </c>
      <c r="E92" s="19" t="str">
        <f t="shared" si="31"/>
        <v>Y</v>
      </c>
      <c r="F92" s="20">
        <f t="shared" si="21"/>
        <v>3.3333333333333335</v>
      </c>
      <c r="G92" s="20">
        <f t="shared" si="22"/>
        <v>13.333333333333334</v>
      </c>
      <c r="H92" s="81" t="s">
        <v>19</v>
      </c>
      <c r="I92" s="29">
        <f t="shared" si="32"/>
        <v>8</v>
      </c>
      <c r="J92" s="20">
        <f t="shared" si="30"/>
        <v>10</v>
      </c>
      <c r="K92" s="20">
        <f t="shared" si="23"/>
        <v>-3.3333333333333335</v>
      </c>
      <c r="L92" s="20">
        <f t="shared" si="24"/>
        <v>169.14285714285714</v>
      </c>
      <c r="M92" s="45">
        <f t="shared" si="26"/>
        <v>34</v>
      </c>
      <c r="N92" s="45">
        <f t="shared" si="27"/>
        <v>53</v>
      </c>
      <c r="O92" s="61">
        <f t="shared" si="28"/>
        <v>0.39080459770114945</v>
      </c>
      <c r="P92" s="23">
        <f t="shared" si="19"/>
        <v>4</v>
      </c>
      <c r="Q92">
        <v>1</v>
      </c>
      <c r="R92" s="23">
        <f t="shared" si="20"/>
        <v>3</v>
      </c>
      <c r="S92" s="45">
        <f t="shared" si="18"/>
        <v>3</v>
      </c>
      <c r="T92" s="39">
        <f t="shared" si="16"/>
        <v>7</v>
      </c>
      <c r="U92" s="84">
        <f t="shared" si="17"/>
        <v>0.3</v>
      </c>
    </row>
    <row r="93" spans="1:21" x14ac:dyDescent="0.3">
      <c r="A93" s="24">
        <v>42474</v>
      </c>
      <c r="B93" s="27" t="s">
        <v>196</v>
      </c>
      <c r="C93" s="48" t="s">
        <v>197</v>
      </c>
      <c r="D93" s="19">
        <v>2.62</v>
      </c>
      <c r="E93" s="19" t="str">
        <f t="shared" si="31"/>
        <v>Y</v>
      </c>
      <c r="F93" s="20">
        <f t="shared" si="21"/>
        <v>10.699588477366255</v>
      </c>
      <c r="G93" s="20">
        <f t="shared" si="22"/>
        <v>28.032921810699591</v>
      </c>
      <c r="H93" s="81" t="s">
        <v>19</v>
      </c>
      <c r="I93" s="29">
        <f t="shared" si="32"/>
        <v>12</v>
      </c>
      <c r="J93" s="20">
        <f t="shared" si="30"/>
        <v>17.333333333333336</v>
      </c>
      <c r="K93" s="20">
        <f t="shared" si="23"/>
        <v>-10.699588477366255</v>
      </c>
      <c r="L93" s="20">
        <f t="shared" si="24"/>
        <v>158.44326866549088</v>
      </c>
      <c r="M93" s="45">
        <f t="shared" si="26"/>
        <v>34</v>
      </c>
      <c r="N93" s="45">
        <f t="shared" si="27"/>
        <v>54</v>
      </c>
      <c r="O93" s="61">
        <f t="shared" si="28"/>
        <v>0.38636363636363635</v>
      </c>
      <c r="P93" s="23">
        <f t="shared" si="19"/>
        <v>2.62</v>
      </c>
      <c r="Q93">
        <v>1</v>
      </c>
      <c r="R93" s="23">
        <f t="shared" si="20"/>
        <v>1.62</v>
      </c>
      <c r="S93" s="45">
        <f t="shared" si="18"/>
        <v>3</v>
      </c>
      <c r="T93" s="39">
        <f t="shared" si="16"/>
        <v>8</v>
      </c>
      <c r="U93" s="84">
        <f t="shared" si="17"/>
        <v>0.27272727272727271</v>
      </c>
    </row>
    <row r="94" spans="1:21" x14ac:dyDescent="0.3">
      <c r="A94" s="24">
        <v>42476</v>
      </c>
      <c r="B94" s="27" t="s">
        <v>198</v>
      </c>
      <c r="C94" s="48" t="s">
        <v>199</v>
      </c>
      <c r="D94" s="19">
        <v>3.75</v>
      </c>
      <c r="E94" s="19" t="str">
        <f t="shared" si="31"/>
        <v>Y</v>
      </c>
      <c r="F94" s="20">
        <f t="shared" si="21"/>
        <v>11.64833520389076</v>
      </c>
      <c r="G94" s="20">
        <f t="shared" si="22"/>
        <v>43.681257014590351</v>
      </c>
      <c r="H94" s="81" t="s">
        <v>28</v>
      </c>
      <c r="I94" s="29">
        <f t="shared" si="32"/>
        <v>16</v>
      </c>
      <c r="J94" s="20">
        <f t="shared" si="30"/>
        <v>32.032921810699591</v>
      </c>
      <c r="K94" s="20">
        <f t="shared" si="23"/>
        <v>32.032921810699591</v>
      </c>
      <c r="L94" s="20">
        <f t="shared" si="24"/>
        <v>190.47619047619048</v>
      </c>
      <c r="M94" s="45">
        <f t="shared" si="26"/>
        <v>35</v>
      </c>
      <c r="N94" s="45">
        <f t="shared" si="27"/>
        <v>54</v>
      </c>
      <c r="O94" s="61">
        <f t="shared" si="28"/>
        <v>0.39325842696629215</v>
      </c>
      <c r="P94" s="23">
        <f t="shared" si="19"/>
        <v>3.75</v>
      </c>
      <c r="Q94">
        <v>1</v>
      </c>
      <c r="R94" s="23">
        <f t="shared" si="20"/>
        <v>2.75</v>
      </c>
      <c r="S94" s="45">
        <f t="shared" si="18"/>
        <v>4</v>
      </c>
      <c r="T94" s="39">
        <f t="shared" si="16"/>
        <v>8</v>
      </c>
      <c r="U94" s="84">
        <f t="shared" si="17"/>
        <v>0.33333333333333331</v>
      </c>
    </row>
    <row r="95" spans="1:21" x14ac:dyDescent="0.3">
      <c r="A95" s="24">
        <v>42478</v>
      </c>
      <c r="B95" s="27" t="s">
        <v>200</v>
      </c>
      <c r="C95" s="48" t="s">
        <v>201</v>
      </c>
      <c r="D95" s="19">
        <v>2.62</v>
      </c>
      <c r="E95" s="19" t="str">
        <f t="shared" si="31"/>
        <v>Y</v>
      </c>
      <c r="F95" s="20">
        <f t="shared" si="21"/>
        <v>2.4691358024691357</v>
      </c>
      <c r="G95" s="20">
        <f t="shared" si="22"/>
        <v>6.4691358024691361</v>
      </c>
      <c r="H95" s="81" t="s">
        <v>19</v>
      </c>
      <c r="I95" s="29">
        <f t="shared" si="32"/>
        <v>4</v>
      </c>
      <c r="J95" s="20">
        <f t="shared" si="30"/>
        <v>4</v>
      </c>
      <c r="K95" s="20">
        <f t="shared" si="23"/>
        <v>-2.4691358024691357</v>
      </c>
      <c r="L95" s="20">
        <f t="shared" si="24"/>
        <v>188.00705467372134</v>
      </c>
      <c r="M95" s="45">
        <f t="shared" si="26"/>
        <v>35</v>
      </c>
      <c r="N95" s="45">
        <f t="shared" si="27"/>
        <v>55</v>
      </c>
      <c r="O95" s="61">
        <f t="shared" si="28"/>
        <v>0.3888888888888889</v>
      </c>
      <c r="P95" s="23">
        <f t="shared" si="19"/>
        <v>2.62</v>
      </c>
      <c r="Q95">
        <v>1</v>
      </c>
      <c r="R95" s="23">
        <f t="shared" si="20"/>
        <v>1.62</v>
      </c>
      <c r="S95" s="45">
        <f t="shared" si="18"/>
        <v>4</v>
      </c>
      <c r="T95" s="39">
        <f t="shared" si="16"/>
        <v>9</v>
      </c>
      <c r="U95" s="84">
        <f t="shared" si="17"/>
        <v>0.30769230769230771</v>
      </c>
    </row>
    <row r="96" spans="1:21" x14ac:dyDescent="0.3">
      <c r="A96" s="24">
        <v>42479</v>
      </c>
      <c r="B96" s="27" t="s">
        <v>202</v>
      </c>
      <c r="C96" s="48" t="s">
        <v>203</v>
      </c>
      <c r="D96" s="19">
        <v>2.88</v>
      </c>
      <c r="E96" s="19" t="str">
        <f t="shared" si="31"/>
        <v>Y</v>
      </c>
      <c r="F96" s="20">
        <f t="shared" si="21"/>
        <v>5.5686892566325197</v>
      </c>
      <c r="G96" s="20">
        <f t="shared" si="22"/>
        <v>16.037825059101657</v>
      </c>
      <c r="H96" s="81" t="s">
        <v>28</v>
      </c>
      <c r="I96" s="29">
        <f t="shared" si="32"/>
        <v>8</v>
      </c>
      <c r="J96" s="20">
        <f t="shared" si="30"/>
        <v>10.469135802469136</v>
      </c>
      <c r="K96" s="20">
        <f t="shared" si="23"/>
        <v>10.469135802469136</v>
      </c>
      <c r="L96" s="20">
        <f t="shared" si="24"/>
        <v>198.47619047619048</v>
      </c>
      <c r="M96" s="45">
        <f t="shared" si="26"/>
        <v>36</v>
      </c>
      <c r="N96" s="45">
        <f t="shared" si="27"/>
        <v>55</v>
      </c>
      <c r="O96" s="61">
        <f t="shared" si="28"/>
        <v>0.39560439560439559</v>
      </c>
      <c r="P96" s="23">
        <f t="shared" si="19"/>
        <v>2.88</v>
      </c>
      <c r="Q96">
        <v>1</v>
      </c>
      <c r="R96" s="23">
        <f t="shared" si="20"/>
        <v>1.88</v>
      </c>
      <c r="S96" s="45">
        <f t="shared" si="18"/>
        <v>5</v>
      </c>
      <c r="T96" s="39">
        <f t="shared" si="16"/>
        <v>9</v>
      </c>
      <c r="U96" s="84">
        <f t="shared" si="17"/>
        <v>0.35714285714285715</v>
      </c>
    </row>
    <row r="97" spans="1:22" x14ac:dyDescent="0.3">
      <c r="A97" s="24">
        <v>42480</v>
      </c>
      <c r="B97" s="27" t="s">
        <v>204</v>
      </c>
      <c r="C97" s="48" t="s">
        <v>205</v>
      </c>
      <c r="D97" s="19">
        <v>2.75</v>
      </c>
      <c r="E97" s="19" t="str">
        <f t="shared" si="31"/>
        <v>Y</v>
      </c>
      <c r="F97" s="20">
        <f t="shared" si="21"/>
        <v>2.2857142857142856</v>
      </c>
      <c r="G97" s="20">
        <f t="shared" si="22"/>
        <v>6.2857142857142856</v>
      </c>
      <c r="H97" s="81" t="s">
        <v>28</v>
      </c>
      <c r="I97" s="29">
        <f t="shared" si="32"/>
        <v>4</v>
      </c>
      <c r="J97" s="20">
        <f t="shared" si="30"/>
        <v>4</v>
      </c>
      <c r="K97" s="20">
        <f t="shared" si="23"/>
        <v>4</v>
      </c>
      <c r="L97" s="20">
        <f t="shared" si="24"/>
        <v>202.47619047619048</v>
      </c>
      <c r="M97" s="45">
        <f t="shared" si="26"/>
        <v>37</v>
      </c>
      <c r="N97" s="45">
        <f t="shared" si="27"/>
        <v>55</v>
      </c>
      <c r="O97" s="61">
        <f t="shared" si="28"/>
        <v>0.40217391304347827</v>
      </c>
      <c r="P97" s="23">
        <f t="shared" si="19"/>
        <v>2.75</v>
      </c>
      <c r="Q97">
        <v>1</v>
      </c>
      <c r="R97" s="23">
        <f t="shared" si="20"/>
        <v>1.75</v>
      </c>
      <c r="S97" s="45">
        <f t="shared" si="18"/>
        <v>6</v>
      </c>
      <c r="T97" s="39">
        <f t="shared" si="16"/>
        <v>9</v>
      </c>
      <c r="U97" s="84">
        <f t="shared" si="17"/>
        <v>0.4</v>
      </c>
    </row>
    <row r="98" spans="1:22" x14ac:dyDescent="0.3">
      <c r="A98" s="24">
        <v>42481</v>
      </c>
      <c r="B98" s="27" t="s">
        <v>206</v>
      </c>
      <c r="C98" s="48" t="s">
        <v>207</v>
      </c>
      <c r="D98" s="19">
        <v>2.62</v>
      </c>
      <c r="E98" s="19" t="str">
        <f t="shared" si="31"/>
        <v>Y</v>
      </c>
      <c r="F98" s="20">
        <f t="shared" si="21"/>
        <v>2.4691358024691357</v>
      </c>
      <c r="G98" s="20">
        <f t="shared" si="22"/>
        <v>6.4691358024691361</v>
      </c>
      <c r="H98" s="81" t="s">
        <v>28</v>
      </c>
      <c r="I98" s="29">
        <f t="shared" si="32"/>
        <v>4</v>
      </c>
      <c r="J98" s="20">
        <f t="shared" si="30"/>
        <v>4</v>
      </c>
      <c r="K98" s="20">
        <f t="shared" si="23"/>
        <v>4</v>
      </c>
      <c r="L98" s="20">
        <f t="shared" si="24"/>
        <v>206.47619047619048</v>
      </c>
      <c r="M98" s="45">
        <f t="shared" si="26"/>
        <v>38</v>
      </c>
      <c r="N98" s="45">
        <f t="shared" si="27"/>
        <v>55</v>
      </c>
      <c r="O98" s="61">
        <f t="shared" si="28"/>
        <v>0.40860215053763443</v>
      </c>
      <c r="P98" s="23">
        <f t="shared" si="19"/>
        <v>2.62</v>
      </c>
      <c r="Q98">
        <v>1</v>
      </c>
      <c r="R98" s="23">
        <f t="shared" si="20"/>
        <v>1.62</v>
      </c>
      <c r="S98" s="45">
        <f t="shared" si="18"/>
        <v>7</v>
      </c>
      <c r="T98" s="39">
        <f t="shared" si="16"/>
        <v>9</v>
      </c>
      <c r="U98" s="84">
        <f t="shared" si="17"/>
        <v>0.4375</v>
      </c>
    </row>
    <row r="99" spans="1:22" x14ac:dyDescent="0.3">
      <c r="A99" s="24">
        <v>42482</v>
      </c>
      <c r="B99" s="27" t="s">
        <v>208</v>
      </c>
      <c r="C99" s="48" t="s">
        <v>209</v>
      </c>
      <c r="D99" s="19">
        <v>2.5</v>
      </c>
      <c r="E99" s="19" t="str">
        <f t="shared" si="31"/>
        <v>Y</v>
      </c>
      <c r="F99" s="20">
        <f t="shared" si="21"/>
        <v>2.6666666666666665</v>
      </c>
      <c r="G99" s="20">
        <f t="shared" si="22"/>
        <v>6.6666666666666661</v>
      </c>
      <c r="H99" s="81" t="s">
        <v>28</v>
      </c>
      <c r="I99" s="29">
        <f t="shared" si="32"/>
        <v>4</v>
      </c>
      <c r="J99" s="20">
        <f t="shared" si="30"/>
        <v>4</v>
      </c>
      <c r="K99" s="20">
        <f t="shared" si="23"/>
        <v>4</v>
      </c>
      <c r="L99" s="20">
        <f t="shared" si="24"/>
        <v>210.47619047619048</v>
      </c>
      <c r="M99" s="45">
        <f t="shared" si="26"/>
        <v>39</v>
      </c>
      <c r="N99" s="45">
        <f t="shared" si="27"/>
        <v>55</v>
      </c>
      <c r="O99" s="61">
        <f t="shared" si="28"/>
        <v>0.41489361702127658</v>
      </c>
      <c r="P99" s="23">
        <f t="shared" si="19"/>
        <v>2.5</v>
      </c>
      <c r="Q99">
        <v>1</v>
      </c>
      <c r="R99" s="23">
        <f t="shared" si="20"/>
        <v>1.5</v>
      </c>
      <c r="S99" s="45">
        <f t="shared" si="18"/>
        <v>8</v>
      </c>
      <c r="T99" s="39">
        <f t="shared" ref="T99:T161" si="33">IF(H99="","",IF(H99="Lost",T98+1,IF(H99="Push",T98,T98)))</f>
        <v>9</v>
      </c>
      <c r="U99" s="84">
        <f t="shared" si="17"/>
        <v>0.47058823529411764</v>
      </c>
    </row>
    <row r="100" spans="1:22" x14ac:dyDescent="0.3">
      <c r="A100" s="24">
        <v>42483</v>
      </c>
      <c r="B100" s="27" t="s">
        <v>210</v>
      </c>
      <c r="C100" s="48" t="s">
        <v>211</v>
      </c>
      <c r="D100" s="19">
        <v>2.75</v>
      </c>
      <c r="E100" s="19" t="str">
        <f t="shared" si="31"/>
        <v>Y</v>
      </c>
      <c r="F100" s="20">
        <f t="shared" si="21"/>
        <v>2.2857142857142856</v>
      </c>
      <c r="G100" s="20">
        <f t="shared" si="22"/>
        <v>6.2857142857142856</v>
      </c>
      <c r="H100" s="81" t="s">
        <v>19</v>
      </c>
      <c r="I100" s="29">
        <f t="shared" si="32"/>
        <v>4</v>
      </c>
      <c r="J100" s="20">
        <f t="shared" si="30"/>
        <v>4</v>
      </c>
      <c r="K100" s="20">
        <f t="shared" si="23"/>
        <v>-2.2857142857142856</v>
      </c>
      <c r="L100" s="20">
        <f t="shared" si="24"/>
        <v>208.1904761904762</v>
      </c>
      <c r="M100" s="45">
        <f t="shared" si="26"/>
        <v>39</v>
      </c>
      <c r="N100" s="45">
        <f t="shared" si="27"/>
        <v>56</v>
      </c>
      <c r="O100" s="61">
        <f t="shared" si="28"/>
        <v>0.41052631578947368</v>
      </c>
      <c r="P100" s="23">
        <f t="shared" si="19"/>
        <v>2.75</v>
      </c>
      <c r="Q100">
        <v>1</v>
      </c>
      <c r="R100" s="23">
        <f t="shared" si="20"/>
        <v>1.75</v>
      </c>
      <c r="S100" s="45">
        <f t="shared" ref="S100:S163" si="34">IF(H100="","",IF(H100="Won",S99+1,IF(H100="Push",S99,S99)))</f>
        <v>8</v>
      </c>
      <c r="T100" s="39">
        <f t="shared" si="33"/>
        <v>10</v>
      </c>
      <c r="U100" s="84">
        <f t="shared" si="17"/>
        <v>0.44444444444444442</v>
      </c>
    </row>
    <row r="101" spans="1:22" x14ac:dyDescent="0.3">
      <c r="A101" s="24">
        <v>42485</v>
      </c>
      <c r="B101" s="27" t="s">
        <v>212</v>
      </c>
      <c r="C101" s="48" t="s">
        <v>213</v>
      </c>
      <c r="D101" s="19">
        <v>4</v>
      </c>
      <c r="E101" s="19" t="str">
        <f t="shared" si="31"/>
        <v>Y</v>
      </c>
      <c r="F101" s="20">
        <f t="shared" si="21"/>
        <v>3.4285714285714284</v>
      </c>
      <c r="G101" s="20">
        <f t="shared" si="22"/>
        <v>13.714285714285714</v>
      </c>
      <c r="H101" s="81" t="s">
        <v>19</v>
      </c>
      <c r="I101" s="29">
        <f t="shared" si="32"/>
        <v>8</v>
      </c>
      <c r="J101" s="20">
        <f t="shared" si="30"/>
        <v>10.285714285714285</v>
      </c>
      <c r="K101" s="20">
        <f t="shared" si="23"/>
        <v>-3.4285714285714284</v>
      </c>
      <c r="L101" s="20">
        <f t="shared" si="24"/>
        <v>204.76190476190479</v>
      </c>
      <c r="M101" s="45">
        <f t="shared" si="26"/>
        <v>39</v>
      </c>
      <c r="N101" s="45">
        <f t="shared" si="27"/>
        <v>57</v>
      </c>
      <c r="O101" s="61">
        <f t="shared" si="28"/>
        <v>0.40625</v>
      </c>
      <c r="P101" s="23">
        <f t="shared" si="19"/>
        <v>4</v>
      </c>
      <c r="Q101">
        <v>1</v>
      </c>
      <c r="R101" s="23">
        <f t="shared" si="20"/>
        <v>3</v>
      </c>
      <c r="S101" s="45">
        <f t="shared" si="34"/>
        <v>8</v>
      </c>
      <c r="T101" s="39">
        <f t="shared" si="33"/>
        <v>11</v>
      </c>
      <c r="U101" s="84">
        <f t="shared" si="17"/>
        <v>0.42105263157894735</v>
      </c>
    </row>
    <row r="102" spans="1:22" x14ac:dyDescent="0.3">
      <c r="A102" s="24">
        <v>42487</v>
      </c>
      <c r="B102" s="27" t="s">
        <v>214</v>
      </c>
      <c r="C102" s="48" t="s">
        <v>215</v>
      </c>
      <c r="D102" s="19">
        <v>2.62</v>
      </c>
      <c r="E102" s="19" t="str">
        <f t="shared" si="31"/>
        <v>Y</v>
      </c>
      <c r="F102" s="20">
        <f t="shared" si="21"/>
        <v>10.934744268077601</v>
      </c>
      <c r="G102" s="20">
        <f t="shared" si="22"/>
        <v>28.649029982363317</v>
      </c>
      <c r="H102" s="81" t="s">
        <v>19</v>
      </c>
      <c r="I102" s="29">
        <f t="shared" si="32"/>
        <v>12</v>
      </c>
      <c r="J102" s="20">
        <f t="shared" si="30"/>
        <v>17.714285714285715</v>
      </c>
      <c r="K102" s="20">
        <f t="shared" si="23"/>
        <v>-10.934744268077601</v>
      </c>
      <c r="L102" s="20">
        <f t="shared" si="24"/>
        <v>193.82716049382719</v>
      </c>
      <c r="M102" s="45">
        <f t="shared" si="26"/>
        <v>39</v>
      </c>
      <c r="N102" s="45">
        <f t="shared" si="27"/>
        <v>58</v>
      </c>
      <c r="O102" s="61">
        <f t="shared" si="28"/>
        <v>0.40206185567010311</v>
      </c>
      <c r="P102" s="23">
        <f t="shared" si="19"/>
        <v>2.62</v>
      </c>
      <c r="Q102">
        <v>1</v>
      </c>
      <c r="R102" s="23">
        <f t="shared" si="20"/>
        <v>1.62</v>
      </c>
      <c r="S102" s="45">
        <f t="shared" si="34"/>
        <v>8</v>
      </c>
      <c r="T102" s="39">
        <f t="shared" si="33"/>
        <v>12</v>
      </c>
      <c r="U102" s="84">
        <f t="shared" si="17"/>
        <v>0.4</v>
      </c>
    </row>
    <row r="103" spans="1:22" x14ac:dyDescent="0.3">
      <c r="A103" s="24">
        <v>42488</v>
      </c>
      <c r="B103" s="27" t="s">
        <v>216</v>
      </c>
      <c r="C103" s="48" t="s">
        <v>217</v>
      </c>
      <c r="D103" s="19">
        <v>3</v>
      </c>
      <c r="E103" s="19" t="str">
        <f t="shared" si="31"/>
        <v>Y</v>
      </c>
      <c r="F103" s="20">
        <f t="shared" si="21"/>
        <v>16.324514991181658</v>
      </c>
      <c r="G103" s="20">
        <f t="shared" si="22"/>
        <v>48.973544973544975</v>
      </c>
      <c r="H103" s="81" t="s">
        <v>19</v>
      </c>
      <c r="I103" s="29">
        <f t="shared" si="32"/>
        <v>16</v>
      </c>
      <c r="J103" s="20">
        <f t="shared" si="30"/>
        <v>32.649029982363317</v>
      </c>
      <c r="K103" s="20">
        <f t="shared" si="23"/>
        <v>-16.324514991181658</v>
      </c>
      <c r="L103" s="20">
        <f t="shared" si="24"/>
        <v>177.50264550264552</v>
      </c>
      <c r="M103" s="45">
        <f t="shared" si="26"/>
        <v>39</v>
      </c>
      <c r="N103" s="45">
        <f t="shared" si="27"/>
        <v>59</v>
      </c>
      <c r="O103" s="61">
        <f t="shared" si="28"/>
        <v>0.39795918367346939</v>
      </c>
      <c r="P103" s="23">
        <f t="shared" si="19"/>
        <v>3</v>
      </c>
      <c r="Q103">
        <v>1</v>
      </c>
      <c r="R103" s="23">
        <f t="shared" si="20"/>
        <v>2</v>
      </c>
      <c r="S103" s="45">
        <f t="shared" si="34"/>
        <v>8</v>
      </c>
      <c r="T103" s="39">
        <f t="shared" si="33"/>
        <v>13</v>
      </c>
      <c r="U103" s="84">
        <f t="shared" si="17"/>
        <v>0.38095238095238093</v>
      </c>
    </row>
    <row r="104" spans="1:22" x14ac:dyDescent="0.3">
      <c r="A104" s="24">
        <v>42489</v>
      </c>
      <c r="B104" s="27" t="s">
        <v>218</v>
      </c>
      <c r="C104" s="48" t="s">
        <v>219</v>
      </c>
      <c r="D104" s="19">
        <v>3</v>
      </c>
      <c r="E104" s="19" t="str">
        <f t="shared" si="31"/>
        <v>Y</v>
      </c>
      <c r="F104" s="20">
        <f t="shared" si="21"/>
        <v>26.486772486772487</v>
      </c>
      <c r="G104" s="20">
        <v>75.27</v>
      </c>
      <c r="H104" s="81" t="s">
        <v>28</v>
      </c>
      <c r="I104" s="29">
        <f t="shared" si="32"/>
        <v>20</v>
      </c>
      <c r="J104" s="20">
        <f t="shared" si="30"/>
        <v>52.973544973544975</v>
      </c>
      <c r="K104" s="20">
        <f t="shared" si="23"/>
        <v>52.973544973544975</v>
      </c>
      <c r="L104" s="20">
        <f t="shared" si="24"/>
        <v>230.47619047619048</v>
      </c>
      <c r="M104" s="45">
        <f t="shared" si="26"/>
        <v>40</v>
      </c>
      <c r="N104" s="45">
        <f t="shared" si="27"/>
        <v>59</v>
      </c>
      <c r="O104" s="61">
        <f t="shared" si="28"/>
        <v>0.40404040404040403</v>
      </c>
      <c r="P104" s="23">
        <f t="shared" si="19"/>
        <v>3</v>
      </c>
      <c r="Q104">
        <v>1</v>
      </c>
      <c r="R104" s="23">
        <f t="shared" si="20"/>
        <v>2</v>
      </c>
      <c r="S104" s="45">
        <f t="shared" si="34"/>
        <v>9</v>
      </c>
      <c r="T104" s="39">
        <f t="shared" si="33"/>
        <v>13</v>
      </c>
      <c r="U104" s="84">
        <f t="shared" si="17"/>
        <v>0.40909090909090912</v>
      </c>
      <c r="V104" t="s">
        <v>220</v>
      </c>
    </row>
    <row r="105" spans="1:22" x14ac:dyDescent="0.3">
      <c r="A105" s="24">
        <v>42490</v>
      </c>
      <c r="B105" s="27" t="s">
        <v>221</v>
      </c>
      <c r="C105" s="48" t="s">
        <v>222</v>
      </c>
      <c r="D105" s="19">
        <v>3</v>
      </c>
      <c r="E105" s="19" t="str">
        <f t="shared" si="31"/>
        <v>Y</v>
      </c>
      <c r="F105" s="20">
        <f t="shared" si="21"/>
        <v>2</v>
      </c>
      <c r="G105" s="20">
        <f t="shared" si="22"/>
        <v>6</v>
      </c>
      <c r="H105" s="81" t="s">
        <v>19</v>
      </c>
      <c r="I105" s="29">
        <f t="shared" si="32"/>
        <v>4</v>
      </c>
      <c r="J105" s="20">
        <f t="shared" si="30"/>
        <v>4</v>
      </c>
      <c r="K105" s="20">
        <f t="shared" si="23"/>
        <v>-2</v>
      </c>
      <c r="L105" s="20">
        <f t="shared" si="24"/>
        <v>228.47619047619048</v>
      </c>
      <c r="M105" s="45">
        <f t="shared" si="26"/>
        <v>40</v>
      </c>
      <c r="N105" s="45">
        <f t="shared" si="27"/>
        <v>60</v>
      </c>
      <c r="O105" s="61">
        <f t="shared" si="28"/>
        <v>0.4</v>
      </c>
      <c r="P105" s="23">
        <f t="shared" si="19"/>
        <v>3</v>
      </c>
      <c r="Q105">
        <v>1</v>
      </c>
      <c r="R105" s="23">
        <f t="shared" si="20"/>
        <v>2</v>
      </c>
      <c r="S105" s="45">
        <f t="shared" si="34"/>
        <v>9</v>
      </c>
      <c r="T105" s="39">
        <f t="shared" si="33"/>
        <v>14</v>
      </c>
      <c r="U105" s="84">
        <f t="shared" si="17"/>
        <v>0.39130434782608697</v>
      </c>
    </row>
    <row r="106" spans="1:22" x14ac:dyDescent="0.3">
      <c r="A106" s="16">
        <v>42492</v>
      </c>
      <c r="B106" s="74" t="s">
        <v>223</v>
      </c>
      <c r="C106" s="75" t="s">
        <v>224</v>
      </c>
      <c r="D106" s="76">
        <v>3.5</v>
      </c>
      <c r="E106" s="19" t="str">
        <f t="shared" si="31"/>
        <v>Y</v>
      </c>
      <c r="F106" s="77">
        <f t="shared" si="21"/>
        <v>4</v>
      </c>
      <c r="G106" s="77">
        <f t="shared" si="22"/>
        <v>14</v>
      </c>
      <c r="H106" s="85" t="s">
        <v>28</v>
      </c>
      <c r="I106" s="29">
        <f t="shared" si="32"/>
        <v>8</v>
      </c>
      <c r="J106" s="20">
        <f t="shared" si="30"/>
        <v>10</v>
      </c>
      <c r="K106" s="77">
        <f t="shared" si="23"/>
        <v>10</v>
      </c>
      <c r="L106" s="77">
        <f t="shared" si="24"/>
        <v>238.47619047619048</v>
      </c>
      <c r="M106" s="44">
        <f t="shared" si="26"/>
        <v>41</v>
      </c>
      <c r="N106" s="44">
        <f t="shared" si="27"/>
        <v>60</v>
      </c>
      <c r="O106" s="68">
        <f t="shared" si="28"/>
        <v>0.40594059405940597</v>
      </c>
      <c r="P106" s="79">
        <f t="shared" si="19"/>
        <v>3.5</v>
      </c>
      <c r="Q106" s="80">
        <v>1</v>
      </c>
      <c r="R106" s="79">
        <f t="shared" si="20"/>
        <v>2.5</v>
      </c>
      <c r="S106" s="44">
        <v>1</v>
      </c>
      <c r="T106" s="88">
        <v>0</v>
      </c>
      <c r="U106" s="89">
        <f t="shared" si="17"/>
        <v>1</v>
      </c>
    </row>
    <row r="107" spans="1:22" x14ac:dyDescent="0.3">
      <c r="A107" s="24">
        <v>42493</v>
      </c>
      <c r="B107" s="27" t="s">
        <v>225</v>
      </c>
      <c r="C107" s="48" t="s">
        <v>226</v>
      </c>
      <c r="D107" s="19">
        <v>3.25</v>
      </c>
      <c r="E107" s="19" t="str">
        <f t="shared" si="31"/>
        <v>Y</v>
      </c>
      <c r="F107" s="20">
        <f t="shared" si="21"/>
        <v>1.7777777777777777</v>
      </c>
      <c r="G107" s="20">
        <f t="shared" si="22"/>
        <v>5.7777777777777777</v>
      </c>
      <c r="H107" s="81" t="s">
        <v>19</v>
      </c>
      <c r="I107" s="29">
        <f t="shared" si="32"/>
        <v>4</v>
      </c>
      <c r="J107" s="20">
        <f t="shared" si="30"/>
        <v>4</v>
      </c>
      <c r="K107" s="20">
        <f t="shared" si="23"/>
        <v>-1.7777777777777777</v>
      </c>
      <c r="L107" s="20">
        <f t="shared" si="24"/>
        <v>236.69841269841271</v>
      </c>
      <c r="M107" s="45">
        <f t="shared" si="26"/>
        <v>41</v>
      </c>
      <c r="N107" s="45">
        <f t="shared" si="27"/>
        <v>61</v>
      </c>
      <c r="O107" s="61">
        <f t="shared" si="28"/>
        <v>0.40196078431372551</v>
      </c>
      <c r="P107" s="23">
        <f t="shared" si="19"/>
        <v>3.25</v>
      </c>
      <c r="Q107">
        <v>1</v>
      </c>
      <c r="R107" s="23">
        <f t="shared" si="20"/>
        <v>2.25</v>
      </c>
      <c r="S107" s="45">
        <f t="shared" si="34"/>
        <v>1</v>
      </c>
      <c r="T107" s="39">
        <f t="shared" si="33"/>
        <v>1</v>
      </c>
      <c r="U107" s="84">
        <f t="shared" ref="U107:U170" si="35">IF(H107="","",S107/(S107+T107))</f>
        <v>0.5</v>
      </c>
    </row>
    <row r="108" spans="1:22" x14ac:dyDescent="0.3">
      <c r="A108" s="24">
        <v>42494</v>
      </c>
      <c r="B108" s="27" t="s">
        <v>227</v>
      </c>
      <c r="C108" s="48" t="s">
        <v>228</v>
      </c>
      <c r="D108" s="19">
        <v>2.37</v>
      </c>
      <c r="E108" s="19" t="str">
        <f t="shared" si="31"/>
        <v>Y</v>
      </c>
      <c r="F108" s="20">
        <f t="shared" si="21"/>
        <v>7.1370640713706397</v>
      </c>
      <c r="G108" s="20">
        <f t="shared" si="22"/>
        <v>16.914841849148416</v>
      </c>
      <c r="H108" s="81" t="s">
        <v>19</v>
      </c>
      <c r="I108" s="29">
        <f t="shared" si="32"/>
        <v>8</v>
      </c>
      <c r="J108" s="20">
        <f t="shared" si="30"/>
        <v>9.7777777777777786</v>
      </c>
      <c r="K108" s="20">
        <f t="shared" si="23"/>
        <v>-7.1370640713706397</v>
      </c>
      <c r="L108" s="20">
        <f t="shared" si="24"/>
        <v>229.56134862704207</v>
      </c>
      <c r="M108" s="45">
        <f t="shared" si="26"/>
        <v>41</v>
      </c>
      <c r="N108" s="45">
        <f t="shared" si="27"/>
        <v>62</v>
      </c>
      <c r="O108" s="61">
        <f t="shared" si="28"/>
        <v>0.39805825242718446</v>
      </c>
      <c r="P108" s="23">
        <f t="shared" si="19"/>
        <v>2.37</v>
      </c>
      <c r="Q108">
        <v>1</v>
      </c>
      <c r="R108" s="23">
        <f t="shared" si="20"/>
        <v>1.37</v>
      </c>
      <c r="S108" s="45">
        <f t="shared" si="34"/>
        <v>1</v>
      </c>
      <c r="T108" s="39">
        <f t="shared" si="33"/>
        <v>2</v>
      </c>
      <c r="U108" s="84">
        <f t="shared" si="35"/>
        <v>0.33333333333333331</v>
      </c>
    </row>
    <row r="109" spans="1:22" x14ac:dyDescent="0.3">
      <c r="A109" s="24">
        <v>42495</v>
      </c>
      <c r="B109" s="27" t="s">
        <v>229</v>
      </c>
      <c r="C109" s="48" t="s">
        <v>230</v>
      </c>
      <c r="D109" s="19">
        <v>2.62</v>
      </c>
      <c r="E109" s="19" t="str">
        <f t="shared" si="31"/>
        <v>Y</v>
      </c>
      <c r="F109" s="20">
        <f t="shared" si="21"/>
        <v>12.910396203178035</v>
      </c>
      <c r="G109" s="20">
        <f t="shared" si="22"/>
        <v>33.825238052326455</v>
      </c>
      <c r="H109" s="81" t="s">
        <v>28</v>
      </c>
      <c r="I109" s="29">
        <f t="shared" si="32"/>
        <v>12</v>
      </c>
      <c r="J109" s="20">
        <f t="shared" si="30"/>
        <v>20.914841849148416</v>
      </c>
      <c r="K109" s="20">
        <f t="shared" si="23"/>
        <v>20.914841849148416</v>
      </c>
      <c r="L109" s="20">
        <f t="shared" si="24"/>
        <v>250.47619047619048</v>
      </c>
      <c r="M109" s="45">
        <f t="shared" si="26"/>
        <v>42</v>
      </c>
      <c r="N109" s="45">
        <f t="shared" si="27"/>
        <v>62</v>
      </c>
      <c r="O109" s="61">
        <f t="shared" si="28"/>
        <v>0.40384615384615385</v>
      </c>
      <c r="P109" s="23">
        <f t="shared" si="19"/>
        <v>2.62</v>
      </c>
      <c r="Q109">
        <v>1</v>
      </c>
      <c r="R109" s="23">
        <f t="shared" si="20"/>
        <v>1.62</v>
      </c>
      <c r="S109" s="45">
        <f t="shared" si="34"/>
        <v>2</v>
      </c>
      <c r="T109" s="39">
        <f t="shared" si="33"/>
        <v>2</v>
      </c>
      <c r="U109" s="84">
        <f t="shared" si="35"/>
        <v>0.5</v>
      </c>
    </row>
    <row r="110" spans="1:22" x14ac:dyDescent="0.3">
      <c r="A110" s="24">
        <v>42496</v>
      </c>
      <c r="B110" s="27" t="s">
        <v>231</v>
      </c>
      <c r="C110" s="90" t="s">
        <v>232</v>
      </c>
      <c r="D110" s="19">
        <v>2.25</v>
      </c>
      <c r="E110" s="19" t="str">
        <f t="shared" si="31"/>
        <v>Y</v>
      </c>
      <c r="F110" s="20">
        <f t="shared" si="21"/>
        <v>3.2</v>
      </c>
      <c r="G110" s="20">
        <f t="shared" si="22"/>
        <v>7.2</v>
      </c>
      <c r="H110" s="81" t="s">
        <v>28</v>
      </c>
      <c r="I110" s="29">
        <f t="shared" si="32"/>
        <v>4</v>
      </c>
      <c r="J110" s="20">
        <f t="shared" si="30"/>
        <v>4</v>
      </c>
      <c r="K110" s="20">
        <f t="shared" si="23"/>
        <v>4</v>
      </c>
      <c r="L110" s="20">
        <f t="shared" si="24"/>
        <v>254.47619047619048</v>
      </c>
      <c r="M110" s="45">
        <f t="shared" si="26"/>
        <v>43</v>
      </c>
      <c r="N110" s="45">
        <f t="shared" si="27"/>
        <v>62</v>
      </c>
      <c r="O110" s="61">
        <f t="shared" si="28"/>
        <v>0.40952380952380951</v>
      </c>
      <c r="P110" s="23">
        <f t="shared" si="19"/>
        <v>2.25</v>
      </c>
      <c r="Q110">
        <v>1</v>
      </c>
      <c r="R110" s="23">
        <f t="shared" si="20"/>
        <v>1.25</v>
      </c>
      <c r="S110" s="45">
        <f t="shared" si="34"/>
        <v>3</v>
      </c>
      <c r="T110" s="39">
        <f t="shared" si="33"/>
        <v>2</v>
      </c>
      <c r="U110" s="84">
        <f t="shared" si="35"/>
        <v>0.6</v>
      </c>
    </row>
    <row r="111" spans="1:22" x14ac:dyDescent="0.3">
      <c r="A111" s="24">
        <v>42497</v>
      </c>
      <c r="B111" s="27" t="s">
        <v>233</v>
      </c>
      <c r="C111" s="48" t="s">
        <v>234</v>
      </c>
      <c r="D111" s="19">
        <v>2.37</v>
      </c>
      <c r="E111" s="19" t="str">
        <f t="shared" si="31"/>
        <v>Y</v>
      </c>
      <c r="F111" s="20">
        <f t="shared" si="21"/>
        <v>2.9197080291970798</v>
      </c>
      <c r="G111" s="20">
        <f t="shared" si="22"/>
        <v>6.9197080291970794</v>
      </c>
      <c r="H111" s="81" t="s">
        <v>19</v>
      </c>
      <c r="I111" s="29">
        <f t="shared" si="32"/>
        <v>4</v>
      </c>
      <c r="J111" s="20">
        <f t="shared" si="30"/>
        <v>4</v>
      </c>
      <c r="K111" s="20">
        <f t="shared" si="23"/>
        <v>-2.9197080291970798</v>
      </c>
      <c r="L111" s="20">
        <f t="shared" si="24"/>
        <v>251.55648244699341</v>
      </c>
      <c r="M111" s="45">
        <f t="shared" si="26"/>
        <v>43</v>
      </c>
      <c r="N111" s="45">
        <f t="shared" si="27"/>
        <v>63</v>
      </c>
      <c r="O111" s="61">
        <f t="shared" si="28"/>
        <v>0.40566037735849059</v>
      </c>
      <c r="P111" s="23">
        <f t="shared" si="19"/>
        <v>2.37</v>
      </c>
      <c r="Q111">
        <v>1</v>
      </c>
      <c r="R111" s="23">
        <f t="shared" si="20"/>
        <v>1.37</v>
      </c>
      <c r="S111" s="45">
        <f t="shared" si="34"/>
        <v>3</v>
      </c>
      <c r="T111" s="39">
        <f t="shared" si="33"/>
        <v>3</v>
      </c>
      <c r="U111" s="84">
        <f t="shared" si="35"/>
        <v>0.5</v>
      </c>
    </row>
    <row r="112" spans="1:22" x14ac:dyDescent="0.3">
      <c r="A112" s="24">
        <v>42498</v>
      </c>
      <c r="B112" s="27" t="s">
        <v>235</v>
      </c>
      <c r="C112" s="48" t="s">
        <v>236</v>
      </c>
      <c r="D112" s="19">
        <v>2.75</v>
      </c>
      <c r="E112" s="19" t="str">
        <f t="shared" si="31"/>
        <v>Y</v>
      </c>
      <c r="F112" s="20">
        <f t="shared" si="21"/>
        <v>6.2398331595411891</v>
      </c>
      <c r="G112" s="20">
        <f t="shared" si="22"/>
        <v>17.15954118873827</v>
      </c>
      <c r="H112" s="81" t="s">
        <v>28</v>
      </c>
      <c r="I112" s="29">
        <f t="shared" si="32"/>
        <v>8</v>
      </c>
      <c r="J112" s="20">
        <f t="shared" si="30"/>
        <v>10.91970802919708</v>
      </c>
      <c r="K112" s="20">
        <f t="shared" si="23"/>
        <v>10.91970802919708</v>
      </c>
      <c r="L112" s="20">
        <f t="shared" si="24"/>
        <v>262.47619047619048</v>
      </c>
      <c r="M112" s="45">
        <f t="shared" si="26"/>
        <v>44</v>
      </c>
      <c r="N112" s="45">
        <f t="shared" si="27"/>
        <v>63</v>
      </c>
      <c r="O112" s="61">
        <f t="shared" si="28"/>
        <v>0.41121495327102803</v>
      </c>
      <c r="P112" s="23">
        <f t="shared" si="19"/>
        <v>2.75</v>
      </c>
      <c r="Q112">
        <v>1</v>
      </c>
      <c r="R112" s="23">
        <f t="shared" si="20"/>
        <v>1.75</v>
      </c>
      <c r="S112" s="45">
        <f t="shared" si="34"/>
        <v>4</v>
      </c>
      <c r="T112" s="39">
        <f t="shared" si="33"/>
        <v>3</v>
      </c>
      <c r="U112" s="84">
        <f t="shared" si="35"/>
        <v>0.5714285714285714</v>
      </c>
    </row>
    <row r="113" spans="1:22" x14ac:dyDescent="0.3">
      <c r="A113" s="24">
        <v>42500</v>
      </c>
      <c r="B113" s="27" t="s">
        <v>237</v>
      </c>
      <c r="C113" s="48" t="s">
        <v>238</v>
      </c>
      <c r="D113" s="19">
        <v>3.25</v>
      </c>
      <c r="E113" s="19" t="str">
        <f t="shared" si="31"/>
        <v>Y</v>
      </c>
      <c r="F113" s="20">
        <v>2.2200000000000002</v>
      </c>
      <c r="G113" s="20">
        <f t="shared" si="22"/>
        <v>7.2150000000000007</v>
      </c>
      <c r="H113" s="81" t="s">
        <v>28</v>
      </c>
      <c r="I113" s="29">
        <f t="shared" si="32"/>
        <v>4</v>
      </c>
      <c r="J113" s="20">
        <f t="shared" si="30"/>
        <v>4</v>
      </c>
      <c r="K113" s="20">
        <v>6.66</v>
      </c>
      <c r="L113" s="20">
        <f t="shared" si="24"/>
        <v>269.13619047619051</v>
      </c>
      <c r="M113" s="45">
        <f t="shared" si="26"/>
        <v>45</v>
      </c>
      <c r="N113" s="45">
        <f t="shared" si="27"/>
        <v>63</v>
      </c>
      <c r="O113" s="61">
        <f t="shared" si="28"/>
        <v>0.41666666666666669</v>
      </c>
      <c r="P113" s="23">
        <f t="shared" si="19"/>
        <v>3.25</v>
      </c>
      <c r="Q113">
        <v>1</v>
      </c>
      <c r="R113" s="23">
        <f t="shared" si="20"/>
        <v>2.25</v>
      </c>
      <c r="S113" s="45">
        <f t="shared" si="34"/>
        <v>5</v>
      </c>
      <c r="T113" s="39">
        <f t="shared" si="33"/>
        <v>3</v>
      </c>
      <c r="U113" s="84">
        <f t="shared" si="35"/>
        <v>0.625</v>
      </c>
      <c r="V113" t="s">
        <v>239</v>
      </c>
    </row>
    <row r="114" spans="1:22" x14ac:dyDescent="0.3">
      <c r="A114" s="24">
        <v>42502</v>
      </c>
      <c r="B114" s="27" t="s">
        <v>240</v>
      </c>
      <c r="C114" s="48" t="s">
        <v>241</v>
      </c>
      <c r="D114" s="19">
        <v>3</v>
      </c>
      <c r="E114" s="19" t="str">
        <f t="shared" si="31"/>
        <v>Y</v>
      </c>
      <c r="F114" s="20">
        <f t="shared" si="21"/>
        <v>2</v>
      </c>
      <c r="G114" s="20">
        <f t="shared" si="22"/>
        <v>6</v>
      </c>
      <c r="H114" s="81" t="s">
        <v>19</v>
      </c>
      <c r="I114" s="29">
        <f t="shared" si="32"/>
        <v>4</v>
      </c>
      <c r="J114" s="20">
        <f t="shared" si="30"/>
        <v>4</v>
      </c>
      <c r="K114" s="20">
        <f t="shared" si="23"/>
        <v>-2</v>
      </c>
      <c r="L114" s="20">
        <f t="shared" si="24"/>
        <v>267.13619047619051</v>
      </c>
      <c r="M114" s="45">
        <f t="shared" si="26"/>
        <v>45</v>
      </c>
      <c r="N114" s="45">
        <f t="shared" si="27"/>
        <v>64</v>
      </c>
      <c r="O114" s="61">
        <f t="shared" si="28"/>
        <v>0.41284403669724773</v>
      </c>
      <c r="P114" s="23">
        <f t="shared" si="19"/>
        <v>3</v>
      </c>
      <c r="Q114">
        <v>1</v>
      </c>
      <c r="R114" s="23">
        <f t="shared" si="20"/>
        <v>2</v>
      </c>
      <c r="S114" s="45">
        <f t="shared" si="34"/>
        <v>5</v>
      </c>
      <c r="T114" s="39">
        <f t="shared" si="33"/>
        <v>4</v>
      </c>
      <c r="U114" s="84">
        <f t="shared" si="35"/>
        <v>0.55555555555555558</v>
      </c>
    </row>
    <row r="115" spans="1:22" x14ac:dyDescent="0.3">
      <c r="A115" s="24">
        <v>42503</v>
      </c>
      <c r="B115" s="27" t="s">
        <v>242</v>
      </c>
      <c r="C115" s="48" t="s">
        <v>243</v>
      </c>
      <c r="D115" s="19">
        <v>3.12</v>
      </c>
      <c r="E115" s="19" t="str">
        <f t="shared" si="31"/>
        <v>Y</v>
      </c>
      <c r="F115" s="20">
        <f t="shared" si="21"/>
        <v>4.7169811320754711</v>
      </c>
      <c r="G115" s="20">
        <f t="shared" si="22"/>
        <v>14.716981132075471</v>
      </c>
      <c r="H115" s="81" t="s">
        <v>19</v>
      </c>
      <c r="I115" s="29">
        <f t="shared" si="32"/>
        <v>8</v>
      </c>
      <c r="J115" s="20">
        <f t="shared" si="30"/>
        <v>10</v>
      </c>
      <c r="K115" s="20">
        <f t="shared" si="23"/>
        <v>-4.7169811320754711</v>
      </c>
      <c r="L115" s="20">
        <f t="shared" si="24"/>
        <v>262.41920934411502</v>
      </c>
      <c r="M115" s="45">
        <f t="shared" si="26"/>
        <v>45</v>
      </c>
      <c r="N115" s="45">
        <f t="shared" si="27"/>
        <v>65</v>
      </c>
      <c r="O115" s="61">
        <f t="shared" si="28"/>
        <v>0.40909090909090912</v>
      </c>
      <c r="P115" s="23">
        <f t="shared" si="19"/>
        <v>3.12</v>
      </c>
      <c r="Q115">
        <v>1</v>
      </c>
      <c r="R115" s="23">
        <f t="shared" si="20"/>
        <v>2.12</v>
      </c>
      <c r="S115" s="45">
        <f t="shared" si="34"/>
        <v>5</v>
      </c>
      <c r="T115" s="39">
        <f t="shared" si="33"/>
        <v>5</v>
      </c>
      <c r="U115" s="84">
        <f t="shared" si="35"/>
        <v>0.5</v>
      </c>
    </row>
    <row r="116" spans="1:22" x14ac:dyDescent="0.3">
      <c r="A116" s="24">
        <v>42504</v>
      </c>
      <c r="B116" s="27" t="s">
        <v>244</v>
      </c>
      <c r="C116" s="48" t="s">
        <v>245</v>
      </c>
      <c r="D116" s="19">
        <v>2.5</v>
      </c>
      <c r="E116" s="19" t="str">
        <f t="shared" si="31"/>
        <v>Y</v>
      </c>
      <c r="F116" s="20">
        <v>12</v>
      </c>
      <c r="G116" s="20">
        <f t="shared" si="22"/>
        <v>30</v>
      </c>
      <c r="H116" s="81" t="s">
        <v>19</v>
      </c>
      <c r="I116" s="29">
        <f t="shared" si="32"/>
        <v>12</v>
      </c>
      <c r="J116" s="20">
        <f t="shared" si="30"/>
        <v>18.716981132075471</v>
      </c>
      <c r="K116" s="20">
        <f t="shared" si="23"/>
        <v>-12</v>
      </c>
      <c r="L116" s="20">
        <f t="shared" si="24"/>
        <v>250.41920934411502</v>
      </c>
      <c r="M116" s="45">
        <f t="shared" si="26"/>
        <v>45</v>
      </c>
      <c r="N116" s="45">
        <f t="shared" si="27"/>
        <v>66</v>
      </c>
      <c r="O116" s="61">
        <f t="shared" si="28"/>
        <v>0.40540540540540543</v>
      </c>
      <c r="P116" s="23">
        <f t="shared" si="19"/>
        <v>2.5</v>
      </c>
      <c r="Q116">
        <v>1</v>
      </c>
      <c r="R116" s="23">
        <f t="shared" si="20"/>
        <v>1.5</v>
      </c>
      <c r="S116" s="45">
        <f t="shared" si="34"/>
        <v>5</v>
      </c>
      <c r="T116" s="39">
        <f t="shared" si="33"/>
        <v>6</v>
      </c>
      <c r="U116" s="84">
        <f t="shared" si="35"/>
        <v>0.45454545454545453</v>
      </c>
    </row>
    <row r="117" spans="1:22" x14ac:dyDescent="0.3">
      <c r="A117" s="24">
        <v>42516</v>
      </c>
      <c r="B117" s="27" t="s">
        <v>246</v>
      </c>
      <c r="C117" s="48" t="s">
        <v>247</v>
      </c>
      <c r="D117" s="19">
        <v>2.56</v>
      </c>
      <c r="E117" s="19" t="str">
        <f t="shared" si="31"/>
        <v>Y</v>
      </c>
      <c r="F117" s="20">
        <f t="shared" si="21"/>
        <v>22.254475084663763</v>
      </c>
      <c r="G117" s="20">
        <f t="shared" si="22"/>
        <v>56.971456216739234</v>
      </c>
      <c r="H117" s="81" t="s">
        <v>19</v>
      </c>
      <c r="I117" s="29">
        <f t="shared" si="32"/>
        <v>16</v>
      </c>
      <c r="J117" s="20">
        <f t="shared" si="30"/>
        <v>34.716981132075475</v>
      </c>
      <c r="K117" s="20">
        <f t="shared" si="23"/>
        <v>-22.254475084663763</v>
      </c>
      <c r="L117" s="20">
        <f t="shared" si="24"/>
        <v>228.16473425945125</v>
      </c>
      <c r="M117" s="45">
        <f t="shared" si="26"/>
        <v>45</v>
      </c>
      <c r="N117" s="45">
        <f t="shared" si="27"/>
        <v>67</v>
      </c>
      <c r="O117" s="61">
        <f t="shared" si="28"/>
        <v>0.4017857142857143</v>
      </c>
      <c r="P117" s="23">
        <f t="shared" si="19"/>
        <v>2.56</v>
      </c>
      <c r="Q117">
        <v>1</v>
      </c>
      <c r="R117" s="23">
        <f t="shared" si="20"/>
        <v>1.56</v>
      </c>
      <c r="S117" s="45">
        <f t="shared" si="34"/>
        <v>5</v>
      </c>
      <c r="T117" s="39">
        <f t="shared" si="33"/>
        <v>7</v>
      </c>
      <c r="U117" s="84">
        <f t="shared" si="35"/>
        <v>0.41666666666666669</v>
      </c>
    </row>
    <row r="118" spans="1:22" x14ac:dyDescent="0.3">
      <c r="A118" s="24">
        <v>42517</v>
      </c>
      <c r="B118" s="27" t="s">
        <v>248</v>
      </c>
      <c r="C118" s="48" t="s">
        <v>249</v>
      </c>
      <c r="D118" s="19">
        <v>2.25</v>
      </c>
      <c r="E118" s="19" t="str">
        <f t="shared" si="31"/>
        <v>Y</v>
      </c>
      <c r="F118" s="20">
        <f t="shared" si="21"/>
        <v>48.777164973391393</v>
      </c>
      <c r="G118" s="20">
        <f t="shared" si="22"/>
        <v>109.74862119013063</v>
      </c>
      <c r="H118" s="81" t="s">
        <v>28</v>
      </c>
      <c r="I118" s="29">
        <f t="shared" si="32"/>
        <v>20</v>
      </c>
      <c r="J118" s="20">
        <f t="shared" si="30"/>
        <v>60.971456216739242</v>
      </c>
      <c r="K118" s="20">
        <f t="shared" si="23"/>
        <v>60.971456216739242</v>
      </c>
      <c r="L118" s="20">
        <f t="shared" si="24"/>
        <v>289.13619047619051</v>
      </c>
      <c r="M118" s="45">
        <f t="shared" si="26"/>
        <v>46</v>
      </c>
      <c r="N118" s="45">
        <f t="shared" si="27"/>
        <v>67</v>
      </c>
      <c r="O118" s="61">
        <f t="shared" si="28"/>
        <v>0.40707964601769914</v>
      </c>
      <c r="P118" s="23">
        <f t="shared" si="19"/>
        <v>2.25</v>
      </c>
      <c r="Q118">
        <v>1</v>
      </c>
      <c r="R118" s="23">
        <f t="shared" si="20"/>
        <v>1.25</v>
      </c>
      <c r="S118" s="45">
        <f t="shared" si="34"/>
        <v>6</v>
      </c>
      <c r="T118" s="39">
        <f t="shared" si="33"/>
        <v>7</v>
      </c>
      <c r="U118" s="84">
        <f t="shared" si="35"/>
        <v>0.46153846153846156</v>
      </c>
    </row>
    <row r="119" spans="1:22" x14ac:dyDescent="0.3">
      <c r="A119" s="24"/>
      <c r="B119" s="27"/>
      <c r="C119" s="48" t="s">
        <v>250</v>
      </c>
      <c r="D119" s="19">
        <v>3</v>
      </c>
      <c r="E119" s="19" t="str">
        <f t="shared" si="31"/>
        <v>Y</v>
      </c>
      <c r="F119" s="20"/>
      <c r="G119" s="20">
        <f t="shared" si="22"/>
        <v>0</v>
      </c>
      <c r="H119" s="81" t="s">
        <v>28</v>
      </c>
      <c r="I119" s="29">
        <f t="shared" si="32"/>
        <v>4</v>
      </c>
      <c r="J119" s="20">
        <f t="shared" si="30"/>
        <v>4</v>
      </c>
      <c r="K119" s="20">
        <f t="shared" si="23"/>
        <v>4</v>
      </c>
      <c r="L119" s="20">
        <f t="shared" si="24"/>
        <v>293.13619047619051</v>
      </c>
      <c r="M119" s="45">
        <f t="shared" si="26"/>
        <v>47</v>
      </c>
      <c r="N119" s="45">
        <f t="shared" si="27"/>
        <v>67</v>
      </c>
      <c r="O119" s="61">
        <f t="shared" si="28"/>
        <v>0.41228070175438597</v>
      </c>
      <c r="P119" s="23">
        <f t="shared" si="19"/>
        <v>3</v>
      </c>
      <c r="Q119">
        <v>1</v>
      </c>
      <c r="R119" s="23">
        <f t="shared" si="20"/>
        <v>2</v>
      </c>
      <c r="S119" s="45">
        <f t="shared" si="34"/>
        <v>7</v>
      </c>
      <c r="T119" s="39">
        <f t="shared" si="33"/>
        <v>7</v>
      </c>
      <c r="U119" s="84">
        <f t="shared" si="35"/>
        <v>0.5</v>
      </c>
    </row>
    <row r="120" spans="1:22" x14ac:dyDescent="0.3">
      <c r="A120" s="24">
        <v>42518</v>
      </c>
      <c r="B120" s="27" t="s">
        <v>251</v>
      </c>
      <c r="C120" s="48" t="s">
        <v>252</v>
      </c>
      <c r="D120" s="19">
        <v>2.5</v>
      </c>
      <c r="E120" s="19" t="str">
        <f t="shared" si="31"/>
        <v>Y</v>
      </c>
      <c r="F120" s="20">
        <f t="shared" si="21"/>
        <v>2.6666666666666665</v>
      </c>
      <c r="G120" s="20">
        <f t="shared" si="22"/>
        <v>6.6666666666666661</v>
      </c>
      <c r="H120" s="81" t="s">
        <v>19</v>
      </c>
      <c r="I120" s="29">
        <f t="shared" si="32"/>
        <v>4</v>
      </c>
      <c r="J120" s="20">
        <f t="shared" si="30"/>
        <v>4</v>
      </c>
      <c r="K120" s="20">
        <f t="shared" si="23"/>
        <v>-2.6666666666666665</v>
      </c>
      <c r="L120" s="20">
        <f t="shared" si="24"/>
        <v>290.46952380952382</v>
      </c>
      <c r="M120" s="45">
        <f t="shared" si="26"/>
        <v>47</v>
      </c>
      <c r="N120" s="45">
        <f t="shared" si="27"/>
        <v>68</v>
      </c>
      <c r="O120" s="61">
        <f t="shared" si="28"/>
        <v>0.40869565217391307</v>
      </c>
      <c r="P120" s="23">
        <f t="shared" si="19"/>
        <v>2.5</v>
      </c>
      <c r="Q120">
        <v>1</v>
      </c>
      <c r="R120" s="23">
        <f t="shared" si="20"/>
        <v>1.5</v>
      </c>
      <c r="S120" s="45">
        <f t="shared" si="34"/>
        <v>7</v>
      </c>
      <c r="T120" s="39">
        <f t="shared" si="33"/>
        <v>8</v>
      </c>
      <c r="U120" s="84">
        <f t="shared" si="35"/>
        <v>0.46666666666666667</v>
      </c>
    </row>
    <row r="121" spans="1:22" x14ac:dyDescent="0.3">
      <c r="A121" s="24">
        <v>42520</v>
      </c>
      <c r="B121" s="27" t="s">
        <v>253</v>
      </c>
      <c r="C121" s="48" t="s">
        <v>254</v>
      </c>
      <c r="D121" s="19">
        <v>2.62</v>
      </c>
      <c r="E121" s="19" t="str">
        <f t="shared" si="31"/>
        <v>Y</v>
      </c>
      <c r="F121" s="20">
        <f t="shared" si="21"/>
        <v>6.5843621399176957</v>
      </c>
      <c r="G121" s="20">
        <f t="shared" si="22"/>
        <v>17.251028806584362</v>
      </c>
      <c r="H121" s="81" t="s">
        <v>19</v>
      </c>
      <c r="I121" s="29">
        <f t="shared" si="32"/>
        <v>8</v>
      </c>
      <c r="J121" s="20">
        <f t="shared" si="30"/>
        <v>10.666666666666666</v>
      </c>
      <c r="K121" s="20">
        <f t="shared" si="23"/>
        <v>-6.5843621399176957</v>
      </c>
      <c r="L121" s="20">
        <f t="shared" si="24"/>
        <v>283.88516166960613</v>
      </c>
      <c r="M121" s="45">
        <f t="shared" si="26"/>
        <v>47</v>
      </c>
      <c r="N121" s="45">
        <f t="shared" si="27"/>
        <v>69</v>
      </c>
      <c r="O121" s="61">
        <f t="shared" si="28"/>
        <v>0.40517241379310343</v>
      </c>
      <c r="P121" s="23">
        <f t="shared" si="19"/>
        <v>2.62</v>
      </c>
      <c r="Q121">
        <v>1</v>
      </c>
      <c r="R121" s="23">
        <f t="shared" si="20"/>
        <v>1.62</v>
      </c>
      <c r="S121" s="45">
        <f t="shared" si="34"/>
        <v>7</v>
      </c>
      <c r="T121" s="39">
        <f t="shared" si="33"/>
        <v>9</v>
      </c>
      <c r="U121" s="84">
        <f t="shared" si="35"/>
        <v>0.4375</v>
      </c>
    </row>
    <row r="122" spans="1:22" x14ac:dyDescent="0.3">
      <c r="A122" s="16">
        <v>42522</v>
      </c>
      <c r="B122" s="74" t="s">
        <v>255</v>
      </c>
      <c r="C122" s="75" t="s">
        <v>256</v>
      </c>
      <c r="D122" s="76">
        <v>2.5</v>
      </c>
      <c r="E122" s="19" t="str">
        <f t="shared" si="31"/>
        <v>Y</v>
      </c>
      <c r="F122" s="77">
        <f t="shared" si="21"/>
        <v>14.167352537722905</v>
      </c>
      <c r="G122" s="77">
        <f t="shared" si="22"/>
        <v>35.418381344307264</v>
      </c>
      <c r="H122" s="85" t="s">
        <v>28</v>
      </c>
      <c r="I122" s="29">
        <f t="shared" si="32"/>
        <v>12</v>
      </c>
      <c r="J122" s="20">
        <f t="shared" si="30"/>
        <v>21.251028806584362</v>
      </c>
      <c r="K122" s="77">
        <f t="shared" si="23"/>
        <v>21.251028806584362</v>
      </c>
      <c r="L122" s="77">
        <f t="shared" si="24"/>
        <v>305.13619047619051</v>
      </c>
      <c r="M122" s="44">
        <f t="shared" si="26"/>
        <v>48</v>
      </c>
      <c r="N122" s="44">
        <f t="shared" si="27"/>
        <v>69</v>
      </c>
      <c r="O122" s="68">
        <f t="shared" si="28"/>
        <v>0.41025641025641024</v>
      </c>
      <c r="P122" s="79">
        <f t="shared" si="19"/>
        <v>2.5</v>
      </c>
      <c r="Q122" s="80">
        <v>1</v>
      </c>
      <c r="R122" s="79">
        <f t="shared" si="20"/>
        <v>1.5</v>
      </c>
      <c r="S122" s="44">
        <v>1</v>
      </c>
      <c r="T122" s="88">
        <v>0</v>
      </c>
      <c r="U122" s="84">
        <f t="shared" si="35"/>
        <v>1</v>
      </c>
    </row>
    <row r="123" spans="1:22" x14ac:dyDescent="0.3">
      <c r="A123" s="24">
        <v>42523</v>
      </c>
      <c r="B123" s="27" t="s">
        <v>57</v>
      </c>
      <c r="C123" s="48" t="s">
        <v>257</v>
      </c>
      <c r="D123" s="19">
        <v>2.25</v>
      </c>
      <c r="E123" s="19" t="str">
        <f t="shared" si="31"/>
        <v>Y</v>
      </c>
      <c r="F123" s="20">
        <f t="shared" si="21"/>
        <v>3.2</v>
      </c>
      <c r="G123" s="20">
        <f t="shared" si="22"/>
        <v>7.2</v>
      </c>
      <c r="H123" s="81" t="s">
        <v>19</v>
      </c>
      <c r="I123" s="29">
        <f t="shared" si="32"/>
        <v>4</v>
      </c>
      <c r="J123" s="20">
        <f t="shared" si="30"/>
        <v>4</v>
      </c>
      <c r="K123" s="20">
        <f t="shared" si="23"/>
        <v>-3.2</v>
      </c>
      <c r="L123" s="20">
        <f t="shared" si="24"/>
        <v>301.93619047619052</v>
      </c>
      <c r="M123" s="45">
        <f t="shared" si="26"/>
        <v>48</v>
      </c>
      <c r="N123" s="45">
        <f t="shared" si="27"/>
        <v>70</v>
      </c>
      <c r="O123" s="61">
        <f t="shared" si="28"/>
        <v>0.40677966101694918</v>
      </c>
      <c r="P123" s="23">
        <f t="shared" si="19"/>
        <v>2.25</v>
      </c>
      <c r="Q123">
        <v>1</v>
      </c>
      <c r="R123" s="23">
        <f t="shared" si="20"/>
        <v>1.25</v>
      </c>
      <c r="S123" s="45">
        <f t="shared" si="34"/>
        <v>1</v>
      </c>
      <c r="T123" s="39">
        <f t="shared" si="33"/>
        <v>1</v>
      </c>
      <c r="U123" s="84">
        <f t="shared" si="35"/>
        <v>0.5</v>
      </c>
    </row>
    <row r="124" spans="1:22" x14ac:dyDescent="0.3">
      <c r="A124" s="24">
        <v>42524</v>
      </c>
      <c r="B124" s="27" t="s">
        <v>258</v>
      </c>
      <c r="C124" s="48" t="s">
        <v>259</v>
      </c>
      <c r="D124" s="19">
        <v>2.87</v>
      </c>
      <c r="E124" s="19" t="str">
        <f t="shared" si="31"/>
        <v>Y</v>
      </c>
      <c r="F124" s="20">
        <f t="shared" si="21"/>
        <v>5.9893048128342237</v>
      </c>
      <c r="G124" s="20">
        <f t="shared" si="22"/>
        <v>17.189304812834223</v>
      </c>
      <c r="H124" s="81" t="s">
        <v>19</v>
      </c>
      <c r="I124" s="29">
        <f t="shared" si="32"/>
        <v>8</v>
      </c>
      <c r="J124" s="20">
        <f t="shared" si="30"/>
        <v>11.2</v>
      </c>
      <c r="K124" s="20">
        <f t="shared" si="23"/>
        <v>-5.9893048128342237</v>
      </c>
      <c r="L124" s="20">
        <f t="shared" si="24"/>
        <v>295.94688566335628</v>
      </c>
      <c r="M124" s="45">
        <f t="shared" si="26"/>
        <v>48</v>
      </c>
      <c r="N124" s="45">
        <f t="shared" si="27"/>
        <v>71</v>
      </c>
      <c r="O124" s="61">
        <f t="shared" si="28"/>
        <v>0.40336134453781514</v>
      </c>
      <c r="P124" s="23">
        <f t="shared" ref="P124:P187" si="36">D124</f>
        <v>2.87</v>
      </c>
      <c r="Q124">
        <v>1</v>
      </c>
      <c r="R124" s="23">
        <f t="shared" ref="R124:R187" si="37">P124-Q124</f>
        <v>1.87</v>
      </c>
      <c r="S124" s="45">
        <f t="shared" si="34"/>
        <v>1</v>
      </c>
      <c r="T124" s="39">
        <f t="shared" si="33"/>
        <v>2</v>
      </c>
      <c r="U124" s="84">
        <f t="shared" si="35"/>
        <v>0.33333333333333331</v>
      </c>
    </row>
    <row r="125" spans="1:22" x14ac:dyDescent="0.3">
      <c r="A125" s="24">
        <v>42525</v>
      </c>
      <c r="B125" s="27" t="s">
        <v>260</v>
      </c>
      <c r="C125" s="48" t="s">
        <v>261</v>
      </c>
      <c r="D125" s="19">
        <v>7.5</v>
      </c>
      <c r="E125" s="19" t="str">
        <f t="shared" si="31"/>
        <v>Y</v>
      </c>
      <c r="F125" s="20">
        <f t="shared" si="21"/>
        <v>3.2598930481283421</v>
      </c>
      <c r="G125" s="20">
        <f t="shared" si="22"/>
        <v>24.449197860962567</v>
      </c>
      <c r="H125" s="81" t="s">
        <v>28</v>
      </c>
      <c r="I125" s="29">
        <f t="shared" si="32"/>
        <v>12</v>
      </c>
      <c r="J125" s="20">
        <f t="shared" si="30"/>
        <v>21.189304812834223</v>
      </c>
      <c r="K125" s="20">
        <f t="shared" si="23"/>
        <v>21.189304812834223</v>
      </c>
      <c r="L125" s="20">
        <f t="shared" si="24"/>
        <v>317.13619047619051</v>
      </c>
      <c r="M125" s="45">
        <f t="shared" si="26"/>
        <v>49</v>
      </c>
      <c r="N125" s="45">
        <f t="shared" si="27"/>
        <v>71</v>
      </c>
      <c r="O125" s="61">
        <f t="shared" si="28"/>
        <v>0.40833333333333333</v>
      </c>
      <c r="P125" s="23">
        <f t="shared" si="36"/>
        <v>7.5</v>
      </c>
      <c r="Q125">
        <v>1</v>
      </c>
      <c r="R125" s="23">
        <f t="shared" si="37"/>
        <v>6.5</v>
      </c>
      <c r="S125" s="45">
        <f t="shared" si="34"/>
        <v>2</v>
      </c>
      <c r="T125" s="39">
        <f t="shared" si="33"/>
        <v>2</v>
      </c>
      <c r="U125" s="84">
        <f t="shared" si="35"/>
        <v>0.5</v>
      </c>
    </row>
    <row r="126" spans="1:22" x14ac:dyDescent="0.3">
      <c r="A126" s="24">
        <v>42527</v>
      </c>
      <c r="B126" s="27" t="s">
        <v>262</v>
      </c>
      <c r="C126" s="48" t="s">
        <v>263</v>
      </c>
      <c r="D126" s="19">
        <v>3.25</v>
      </c>
      <c r="E126" s="19" t="str">
        <f t="shared" si="31"/>
        <v>Y</v>
      </c>
      <c r="F126" s="20">
        <f t="shared" si="21"/>
        <v>1.7777777777777777</v>
      </c>
      <c r="G126" s="20">
        <f t="shared" si="22"/>
        <v>5.7777777777777777</v>
      </c>
      <c r="H126" s="81" t="s">
        <v>28</v>
      </c>
      <c r="I126" s="29">
        <f t="shared" si="32"/>
        <v>4</v>
      </c>
      <c r="J126" s="20">
        <f t="shared" si="30"/>
        <v>4</v>
      </c>
      <c r="K126" s="20">
        <f t="shared" si="23"/>
        <v>4</v>
      </c>
      <c r="L126" s="20">
        <f t="shared" si="24"/>
        <v>321.13619047619051</v>
      </c>
      <c r="M126" s="45">
        <f t="shared" si="26"/>
        <v>50</v>
      </c>
      <c r="N126" s="45">
        <f t="shared" si="27"/>
        <v>71</v>
      </c>
      <c r="O126" s="61">
        <f t="shared" si="28"/>
        <v>0.41322314049586778</v>
      </c>
      <c r="P126" s="23">
        <f t="shared" si="36"/>
        <v>3.25</v>
      </c>
      <c r="Q126">
        <v>1</v>
      </c>
      <c r="R126" s="23">
        <f t="shared" si="37"/>
        <v>2.25</v>
      </c>
      <c r="S126" s="45">
        <f t="shared" si="34"/>
        <v>3</v>
      </c>
      <c r="T126" s="39">
        <f t="shared" si="33"/>
        <v>2</v>
      </c>
      <c r="U126" s="84">
        <f t="shared" si="35"/>
        <v>0.6</v>
      </c>
    </row>
    <row r="127" spans="1:22" x14ac:dyDescent="0.3">
      <c r="A127" s="24">
        <v>42528</v>
      </c>
      <c r="B127" s="27" t="s">
        <v>264</v>
      </c>
      <c r="C127" s="48" t="s">
        <v>265</v>
      </c>
      <c r="D127" s="19">
        <v>3</v>
      </c>
      <c r="E127" s="19" t="str">
        <f t="shared" si="31"/>
        <v>Y</v>
      </c>
      <c r="F127" s="20">
        <f t="shared" si="21"/>
        <v>2</v>
      </c>
      <c r="G127" s="20">
        <f t="shared" si="22"/>
        <v>6</v>
      </c>
      <c r="H127" s="81" t="s">
        <v>28</v>
      </c>
      <c r="I127" s="29">
        <f t="shared" si="32"/>
        <v>4</v>
      </c>
      <c r="J127" s="20">
        <f t="shared" si="30"/>
        <v>4</v>
      </c>
      <c r="K127" s="20">
        <f t="shared" si="23"/>
        <v>4</v>
      </c>
      <c r="L127" s="20">
        <f t="shared" si="24"/>
        <v>325.13619047619051</v>
      </c>
      <c r="M127" s="45">
        <f t="shared" si="26"/>
        <v>51</v>
      </c>
      <c r="N127" s="45">
        <f t="shared" si="27"/>
        <v>71</v>
      </c>
      <c r="O127" s="61">
        <f t="shared" si="28"/>
        <v>0.41803278688524592</v>
      </c>
      <c r="P127" s="23">
        <f t="shared" si="36"/>
        <v>3</v>
      </c>
      <c r="Q127">
        <v>1</v>
      </c>
      <c r="R127" s="23">
        <f t="shared" si="37"/>
        <v>2</v>
      </c>
      <c r="S127" s="45">
        <f t="shared" si="34"/>
        <v>4</v>
      </c>
      <c r="T127" s="39">
        <f t="shared" si="33"/>
        <v>2</v>
      </c>
      <c r="U127" s="84">
        <f t="shared" si="35"/>
        <v>0.66666666666666663</v>
      </c>
    </row>
    <row r="128" spans="1:22" x14ac:dyDescent="0.3">
      <c r="A128" s="24">
        <v>42528</v>
      </c>
      <c r="B128" s="27" t="s">
        <v>264</v>
      </c>
      <c r="C128" s="48" t="s">
        <v>265</v>
      </c>
      <c r="D128" s="19">
        <v>1.75</v>
      </c>
      <c r="E128" s="19" t="str">
        <f t="shared" si="31"/>
        <v>Y</v>
      </c>
      <c r="F128" s="20">
        <v>2</v>
      </c>
      <c r="G128" s="20">
        <f t="shared" si="22"/>
        <v>3.5</v>
      </c>
      <c r="H128" s="81" t="s">
        <v>28</v>
      </c>
      <c r="I128" s="29">
        <f t="shared" si="32"/>
        <v>4</v>
      </c>
      <c r="J128" s="20">
        <f t="shared" si="30"/>
        <v>4</v>
      </c>
      <c r="K128" s="20">
        <v>1.5</v>
      </c>
      <c r="L128" s="20">
        <f t="shared" si="24"/>
        <v>326.63619047619051</v>
      </c>
      <c r="M128" s="45">
        <f t="shared" si="26"/>
        <v>52</v>
      </c>
      <c r="N128" s="45">
        <f t="shared" si="27"/>
        <v>71</v>
      </c>
      <c r="O128" s="61">
        <f t="shared" si="28"/>
        <v>0.42276422764227645</v>
      </c>
      <c r="P128" s="23">
        <f t="shared" si="36"/>
        <v>1.75</v>
      </c>
      <c r="Q128">
        <v>1</v>
      </c>
      <c r="R128" s="23">
        <f t="shared" si="37"/>
        <v>0.75</v>
      </c>
      <c r="S128" s="45">
        <f t="shared" si="34"/>
        <v>5</v>
      </c>
      <c r="T128" s="39">
        <f t="shared" si="33"/>
        <v>2</v>
      </c>
      <c r="U128" s="84">
        <f t="shared" si="35"/>
        <v>0.7142857142857143</v>
      </c>
      <c r="V128" t="s">
        <v>266</v>
      </c>
    </row>
    <row r="129" spans="1:24" x14ac:dyDescent="0.3">
      <c r="A129" s="24">
        <v>42529</v>
      </c>
      <c r="B129" s="27" t="s">
        <v>267</v>
      </c>
      <c r="C129" s="48" t="s">
        <v>268</v>
      </c>
      <c r="D129" s="19">
        <v>3</v>
      </c>
      <c r="E129" s="19" t="str">
        <f t="shared" si="31"/>
        <v>Y</v>
      </c>
      <c r="F129" s="20">
        <f t="shared" si="21"/>
        <v>2</v>
      </c>
      <c r="G129" s="20">
        <f t="shared" si="22"/>
        <v>6</v>
      </c>
      <c r="H129" s="81" t="s">
        <v>19</v>
      </c>
      <c r="I129" s="29">
        <f t="shared" si="32"/>
        <v>4</v>
      </c>
      <c r="J129" s="20">
        <f t="shared" si="30"/>
        <v>4</v>
      </c>
      <c r="K129" s="20">
        <f t="shared" si="23"/>
        <v>-2</v>
      </c>
      <c r="L129" s="20">
        <f t="shared" si="24"/>
        <v>324.63619047619051</v>
      </c>
      <c r="M129" s="45">
        <f t="shared" si="26"/>
        <v>52</v>
      </c>
      <c r="N129" s="45">
        <f t="shared" si="27"/>
        <v>72</v>
      </c>
      <c r="O129" s="61">
        <f t="shared" si="28"/>
        <v>0.41935483870967744</v>
      </c>
      <c r="P129" s="23">
        <f t="shared" si="36"/>
        <v>3</v>
      </c>
      <c r="Q129">
        <v>1</v>
      </c>
      <c r="R129" s="23">
        <f t="shared" si="37"/>
        <v>2</v>
      </c>
      <c r="S129" s="45">
        <f t="shared" si="34"/>
        <v>5</v>
      </c>
      <c r="T129" s="39">
        <f t="shared" si="33"/>
        <v>3</v>
      </c>
      <c r="U129" s="84">
        <f t="shared" si="35"/>
        <v>0.625</v>
      </c>
    </row>
    <row r="130" spans="1:24" x14ac:dyDescent="0.3">
      <c r="A130" s="24">
        <v>42531</v>
      </c>
      <c r="B130" s="27" t="s">
        <v>269</v>
      </c>
      <c r="C130" s="48" t="s">
        <v>270</v>
      </c>
      <c r="D130" s="19">
        <v>3.5</v>
      </c>
      <c r="E130" s="19" t="str">
        <f t="shared" si="31"/>
        <v>Y</v>
      </c>
      <c r="F130" s="20">
        <f t="shared" si="21"/>
        <v>4</v>
      </c>
      <c r="G130" s="20">
        <f t="shared" si="22"/>
        <v>14</v>
      </c>
      <c r="H130" s="81" t="s">
        <v>19</v>
      </c>
      <c r="I130" s="29">
        <f t="shared" si="32"/>
        <v>8</v>
      </c>
      <c r="J130" s="20">
        <f t="shared" si="30"/>
        <v>10</v>
      </c>
      <c r="K130" s="20">
        <f t="shared" si="23"/>
        <v>-4</v>
      </c>
      <c r="L130" s="20">
        <f t="shared" si="24"/>
        <v>320.63619047619051</v>
      </c>
      <c r="M130" s="45">
        <f t="shared" si="26"/>
        <v>52</v>
      </c>
      <c r="N130" s="45">
        <f t="shared" si="27"/>
        <v>73</v>
      </c>
      <c r="O130" s="61">
        <f t="shared" si="28"/>
        <v>0.41599999999999998</v>
      </c>
      <c r="P130" s="23">
        <f t="shared" si="36"/>
        <v>3.5</v>
      </c>
      <c r="Q130">
        <v>1</v>
      </c>
      <c r="R130" s="23">
        <f t="shared" si="37"/>
        <v>2.5</v>
      </c>
      <c r="S130" s="45">
        <f t="shared" si="34"/>
        <v>5</v>
      </c>
      <c r="T130" s="39">
        <f t="shared" si="33"/>
        <v>4</v>
      </c>
      <c r="U130" s="84">
        <f t="shared" si="35"/>
        <v>0.55555555555555558</v>
      </c>
    </row>
    <row r="131" spans="1:24" x14ac:dyDescent="0.3">
      <c r="A131" s="24">
        <v>42532</v>
      </c>
      <c r="B131" s="27" t="s">
        <v>271</v>
      </c>
      <c r="C131" s="106" t="s">
        <v>272</v>
      </c>
      <c r="D131" s="19">
        <v>2.37</v>
      </c>
      <c r="E131" s="19" t="str">
        <f t="shared" si="31"/>
        <v>Y</v>
      </c>
      <c r="F131" s="20">
        <f t="shared" si="21"/>
        <v>13.13868613138686</v>
      </c>
      <c r="G131" s="20">
        <f t="shared" si="22"/>
        <v>31.138686131386862</v>
      </c>
      <c r="H131" s="81" t="s">
        <v>28</v>
      </c>
      <c r="I131" s="29">
        <f t="shared" si="32"/>
        <v>12</v>
      </c>
      <c r="J131" s="20">
        <f t="shared" si="30"/>
        <v>18</v>
      </c>
      <c r="K131" s="20">
        <f t="shared" si="23"/>
        <v>18</v>
      </c>
      <c r="L131" s="20">
        <f t="shared" si="24"/>
        <v>338.63619047619051</v>
      </c>
      <c r="M131" s="45">
        <f t="shared" si="26"/>
        <v>53</v>
      </c>
      <c r="N131" s="45">
        <f t="shared" si="27"/>
        <v>73</v>
      </c>
      <c r="O131" s="61">
        <f t="shared" si="28"/>
        <v>0.42063492063492064</v>
      </c>
      <c r="P131" s="23">
        <f t="shared" si="36"/>
        <v>2.37</v>
      </c>
      <c r="Q131">
        <v>1</v>
      </c>
      <c r="R131" s="23">
        <f t="shared" si="37"/>
        <v>1.37</v>
      </c>
      <c r="S131" s="45">
        <f t="shared" si="34"/>
        <v>6</v>
      </c>
      <c r="T131" s="39">
        <f t="shared" si="33"/>
        <v>4</v>
      </c>
      <c r="U131" s="84">
        <f t="shared" si="35"/>
        <v>0.6</v>
      </c>
    </row>
    <row r="132" spans="1:24" x14ac:dyDescent="0.3">
      <c r="A132" s="24">
        <v>42532</v>
      </c>
      <c r="B132" s="27" t="s">
        <v>271</v>
      </c>
      <c r="C132" s="106" t="s">
        <v>272</v>
      </c>
      <c r="D132" s="19"/>
      <c r="E132" s="19" t="str">
        <f t="shared" si="31"/>
        <v>Y</v>
      </c>
      <c r="F132" s="20" t="str">
        <f t="shared" si="21"/>
        <v/>
      </c>
      <c r="G132" s="20">
        <v>1.1299999999999999</v>
      </c>
      <c r="H132" s="81" t="s">
        <v>28</v>
      </c>
      <c r="I132" s="29">
        <f t="shared" si="32"/>
        <v>4</v>
      </c>
      <c r="J132" s="20">
        <f t="shared" si="30"/>
        <v>4</v>
      </c>
      <c r="K132" s="20">
        <f t="shared" si="23"/>
        <v>4</v>
      </c>
      <c r="L132" s="20">
        <f t="shared" si="24"/>
        <v>342.63619047619051</v>
      </c>
      <c r="M132" s="45">
        <f t="shared" si="26"/>
        <v>54</v>
      </c>
      <c r="N132" s="45">
        <f t="shared" si="27"/>
        <v>73</v>
      </c>
      <c r="O132" s="61">
        <f t="shared" si="28"/>
        <v>0.42519685039370081</v>
      </c>
      <c r="P132" s="23">
        <f t="shared" si="36"/>
        <v>0</v>
      </c>
      <c r="Q132">
        <v>1</v>
      </c>
      <c r="R132" s="23">
        <f t="shared" si="37"/>
        <v>-1</v>
      </c>
      <c r="S132" s="45">
        <f t="shared" si="34"/>
        <v>7</v>
      </c>
      <c r="T132" s="39">
        <f t="shared" si="33"/>
        <v>4</v>
      </c>
      <c r="U132" s="84">
        <f t="shared" si="35"/>
        <v>0.63636363636363635</v>
      </c>
      <c r="V132" t="s">
        <v>273</v>
      </c>
    </row>
    <row r="133" spans="1:24" x14ac:dyDescent="0.3">
      <c r="A133" s="24">
        <v>42534</v>
      </c>
      <c r="B133" s="27" t="s">
        <v>274</v>
      </c>
      <c r="C133" s="48" t="s">
        <v>275</v>
      </c>
      <c r="D133" s="19">
        <v>3.5</v>
      </c>
      <c r="E133" s="19" t="str">
        <f t="shared" si="31"/>
        <v>Y</v>
      </c>
      <c r="F133" s="20">
        <f t="shared" si="21"/>
        <v>1.6</v>
      </c>
      <c r="G133" s="20">
        <f t="shared" si="22"/>
        <v>5.6000000000000005</v>
      </c>
      <c r="H133" s="81" t="s">
        <v>19</v>
      </c>
      <c r="I133" s="29">
        <f t="shared" si="32"/>
        <v>4</v>
      </c>
      <c r="J133" s="20">
        <f t="shared" si="30"/>
        <v>4</v>
      </c>
      <c r="K133" s="20">
        <f t="shared" si="23"/>
        <v>-1.6</v>
      </c>
      <c r="L133" s="20">
        <f t="shared" si="24"/>
        <v>341.03619047619048</v>
      </c>
      <c r="M133" s="45">
        <f t="shared" si="26"/>
        <v>54</v>
      </c>
      <c r="N133" s="45">
        <f t="shared" si="27"/>
        <v>74</v>
      </c>
      <c r="O133" s="61">
        <f t="shared" si="28"/>
        <v>0.421875</v>
      </c>
      <c r="P133" s="23">
        <f t="shared" si="36"/>
        <v>3.5</v>
      </c>
      <c r="Q133">
        <v>1</v>
      </c>
      <c r="R133" s="23">
        <f t="shared" si="37"/>
        <v>2.5</v>
      </c>
      <c r="S133" s="45">
        <f t="shared" si="34"/>
        <v>7</v>
      </c>
      <c r="T133" s="39">
        <f t="shared" si="33"/>
        <v>5</v>
      </c>
      <c r="U133" s="84">
        <f t="shared" si="35"/>
        <v>0.58333333333333337</v>
      </c>
    </row>
    <row r="134" spans="1:24" x14ac:dyDescent="0.3">
      <c r="A134" s="24">
        <v>42535</v>
      </c>
      <c r="B134" s="27" t="s">
        <v>276</v>
      </c>
      <c r="C134" s="90" t="s">
        <v>277</v>
      </c>
      <c r="D134" s="19">
        <v>3.25</v>
      </c>
      <c r="E134" s="19" t="str">
        <f t="shared" si="31"/>
        <v>Y</v>
      </c>
      <c r="F134" s="20">
        <f t="shared" ref="F134:F197" si="38">IF(D134="","",IF(H133="Won", J134/D134*D134/R134, J134/D134*D134/R134))</f>
        <v>4.2666666666666666</v>
      </c>
      <c r="G134" s="20">
        <f t="shared" ref="G134:G197" si="39">IF(D134="","",IF(H133="Won",  D134*F134,D134*F134))</f>
        <v>13.866666666666667</v>
      </c>
      <c r="H134" s="81" t="s">
        <v>19</v>
      </c>
      <c r="I134" s="29">
        <f t="shared" si="32"/>
        <v>8</v>
      </c>
      <c r="J134" s="20">
        <f t="shared" si="30"/>
        <v>9.6</v>
      </c>
      <c r="K134" s="20">
        <f t="shared" ref="K134:K197" si="40">IF(H134="","",IF(H134="Won",J134,IF(H134="Push",0,-F134)))</f>
        <v>-4.2666666666666666</v>
      </c>
      <c r="L134" s="20">
        <f t="shared" ref="L134:L197" si="41">IF(H134="","",K134+L133)</f>
        <v>336.76952380952383</v>
      </c>
      <c r="M134" s="45">
        <f t="shared" si="26"/>
        <v>54</v>
      </c>
      <c r="N134" s="45">
        <f t="shared" si="27"/>
        <v>75</v>
      </c>
      <c r="O134" s="61">
        <f t="shared" si="28"/>
        <v>0.41860465116279072</v>
      </c>
      <c r="P134" s="23">
        <f t="shared" si="36"/>
        <v>3.25</v>
      </c>
      <c r="Q134">
        <v>1</v>
      </c>
      <c r="R134" s="23">
        <f t="shared" si="37"/>
        <v>2.25</v>
      </c>
      <c r="S134" s="45">
        <f t="shared" si="34"/>
        <v>7</v>
      </c>
      <c r="T134" s="39">
        <f t="shared" si="33"/>
        <v>6</v>
      </c>
      <c r="U134" s="84">
        <f t="shared" si="35"/>
        <v>0.53846153846153844</v>
      </c>
    </row>
    <row r="135" spans="1:24" x14ac:dyDescent="0.3">
      <c r="A135" s="24">
        <v>42536</v>
      </c>
      <c r="B135" s="27" t="s">
        <v>278</v>
      </c>
      <c r="C135" s="90" t="s">
        <v>279</v>
      </c>
      <c r="D135" s="19">
        <v>2.62</v>
      </c>
      <c r="E135" s="19" t="str">
        <f t="shared" si="31"/>
        <v>Y</v>
      </c>
      <c r="F135" s="20">
        <v>8.56</v>
      </c>
      <c r="G135" s="20">
        <f t="shared" si="39"/>
        <v>22.427200000000003</v>
      </c>
      <c r="H135" s="81" t="s">
        <v>28</v>
      </c>
      <c r="I135" s="29">
        <f t="shared" si="32"/>
        <v>12</v>
      </c>
      <c r="J135" s="20">
        <f t="shared" si="30"/>
        <v>17.866666666666667</v>
      </c>
      <c r="K135" s="20">
        <v>17.12</v>
      </c>
      <c r="L135" s="20">
        <f t="shared" si="41"/>
        <v>353.88952380952384</v>
      </c>
      <c r="M135" s="45">
        <f t="shared" si="26"/>
        <v>55</v>
      </c>
      <c r="N135" s="45">
        <f t="shared" si="27"/>
        <v>75</v>
      </c>
      <c r="O135" s="61">
        <f t="shared" si="28"/>
        <v>0.42307692307692307</v>
      </c>
      <c r="P135" s="23">
        <f t="shared" si="36"/>
        <v>2.62</v>
      </c>
      <c r="Q135">
        <v>1</v>
      </c>
      <c r="R135" s="23">
        <f t="shared" si="37"/>
        <v>1.62</v>
      </c>
      <c r="S135" s="45">
        <f t="shared" si="34"/>
        <v>8</v>
      </c>
      <c r="T135" s="39">
        <f t="shared" si="33"/>
        <v>6</v>
      </c>
      <c r="U135" s="84">
        <f t="shared" si="35"/>
        <v>0.5714285714285714</v>
      </c>
      <c r="V135" t="s">
        <v>266</v>
      </c>
      <c r="X135" t="s">
        <v>280</v>
      </c>
    </row>
    <row r="136" spans="1:24" x14ac:dyDescent="0.3">
      <c r="A136" s="24">
        <v>42537</v>
      </c>
      <c r="B136" s="27" t="s">
        <v>281</v>
      </c>
      <c r="C136" s="90" t="s">
        <v>282</v>
      </c>
      <c r="D136" s="19">
        <v>3.75</v>
      </c>
      <c r="E136" s="19" t="str">
        <f t="shared" si="31"/>
        <v>Y</v>
      </c>
      <c r="F136" s="20">
        <f t="shared" si="38"/>
        <v>1.4545454545454546</v>
      </c>
      <c r="G136" s="20">
        <f t="shared" si="39"/>
        <v>5.454545454545455</v>
      </c>
      <c r="H136" s="81" t="s">
        <v>19</v>
      </c>
      <c r="I136" s="29">
        <f t="shared" si="32"/>
        <v>4</v>
      </c>
      <c r="J136" s="20">
        <f t="shared" si="30"/>
        <v>4</v>
      </c>
      <c r="K136" s="20">
        <f t="shared" si="40"/>
        <v>-1.4545454545454546</v>
      </c>
      <c r="L136" s="20">
        <f t="shared" si="41"/>
        <v>352.4349783549784</v>
      </c>
      <c r="M136" s="45">
        <f t="shared" ref="M136:M199" si="42">IF(H136="","",IF(H136="Won",M135+1,IF(H136="Push",M135,M135)))</f>
        <v>55</v>
      </c>
      <c r="N136" s="45">
        <f t="shared" ref="N136:N199" si="43">IF(H136="","",IF(H136="Lost",N135+1,IF(H136="Push",N135,N135)))</f>
        <v>76</v>
      </c>
      <c r="O136" s="61">
        <f t="shared" ref="O136:O199" si="44">IF(H136="","",M136/(M136+N136))</f>
        <v>0.41984732824427479</v>
      </c>
      <c r="P136" s="23">
        <f t="shared" si="36"/>
        <v>3.75</v>
      </c>
      <c r="Q136">
        <v>1</v>
      </c>
      <c r="R136" s="23">
        <f t="shared" si="37"/>
        <v>2.75</v>
      </c>
      <c r="S136" s="45">
        <f t="shared" si="34"/>
        <v>8</v>
      </c>
      <c r="T136" s="39">
        <f t="shared" si="33"/>
        <v>7</v>
      </c>
      <c r="U136" s="84">
        <f t="shared" si="35"/>
        <v>0.53333333333333333</v>
      </c>
    </row>
    <row r="137" spans="1:24" x14ac:dyDescent="0.3">
      <c r="A137" s="24">
        <v>42538</v>
      </c>
      <c r="B137" s="27" t="s">
        <v>283</v>
      </c>
      <c r="C137" s="48" t="s">
        <v>284</v>
      </c>
      <c r="D137" s="19">
        <v>2.87</v>
      </c>
      <c r="E137" s="19" t="str">
        <f t="shared" si="31"/>
        <v>Y</v>
      </c>
      <c r="F137" s="20">
        <f t="shared" si="38"/>
        <v>5.0559066601847347</v>
      </c>
      <c r="G137" s="20">
        <f t="shared" si="39"/>
        <v>14.510452114730189</v>
      </c>
      <c r="H137" s="81" t="s">
        <v>28</v>
      </c>
      <c r="I137" s="29">
        <f t="shared" si="32"/>
        <v>8</v>
      </c>
      <c r="J137" s="20">
        <f t="shared" si="30"/>
        <v>9.454545454545455</v>
      </c>
      <c r="K137" s="20">
        <f t="shared" si="40"/>
        <v>9.454545454545455</v>
      </c>
      <c r="L137" s="20">
        <f t="shared" si="41"/>
        <v>361.88952380952384</v>
      </c>
      <c r="M137" s="45">
        <f t="shared" si="42"/>
        <v>56</v>
      </c>
      <c r="N137" s="45">
        <f t="shared" si="43"/>
        <v>76</v>
      </c>
      <c r="O137" s="61">
        <f t="shared" si="44"/>
        <v>0.42424242424242425</v>
      </c>
      <c r="P137" s="23">
        <f t="shared" si="36"/>
        <v>2.87</v>
      </c>
      <c r="Q137">
        <v>1</v>
      </c>
      <c r="R137" s="23">
        <f t="shared" si="37"/>
        <v>1.87</v>
      </c>
      <c r="S137" s="45">
        <f t="shared" si="34"/>
        <v>9</v>
      </c>
      <c r="T137" s="39">
        <f t="shared" si="33"/>
        <v>7</v>
      </c>
      <c r="U137" s="84">
        <f t="shared" si="35"/>
        <v>0.5625</v>
      </c>
    </row>
    <row r="138" spans="1:24" x14ac:dyDescent="0.3">
      <c r="A138" s="24">
        <v>42539</v>
      </c>
      <c r="B138" s="27" t="s">
        <v>285</v>
      </c>
      <c r="C138" s="48" t="s">
        <v>286</v>
      </c>
      <c r="D138" s="19">
        <v>2.5</v>
      </c>
      <c r="E138" s="19" t="str">
        <f t="shared" si="31"/>
        <v>Y</v>
      </c>
      <c r="F138" s="20">
        <f t="shared" si="38"/>
        <v>2.6666666666666665</v>
      </c>
      <c r="G138" s="20">
        <f t="shared" si="39"/>
        <v>6.6666666666666661</v>
      </c>
      <c r="H138" s="81" t="s">
        <v>19</v>
      </c>
      <c r="I138" s="29">
        <f t="shared" si="32"/>
        <v>4</v>
      </c>
      <c r="J138" s="20">
        <f t="shared" si="30"/>
        <v>4</v>
      </c>
      <c r="K138" s="20">
        <f t="shared" si="40"/>
        <v>-2.6666666666666665</v>
      </c>
      <c r="L138" s="20">
        <f t="shared" si="41"/>
        <v>359.22285714285715</v>
      </c>
      <c r="M138" s="45">
        <f t="shared" si="42"/>
        <v>56</v>
      </c>
      <c r="N138" s="45">
        <f t="shared" si="43"/>
        <v>77</v>
      </c>
      <c r="O138" s="61">
        <f t="shared" si="44"/>
        <v>0.42105263157894735</v>
      </c>
      <c r="P138" s="23">
        <f t="shared" si="36"/>
        <v>2.5</v>
      </c>
      <c r="Q138">
        <v>1</v>
      </c>
      <c r="R138" s="23">
        <f t="shared" si="37"/>
        <v>1.5</v>
      </c>
      <c r="S138" s="45">
        <f t="shared" si="34"/>
        <v>9</v>
      </c>
      <c r="T138" s="39">
        <f t="shared" si="33"/>
        <v>8</v>
      </c>
      <c r="U138" s="84">
        <f t="shared" si="35"/>
        <v>0.52941176470588236</v>
      </c>
    </row>
    <row r="139" spans="1:24" x14ac:dyDescent="0.3">
      <c r="A139" s="24">
        <v>42541</v>
      </c>
      <c r="B139" s="27" t="s">
        <v>287</v>
      </c>
      <c r="C139" s="48" t="s">
        <v>288</v>
      </c>
      <c r="D139" s="19">
        <v>5</v>
      </c>
      <c r="E139" s="19" t="str">
        <f t="shared" si="31"/>
        <v>Y</v>
      </c>
      <c r="F139" s="20">
        <f t="shared" si="38"/>
        <v>2.6666666666666665</v>
      </c>
      <c r="G139" s="20">
        <f t="shared" si="39"/>
        <v>13.333333333333332</v>
      </c>
      <c r="H139" s="81" t="s">
        <v>19</v>
      </c>
      <c r="I139" s="29">
        <f t="shared" si="32"/>
        <v>8</v>
      </c>
      <c r="J139" s="20">
        <f t="shared" si="30"/>
        <v>10.666666666666666</v>
      </c>
      <c r="K139" s="20">
        <f t="shared" si="40"/>
        <v>-2.6666666666666665</v>
      </c>
      <c r="L139" s="20">
        <f t="shared" si="41"/>
        <v>356.55619047619047</v>
      </c>
      <c r="M139" s="45">
        <f t="shared" si="42"/>
        <v>56</v>
      </c>
      <c r="N139" s="45">
        <f t="shared" si="43"/>
        <v>78</v>
      </c>
      <c r="O139" s="61">
        <f t="shared" si="44"/>
        <v>0.41791044776119401</v>
      </c>
      <c r="P139" s="23">
        <f t="shared" si="36"/>
        <v>5</v>
      </c>
      <c r="Q139">
        <v>1</v>
      </c>
      <c r="R139" s="23">
        <f t="shared" si="37"/>
        <v>4</v>
      </c>
      <c r="S139" s="45">
        <f t="shared" si="34"/>
        <v>9</v>
      </c>
      <c r="T139" s="39">
        <f t="shared" si="33"/>
        <v>9</v>
      </c>
      <c r="U139" s="84">
        <f t="shared" si="35"/>
        <v>0.5</v>
      </c>
    </row>
    <row r="140" spans="1:24" x14ac:dyDescent="0.3">
      <c r="A140" s="24">
        <v>42543</v>
      </c>
      <c r="B140" s="27" t="s">
        <v>289</v>
      </c>
      <c r="C140" s="48" t="s">
        <v>290</v>
      </c>
      <c r="D140" s="19">
        <v>2.75</v>
      </c>
      <c r="E140" s="19" t="str">
        <f t="shared" si="31"/>
        <v>Y</v>
      </c>
      <c r="F140" s="20">
        <f t="shared" si="38"/>
        <v>9.9047619047619033</v>
      </c>
      <c r="G140" s="20">
        <f t="shared" si="39"/>
        <v>27.238095238095234</v>
      </c>
      <c r="H140" s="81" t="s">
        <v>19</v>
      </c>
      <c r="I140" s="29">
        <f t="shared" si="32"/>
        <v>12</v>
      </c>
      <c r="J140" s="20">
        <f t="shared" si="30"/>
        <v>17.333333333333332</v>
      </c>
      <c r="K140" s="20">
        <f t="shared" si="40"/>
        <v>-9.9047619047619033</v>
      </c>
      <c r="L140" s="20">
        <f t="shared" si="41"/>
        <v>346.65142857142854</v>
      </c>
      <c r="M140" s="45">
        <f t="shared" si="42"/>
        <v>56</v>
      </c>
      <c r="N140" s="45">
        <f t="shared" si="43"/>
        <v>79</v>
      </c>
      <c r="O140" s="61">
        <f t="shared" si="44"/>
        <v>0.4148148148148148</v>
      </c>
      <c r="P140" s="23">
        <f t="shared" si="36"/>
        <v>2.75</v>
      </c>
      <c r="Q140">
        <v>1</v>
      </c>
      <c r="R140" s="23">
        <f t="shared" si="37"/>
        <v>1.75</v>
      </c>
      <c r="S140" s="45">
        <f t="shared" si="34"/>
        <v>9</v>
      </c>
      <c r="T140" s="39">
        <f t="shared" si="33"/>
        <v>10</v>
      </c>
      <c r="U140" s="84">
        <f t="shared" si="35"/>
        <v>0.47368421052631576</v>
      </c>
    </row>
    <row r="141" spans="1:24" x14ac:dyDescent="0.3">
      <c r="A141" s="24">
        <v>42544</v>
      </c>
      <c r="B141" s="27" t="s">
        <v>291</v>
      </c>
      <c r="C141" s="90" t="s">
        <v>292</v>
      </c>
      <c r="D141" s="19">
        <v>3</v>
      </c>
      <c r="E141" s="19" t="str">
        <f t="shared" si="31"/>
        <v>Y</v>
      </c>
      <c r="F141" s="20">
        <f t="shared" si="38"/>
        <v>15.619047619047617</v>
      </c>
      <c r="G141" s="20">
        <v>39.51</v>
      </c>
      <c r="H141" s="81" t="s">
        <v>28</v>
      </c>
      <c r="I141" s="29">
        <f t="shared" si="32"/>
        <v>16</v>
      </c>
      <c r="J141" s="20">
        <f t="shared" si="30"/>
        <v>31.238095238095234</v>
      </c>
      <c r="K141" s="20">
        <f t="shared" si="40"/>
        <v>31.238095238095234</v>
      </c>
      <c r="L141" s="20">
        <f t="shared" si="41"/>
        <v>377.88952380952378</v>
      </c>
      <c r="M141" s="45">
        <f t="shared" si="42"/>
        <v>57</v>
      </c>
      <c r="N141" s="45">
        <f t="shared" si="43"/>
        <v>79</v>
      </c>
      <c r="O141" s="61">
        <f t="shared" si="44"/>
        <v>0.41911764705882354</v>
      </c>
      <c r="P141" s="23">
        <f t="shared" si="36"/>
        <v>3</v>
      </c>
      <c r="Q141">
        <v>1</v>
      </c>
      <c r="R141" s="23">
        <f t="shared" si="37"/>
        <v>2</v>
      </c>
      <c r="S141" s="45">
        <f t="shared" si="34"/>
        <v>10</v>
      </c>
      <c r="T141" s="39">
        <f t="shared" si="33"/>
        <v>10</v>
      </c>
      <c r="U141" s="84">
        <f t="shared" si="35"/>
        <v>0.5</v>
      </c>
    </row>
    <row r="142" spans="1:24" x14ac:dyDescent="0.3">
      <c r="A142" s="24">
        <v>42545</v>
      </c>
      <c r="B142" s="27" t="s">
        <v>293</v>
      </c>
      <c r="C142" s="48" t="s">
        <v>294</v>
      </c>
      <c r="D142" s="19">
        <v>2.5</v>
      </c>
      <c r="E142" s="19" t="str">
        <f t="shared" si="31"/>
        <v>Y</v>
      </c>
      <c r="F142" s="20">
        <f t="shared" si="38"/>
        <v>2.6666666666666665</v>
      </c>
      <c r="G142" s="20">
        <f t="shared" si="39"/>
        <v>6.6666666666666661</v>
      </c>
      <c r="H142" s="81" t="s">
        <v>19</v>
      </c>
      <c r="I142" s="29">
        <f t="shared" si="32"/>
        <v>4</v>
      </c>
      <c r="J142" s="20">
        <f t="shared" si="30"/>
        <v>4</v>
      </c>
      <c r="K142" s="20">
        <f t="shared" si="40"/>
        <v>-2.6666666666666665</v>
      </c>
      <c r="L142" s="20">
        <f t="shared" si="41"/>
        <v>375.22285714285709</v>
      </c>
      <c r="M142" s="45">
        <f t="shared" si="42"/>
        <v>57</v>
      </c>
      <c r="N142" s="45">
        <f t="shared" si="43"/>
        <v>80</v>
      </c>
      <c r="O142" s="61">
        <f t="shared" si="44"/>
        <v>0.41605839416058393</v>
      </c>
      <c r="P142" s="23">
        <f t="shared" si="36"/>
        <v>2.5</v>
      </c>
      <c r="Q142">
        <v>1</v>
      </c>
      <c r="R142" s="23">
        <f t="shared" si="37"/>
        <v>1.5</v>
      </c>
      <c r="S142" s="45">
        <f t="shared" si="34"/>
        <v>10</v>
      </c>
      <c r="T142" s="39">
        <f t="shared" si="33"/>
        <v>11</v>
      </c>
      <c r="U142" s="84">
        <f t="shared" si="35"/>
        <v>0.47619047619047616</v>
      </c>
    </row>
    <row r="143" spans="1:24" x14ac:dyDescent="0.3">
      <c r="A143" s="24">
        <v>42548</v>
      </c>
      <c r="B143" s="27" t="s">
        <v>295</v>
      </c>
      <c r="C143" s="48" t="s">
        <v>296</v>
      </c>
      <c r="D143" s="19">
        <v>2.88</v>
      </c>
      <c r="E143" s="19" t="str">
        <f t="shared" si="31"/>
        <v>Y</v>
      </c>
      <c r="F143" s="20">
        <f t="shared" si="38"/>
        <v>5.6737588652482271</v>
      </c>
      <c r="G143" s="20">
        <f t="shared" si="39"/>
        <v>16.340425531914892</v>
      </c>
      <c r="H143" s="81" t="s">
        <v>19</v>
      </c>
      <c r="I143" s="29">
        <f t="shared" si="32"/>
        <v>8</v>
      </c>
      <c r="J143" s="20">
        <f t="shared" si="30"/>
        <v>10.666666666666666</v>
      </c>
      <c r="K143" s="20">
        <f t="shared" si="40"/>
        <v>-5.6737588652482271</v>
      </c>
      <c r="L143" s="20">
        <f t="shared" si="41"/>
        <v>369.54909827760889</v>
      </c>
      <c r="M143" s="45">
        <f t="shared" si="42"/>
        <v>57</v>
      </c>
      <c r="N143" s="45">
        <f t="shared" si="43"/>
        <v>81</v>
      </c>
      <c r="O143" s="61">
        <f t="shared" si="44"/>
        <v>0.41304347826086957</v>
      </c>
      <c r="P143" s="23">
        <f t="shared" si="36"/>
        <v>2.88</v>
      </c>
      <c r="Q143">
        <v>1</v>
      </c>
      <c r="R143" s="23">
        <f t="shared" si="37"/>
        <v>1.88</v>
      </c>
      <c r="S143" s="45">
        <f t="shared" si="34"/>
        <v>10</v>
      </c>
      <c r="T143" s="39">
        <f t="shared" si="33"/>
        <v>12</v>
      </c>
      <c r="U143" s="84">
        <f t="shared" si="35"/>
        <v>0.45454545454545453</v>
      </c>
    </row>
    <row r="144" spans="1:24" x14ac:dyDescent="0.3">
      <c r="A144" s="24">
        <v>42549</v>
      </c>
      <c r="B144" s="27" t="s">
        <v>297</v>
      </c>
      <c r="C144" s="48" t="s">
        <v>298</v>
      </c>
      <c r="D144" s="19">
        <v>2.62</v>
      </c>
      <c r="E144" s="19" t="str">
        <f t="shared" si="31"/>
        <v>Y</v>
      </c>
      <c r="F144" s="20">
        <f t="shared" si="38"/>
        <v>12.555818229577094</v>
      </c>
      <c r="G144" s="20">
        <f t="shared" si="39"/>
        <v>32.896243761491988</v>
      </c>
      <c r="H144" s="81" t="s">
        <v>19</v>
      </c>
      <c r="I144" s="29">
        <f t="shared" si="32"/>
        <v>12</v>
      </c>
      <c r="J144" s="20">
        <f t="shared" si="30"/>
        <v>20.340425531914892</v>
      </c>
      <c r="K144" s="20">
        <f t="shared" si="40"/>
        <v>-12.555818229577094</v>
      </c>
      <c r="L144" s="20">
        <f t="shared" si="41"/>
        <v>356.99328004803181</v>
      </c>
      <c r="M144" s="45">
        <f t="shared" si="42"/>
        <v>57</v>
      </c>
      <c r="N144" s="45">
        <f t="shared" si="43"/>
        <v>82</v>
      </c>
      <c r="O144" s="61">
        <f t="shared" si="44"/>
        <v>0.41007194244604317</v>
      </c>
      <c r="P144" s="23">
        <f t="shared" si="36"/>
        <v>2.62</v>
      </c>
      <c r="Q144">
        <v>1</v>
      </c>
      <c r="R144" s="23">
        <f t="shared" si="37"/>
        <v>1.62</v>
      </c>
      <c r="S144" s="45">
        <f t="shared" si="34"/>
        <v>10</v>
      </c>
      <c r="T144" s="39">
        <f t="shared" si="33"/>
        <v>13</v>
      </c>
      <c r="U144" s="84">
        <f t="shared" si="35"/>
        <v>0.43478260869565216</v>
      </c>
    </row>
    <row r="145" spans="1:22" x14ac:dyDescent="0.3">
      <c r="A145" s="32">
        <v>42551</v>
      </c>
      <c r="B145" s="33"/>
      <c r="C145" s="108"/>
      <c r="D145" s="35">
        <v>3</v>
      </c>
      <c r="E145" s="19" t="str">
        <f t="shared" si="31"/>
        <v>Y</v>
      </c>
      <c r="F145" s="36">
        <f t="shared" si="38"/>
        <v>18.448121880745994</v>
      </c>
      <c r="G145" s="36">
        <f t="shared" si="39"/>
        <v>55.344365642237982</v>
      </c>
      <c r="H145" s="109" t="s">
        <v>28</v>
      </c>
      <c r="I145" s="29">
        <f t="shared" si="32"/>
        <v>16</v>
      </c>
      <c r="J145" s="20">
        <f t="shared" si="30"/>
        <v>36.896243761491988</v>
      </c>
      <c r="K145" s="36">
        <f t="shared" si="40"/>
        <v>36.896243761491988</v>
      </c>
      <c r="L145" s="36">
        <f t="shared" si="41"/>
        <v>393.88952380952378</v>
      </c>
      <c r="M145" s="112">
        <f t="shared" si="42"/>
        <v>58</v>
      </c>
      <c r="N145" s="112">
        <f t="shared" si="43"/>
        <v>82</v>
      </c>
      <c r="O145" s="113">
        <f t="shared" si="44"/>
        <v>0.41428571428571431</v>
      </c>
      <c r="P145" s="114">
        <f t="shared" si="36"/>
        <v>3</v>
      </c>
      <c r="Q145" s="34">
        <v>1</v>
      </c>
      <c r="R145" s="114">
        <f t="shared" si="37"/>
        <v>2</v>
      </c>
      <c r="S145" s="112">
        <f t="shared" si="34"/>
        <v>11</v>
      </c>
      <c r="T145" s="40">
        <f t="shared" si="33"/>
        <v>13</v>
      </c>
      <c r="U145" s="115">
        <f t="shared" si="35"/>
        <v>0.45833333333333331</v>
      </c>
    </row>
    <row r="146" spans="1:22" ht="24.6" customHeight="1" x14ac:dyDescent="0.3">
      <c r="A146" s="24">
        <v>42552</v>
      </c>
      <c r="B146" s="116" t="s">
        <v>299</v>
      </c>
      <c r="C146" s="48" t="s">
        <v>300</v>
      </c>
      <c r="D146" s="117">
        <v>2.75</v>
      </c>
      <c r="E146" s="19" t="str">
        <f t="shared" si="31"/>
        <v>Y</v>
      </c>
      <c r="F146" s="20">
        <f t="shared" si="38"/>
        <v>2.2857142857142856</v>
      </c>
      <c r="G146" s="20">
        <f t="shared" si="39"/>
        <v>6.2857142857142856</v>
      </c>
      <c r="H146" s="81" t="s">
        <v>28</v>
      </c>
      <c r="I146" s="29">
        <f t="shared" si="32"/>
        <v>4</v>
      </c>
      <c r="J146" s="20">
        <f t="shared" si="30"/>
        <v>4</v>
      </c>
      <c r="K146" s="20">
        <f t="shared" si="40"/>
        <v>4</v>
      </c>
      <c r="L146" s="20">
        <f t="shared" si="41"/>
        <v>397.88952380952378</v>
      </c>
      <c r="M146" s="45">
        <f t="shared" si="42"/>
        <v>59</v>
      </c>
      <c r="N146" s="45">
        <f t="shared" si="43"/>
        <v>82</v>
      </c>
      <c r="O146" s="61">
        <f t="shared" si="44"/>
        <v>0.41843971631205673</v>
      </c>
      <c r="P146" s="23">
        <f t="shared" si="36"/>
        <v>2.75</v>
      </c>
      <c r="Q146">
        <v>1</v>
      </c>
      <c r="R146" s="23">
        <f t="shared" si="37"/>
        <v>1.75</v>
      </c>
      <c r="S146" s="45">
        <v>1</v>
      </c>
      <c r="T146" s="39">
        <v>0</v>
      </c>
      <c r="U146" s="84">
        <f t="shared" si="35"/>
        <v>1</v>
      </c>
    </row>
    <row r="147" spans="1:22" x14ac:dyDescent="0.3">
      <c r="A147" s="24">
        <v>42555</v>
      </c>
      <c r="B147" s="27" t="s">
        <v>301</v>
      </c>
      <c r="C147" s="48" t="s">
        <v>302</v>
      </c>
      <c r="D147" s="19">
        <v>3.25</v>
      </c>
      <c r="E147" s="19" t="str">
        <f t="shared" si="31"/>
        <v>Y</v>
      </c>
      <c r="F147" s="20">
        <f t="shared" si="38"/>
        <v>1.7777777777777777</v>
      </c>
      <c r="G147" s="20">
        <f t="shared" si="39"/>
        <v>5.7777777777777777</v>
      </c>
      <c r="H147" s="81" t="s">
        <v>28</v>
      </c>
      <c r="I147" s="29">
        <f t="shared" si="32"/>
        <v>4</v>
      </c>
      <c r="J147" s="20">
        <f t="shared" si="30"/>
        <v>4</v>
      </c>
      <c r="K147" s="20">
        <f t="shared" si="40"/>
        <v>4</v>
      </c>
      <c r="L147" s="20">
        <f t="shared" si="41"/>
        <v>401.88952380952378</v>
      </c>
      <c r="M147" s="45">
        <f t="shared" si="42"/>
        <v>60</v>
      </c>
      <c r="N147" s="45">
        <f t="shared" si="43"/>
        <v>82</v>
      </c>
      <c r="O147" s="61">
        <f t="shared" si="44"/>
        <v>0.42253521126760563</v>
      </c>
      <c r="P147" s="23">
        <f t="shared" si="36"/>
        <v>3.25</v>
      </c>
      <c r="Q147">
        <v>1</v>
      </c>
      <c r="R147" s="23">
        <f t="shared" si="37"/>
        <v>2.25</v>
      </c>
      <c r="S147" s="45">
        <f t="shared" si="34"/>
        <v>2</v>
      </c>
      <c r="T147" s="39">
        <f t="shared" si="33"/>
        <v>0</v>
      </c>
      <c r="U147" s="84">
        <f t="shared" si="35"/>
        <v>1</v>
      </c>
    </row>
    <row r="148" spans="1:22" x14ac:dyDescent="0.3">
      <c r="A148" s="24">
        <v>42556</v>
      </c>
      <c r="B148" s="27" t="s">
        <v>303</v>
      </c>
      <c r="C148" s="48" t="s">
        <v>304</v>
      </c>
      <c r="D148" s="19">
        <v>3.5</v>
      </c>
      <c r="E148" s="19" t="str">
        <f t="shared" si="31"/>
        <v>Y</v>
      </c>
      <c r="F148" s="20">
        <f t="shared" si="38"/>
        <v>1.6</v>
      </c>
      <c r="G148" s="20">
        <f t="shared" si="39"/>
        <v>5.6000000000000005</v>
      </c>
      <c r="H148" s="81" t="s">
        <v>28</v>
      </c>
      <c r="I148" s="29">
        <f t="shared" si="32"/>
        <v>4</v>
      </c>
      <c r="J148" s="20">
        <f t="shared" ref="J148:J211" si="45">IF(H147="","",IF(H147="Won",I148,IF(H147="Push",J147,IF(E148="Y",J147-K147+4,J147-K147))))</f>
        <v>4</v>
      </c>
      <c r="K148" s="20">
        <f t="shared" si="40"/>
        <v>4</v>
      </c>
      <c r="L148" s="20">
        <f t="shared" si="41"/>
        <v>405.88952380952378</v>
      </c>
      <c r="M148" s="45">
        <f t="shared" si="42"/>
        <v>61</v>
      </c>
      <c r="N148" s="45">
        <f t="shared" si="43"/>
        <v>82</v>
      </c>
      <c r="O148" s="61">
        <f t="shared" si="44"/>
        <v>0.42657342657342656</v>
      </c>
      <c r="P148" s="23">
        <f t="shared" si="36"/>
        <v>3.5</v>
      </c>
      <c r="Q148">
        <v>1</v>
      </c>
      <c r="R148" s="23">
        <f t="shared" si="37"/>
        <v>2.5</v>
      </c>
      <c r="S148" s="45">
        <f t="shared" si="34"/>
        <v>3</v>
      </c>
      <c r="T148" s="39">
        <f t="shared" si="33"/>
        <v>0</v>
      </c>
      <c r="U148" s="84">
        <f t="shared" si="35"/>
        <v>1</v>
      </c>
    </row>
    <row r="149" spans="1:22" x14ac:dyDescent="0.3">
      <c r="A149" s="24">
        <v>42557</v>
      </c>
      <c r="B149" s="27" t="s">
        <v>305</v>
      </c>
      <c r="C149" s="48" t="s">
        <v>306</v>
      </c>
      <c r="D149" s="19">
        <v>3.25</v>
      </c>
      <c r="E149" s="19" t="str">
        <f t="shared" ref="E149:E179" si="46">IF(COUNTIF(H144:H148,"Lost")&gt;4,"","Y")</f>
        <v>Y</v>
      </c>
      <c r="F149" s="20">
        <f t="shared" si="38"/>
        <v>1.7777777777777777</v>
      </c>
      <c r="G149" s="20">
        <f t="shared" si="39"/>
        <v>5.7777777777777777</v>
      </c>
      <c r="H149" s="81" t="s">
        <v>28</v>
      </c>
      <c r="I149" s="29">
        <f t="shared" ref="I149:I212" si="47">IF(H148="Lost",IF(I148=20,4,IF(E149="y",I148+4,I148)),4)</f>
        <v>4</v>
      </c>
      <c r="J149" s="20">
        <f t="shared" si="45"/>
        <v>4</v>
      </c>
      <c r="K149" s="20">
        <f t="shared" si="40"/>
        <v>4</v>
      </c>
      <c r="L149" s="20">
        <f t="shared" si="41"/>
        <v>409.88952380952378</v>
      </c>
      <c r="M149" s="45">
        <f t="shared" si="42"/>
        <v>62</v>
      </c>
      <c r="N149" s="45">
        <f t="shared" si="43"/>
        <v>82</v>
      </c>
      <c r="O149" s="61">
        <f t="shared" si="44"/>
        <v>0.43055555555555558</v>
      </c>
      <c r="P149" s="23">
        <f t="shared" si="36"/>
        <v>3.25</v>
      </c>
      <c r="Q149">
        <v>1</v>
      </c>
      <c r="R149" s="23">
        <f t="shared" si="37"/>
        <v>2.25</v>
      </c>
      <c r="S149" s="45">
        <f t="shared" si="34"/>
        <v>4</v>
      </c>
      <c r="T149" s="39">
        <f t="shared" si="33"/>
        <v>0</v>
      </c>
      <c r="U149" s="84">
        <f t="shared" si="35"/>
        <v>1</v>
      </c>
    </row>
    <row r="150" spans="1:22" x14ac:dyDescent="0.3">
      <c r="A150" s="24">
        <v>42558</v>
      </c>
      <c r="B150" s="27" t="s">
        <v>307</v>
      </c>
      <c r="C150" s="48" t="s">
        <v>308</v>
      </c>
      <c r="D150" s="19">
        <v>3.75</v>
      </c>
      <c r="E150" s="19" t="str">
        <f t="shared" si="46"/>
        <v>Y</v>
      </c>
      <c r="F150" s="20">
        <f t="shared" si="38"/>
        <v>1.4545454545454546</v>
      </c>
      <c r="G150" s="20">
        <f t="shared" si="39"/>
        <v>5.454545454545455</v>
      </c>
      <c r="H150" s="81" t="s">
        <v>28</v>
      </c>
      <c r="I150" s="29">
        <f t="shared" si="47"/>
        <v>4</v>
      </c>
      <c r="J150" s="20">
        <f t="shared" si="45"/>
        <v>4</v>
      </c>
      <c r="K150" s="20">
        <f t="shared" si="40"/>
        <v>4</v>
      </c>
      <c r="L150" s="20">
        <f t="shared" si="41"/>
        <v>413.88952380952378</v>
      </c>
      <c r="M150" s="45">
        <f t="shared" si="42"/>
        <v>63</v>
      </c>
      <c r="N150" s="45">
        <f t="shared" si="43"/>
        <v>82</v>
      </c>
      <c r="O150" s="61">
        <f t="shared" si="44"/>
        <v>0.43448275862068964</v>
      </c>
      <c r="P150" s="23">
        <f t="shared" si="36"/>
        <v>3.75</v>
      </c>
      <c r="Q150">
        <v>1</v>
      </c>
      <c r="R150" s="23">
        <f t="shared" si="37"/>
        <v>2.75</v>
      </c>
      <c r="S150" s="45">
        <f t="shared" si="34"/>
        <v>5</v>
      </c>
      <c r="T150" s="39">
        <f t="shared" si="33"/>
        <v>0</v>
      </c>
      <c r="U150" s="84">
        <f t="shared" si="35"/>
        <v>1</v>
      </c>
    </row>
    <row r="151" spans="1:22" x14ac:dyDescent="0.3">
      <c r="A151" s="24">
        <v>42562</v>
      </c>
      <c r="B151" s="27" t="s">
        <v>309</v>
      </c>
      <c r="C151" s="48" t="s">
        <v>310</v>
      </c>
      <c r="D151" s="19">
        <v>3.5</v>
      </c>
      <c r="E151" s="19" t="str">
        <f t="shared" si="46"/>
        <v>Y</v>
      </c>
      <c r="F151" s="20">
        <f t="shared" si="38"/>
        <v>1.6</v>
      </c>
      <c r="G151" s="20">
        <f t="shared" si="39"/>
        <v>5.6000000000000005</v>
      </c>
      <c r="H151" s="81" t="s">
        <v>19</v>
      </c>
      <c r="I151" s="29">
        <f t="shared" si="47"/>
        <v>4</v>
      </c>
      <c r="J151" s="20">
        <f t="shared" si="45"/>
        <v>4</v>
      </c>
      <c r="K151" s="20">
        <f t="shared" si="40"/>
        <v>-1.6</v>
      </c>
      <c r="L151" s="20">
        <f t="shared" si="41"/>
        <v>412.28952380952376</v>
      </c>
      <c r="M151" s="45">
        <f t="shared" si="42"/>
        <v>63</v>
      </c>
      <c r="N151" s="45">
        <f t="shared" si="43"/>
        <v>83</v>
      </c>
      <c r="O151" s="61">
        <f t="shared" si="44"/>
        <v>0.4315068493150685</v>
      </c>
      <c r="P151" s="23">
        <f t="shared" si="36"/>
        <v>3.5</v>
      </c>
      <c r="Q151">
        <v>1</v>
      </c>
      <c r="R151" s="23">
        <f t="shared" si="37"/>
        <v>2.5</v>
      </c>
      <c r="S151" s="45">
        <f t="shared" si="34"/>
        <v>5</v>
      </c>
      <c r="T151" s="39">
        <f t="shared" si="33"/>
        <v>1</v>
      </c>
      <c r="U151" s="84">
        <f t="shared" si="35"/>
        <v>0.83333333333333337</v>
      </c>
    </row>
    <row r="152" spans="1:22" x14ac:dyDescent="0.3">
      <c r="A152" s="24">
        <v>42563</v>
      </c>
      <c r="B152" s="27"/>
      <c r="C152" s="48"/>
      <c r="D152" s="19">
        <v>3.5</v>
      </c>
      <c r="E152" s="19" t="str">
        <f t="shared" si="46"/>
        <v>Y</v>
      </c>
      <c r="F152" s="20">
        <f t="shared" si="38"/>
        <v>3.84</v>
      </c>
      <c r="G152" s="20">
        <f t="shared" si="39"/>
        <v>13.44</v>
      </c>
      <c r="H152" s="81" t="s">
        <v>19</v>
      </c>
      <c r="I152" s="29">
        <f t="shared" si="47"/>
        <v>8</v>
      </c>
      <c r="J152" s="20">
        <f t="shared" si="45"/>
        <v>9.6</v>
      </c>
      <c r="K152" s="20">
        <f t="shared" si="40"/>
        <v>-3.84</v>
      </c>
      <c r="L152" s="20">
        <f t="shared" si="41"/>
        <v>408.44952380952378</v>
      </c>
      <c r="M152" s="45">
        <f t="shared" si="42"/>
        <v>63</v>
      </c>
      <c r="N152" s="45">
        <f t="shared" si="43"/>
        <v>84</v>
      </c>
      <c r="O152" s="61">
        <f t="shared" si="44"/>
        <v>0.42857142857142855</v>
      </c>
      <c r="P152" s="23">
        <f t="shared" si="36"/>
        <v>3.5</v>
      </c>
      <c r="Q152">
        <v>1</v>
      </c>
      <c r="R152" s="23">
        <f t="shared" si="37"/>
        <v>2.5</v>
      </c>
      <c r="S152" s="45">
        <f t="shared" si="34"/>
        <v>5</v>
      </c>
      <c r="T152" s="39">
        <f t="shared" si="33"/>
        <v>2</v>
      </c>
      <c r="U152" s="84">
        <f t="shared" si="35"/>
        <v>0.7142857142857143</v>
      </c>
    </row>
    <row r="153" spans="1:22" x14ac:dyDescent="0.3">
      <c r="A153" s="24">
        <v>42565</v>
      </c>
      <c r="B153" s="27" t="s">
        <v>311</v>
      </c>
      <c r="C153" s="48" t="s">
        <v>312</v>
      </c>
      <c r="D153" s="19">
        <v>3.25</v>
      </c>
      <c r="E153" s="19" t="str">
        <f t="shared" si="46"/>
        <v>Y</v>
      </c>
      <c r="F153" s="20">
        <f t="shared" si="38"/>
        <v>7.7511111111111104</v>
      </c>
      <c r="G153" s="20">
        <f t="shared" si="39"/>
        <v>25.191111111111109</v>
      </c>
      <c r="H153" s="81" t="s">
        <v>19</v>
      </c>
      <c r="I153" s="29">
        <f t="shared" si="47"/>
        <v>12</v>
      </c>
      <c r="J153" s="20">
        <f t="shared" si="45"/>
        <v>17.439999999999998</v>
      </c>
      <c r="K153" s="20">
        <f t="shared" si="40"/>
        <v>-7.7511111111111104</v>
      </c>
      <c r="L153" s="20">
        <f t="shared" si="41"/>
        <v>400.69841269841265</v>
      </c>
      <c r="M153" s="45">
        <f t="shared" si="42"/>
        <v>63</v>
      </c>
      <c r="N153" s="45">
        <f t="shared" si="43"/>
        <v>85</v>
      </c>
      <c r="O153" s="61">
        <f t="shared" si="44"/>
        <v>0.42567567567567566</v>
      </c>
      <c r="P153" s="23">
        <f t="shared" si="36"/>
        <v>3.25</v>
      </c>
      <c r="Q153">
        <v>1</v>
      </c>
      <c r="R153" s="23">
        <f t="shared" si="37"/>
        <v>2.25</v>
      </c>
      <c r="S153" s="45">
        <f t="shared" si="34"/>
        <v>5</v>
      </c>
      <c r="T153" s="39">
        <f t="shared" si="33"/>
        <v>3</v>
      </c>
      <c r="U153" s="84">
        <f t="shared" si="35"/>
        <v>0.625</v>
      </c>
    </row>
    <row r="154" spans="1:22" x14ac:dyDescent="0.3">
      <c r="A154" s="24">
        <v>42567</v>
      </c>
      <c r="B154" s="27" t="s">
        <v>313</v>
      </c>
      <c r="C154" s="48" t="s">
        <v>314</v>
      </c>
      <c r="D154" s="19">
        <v>2.75</v>
      </c>
      <c r="E154" s="19" t="str">
        <f t="shared" si="46"/>
        <v>Y</v>
      </c>
      <c r="F154" s="20">
        <f t="shared" si="38"/>
        <v>16.680634920634919</v>
      </c>
      <c r="G154" s="20">
        <f t="shared" si="39"/>
        <v>45.871746031746028</v>
      </c>
      <c r="H154" s="81" t="s">
        <v>28</v>
      </c>
      <c r="I154" s="29">
        <f t="shared" si="47"/>
        <v>16</v>
      </c>
      <c r="J154" s="20">
        <f t="shared" si="45"/>
        <v>29.191111111111109</v>
      </c>
      <c r="K154" s="20">
        <f t="shared" si="40"/>
        <v>29.191111111111109</v>
      </c>
      <c r="L154" s="20">
        <f t="shared" si="41"/>
        <v>429.88952380952378</v>
      </c>
      <c r="M154" s="45">
        <f t="shared" si="42"/>
        <v>64</v>
      </c>
      <c r="N154" s="45">
        <f t="shared" si="43"/>
        <v>85</v>
      </c>
      <c r="O154" s="61">
        <f t="shared" si="44"/>
        <v>0.42953020134228187</v>
      </c>
      <c r="P154" s="23">
        <f t="shared" si="36"/>
        <v>2.75</v>
      </c>
      <c r="Q154">
        <v>1</v>
      </c>
      <c r="R154" s="23">
        <f t="shared" si="37"/>
        <v>1.75</v>
      </c>
      <c r="S154" s="45">
        <f t="shared" si="34"/>
        <v>6</v>
      </c>
      <c r="T154" s="39">
        <f t="shared" si="33"/>
        <v>3</v>
      </c>
      <c r="U154" s="84">
        <f t="shared" si="35"/>
        <v>0.66666666666666663</v>
      </c>
    </row>
    <row r="155" spans="1:22" x14ac:dyDescent="0.3">
      <c r="A155" s="24">
        <v>42569</v>
      </c>
      <c r="B155" s="27" t="s">
        <v>315</v>
      </c>
      <c r="C155" s="90" t="s">
        <v>316</v>
      </c>
      <c r="D155" s="19">
        <v>3</v>
      </c>
      <c r="E155" s="19" t="str">
        <f t="shared" si="46"/>
        <v>Y</v>
      </c>
      <c r="F155" s="20">
        <f t="shared" si="38"/>
        <v>2</v>
      </c>
      <c r="G155" s="20">
        <f t="shared" si="39"/>
        <v>6</v>
      </c>
      <c r="H155" s="81" t="s">
        <v>19</v>
      </c>
      <c r="I155" s="29">
        <f t="shared" si="47"/>
        <v>4</v>
      </c>
      <c r="J155" s="20">
        <f t="shared" si="45"/>
        <v>4</v>
      </c>
      <c r="K155" s="20">
        <f t="shared" si="40"/>
        <v>-2</v>
      </c>
      <c r="L155" s="20">
        <f t="shared" si="41"/>
        <v>427.88952380952378</v>
      </c>
      <c r="M155" s="45">
        <f t="shared" si="42"/>
        <v>64</v>
      </c>
      <c r="N155" s="45">
        <f t="shared" si="43"/>
        <v>86</v>
      </c>
      <c r="O155" s="61">
        <f t="shared" si="44"/>
        <v>0.42666666666666669</v>
      </c>
      <c r="P155" s="23">
        <f t="shared" si="36"/>
        <v>3</v>
      </c>
      <c r="Q155">
        <v>1</v>
      </c>
      <c r="R155" s="23">
        <f t="shared" si="37"/>
        <v>2</v>
      </c>
      <c r="S155" s="45">
        <f t="shared" si="34"/>
        <v>6</v>
      </c>
      <c r="T155" s="39">
        <f t="shared" si="33"/>
        <v>4</v>
      </c>
      <c r="U155" s="84">
        <f t="shared" si="35"/>
        <v>0.6</v>
      </c>
    </row>
    <row r="156" spans="1:22" x14ac:dyDescent="0.3">
      <c r="A156" s="24">
        <v>42570</v>
      </c>
      <c r="B156" s="27" t="s">
        <v>317</v>
      </c>
      <c r="C156" s="48" t="s">
        <v>318</v>
      </c>
      <c r="D156" s="19">
        <v>4</v>
      </c>
      <c r="E156" s="19" t="str">
        <f t="shared" si="46"/>
        <v>Y</v>
      </c>
      <c r="F156" s="20">
        <v>3.33</v>
      </c>
      <c r="G156" s="20">
        <f t="shared" si="39"/>
        <v>13.32</v>
      </c>
      <c r="H156" s="81" t="s">
        <v>28</v>
      </c>
      <c r="I156" s="29">
        <f t="shared" si="47"/>
        <v>8</v>
      </c>
      <c r="J156" s="20">
        <f t="shared" si="45"/>
        <v>10</v>
      </c>
      <c r="K156" s="20">
        <v>13.33</v>
      </c>
      <c r="L156" s="20">
        <f t="shared" si="41"/>
        <v>441.21952380952376</v>
      </c>
      <c r="M156" s="45">
        <f t="shared" si="42"/>
        <v>65</v>
      </c>
      <c r="N156" s="45">
        <f t="shared" si="43"/>
        <v>86</v>
      </c>
      <c r="O156" s="61">
        <f t="shared" si="44"/>
        <v>0.43046357615894038</v>
      </c>
      <c r="P156" s="23">
        <f t="shared" si="36"/>
        <v>4</v>
      </c>
      <c r="Q156">
        <v>1</v>
      </c>
      <c r="R156" s="23">
        <f t="shared" si="37"/>
        <v>3</v>
      </c>
      <c r="S156" s="45">
        <f t="shared" si="34"/>
        <v>7</v>
      </c>
      <c r="T156" s="39">
        <f t="shared" si="33"/>
        <v>4</v>
      </c>
      <c r="U156" s="84">
        <f t="shared" si="35"/>
        <v>0.63636363636363635</v>
      </c>
      <c r="V156" t="s">
        <v>319</v>
      </c>
    </row>
    <row r="157" spans="1:22" x14ac:dyDescent="0.3">
      <c r="A157" s="24">
        <v>42571</v>
      </c>
      <c r="B157" s="27" t="s">
        <v>320</v>
      </c>
      <c r="C157" s="48" t="s">
        <v>321</v>
      </c>
      <c r="D157" s="19">
        <v>4.5</v>
      </c>
      <c r="E157" s="19" t="str">
        <f t="shared" si="46"/>
        <v>Y</v>
      </c>
      <c r="F157" s="20">
        <f t="shared" si="38"/>
        <v>1.1428571428571428</v>
      </c>
      <c r="G157" s="20">
        <f t="shared" si="39"/>
        <v>5.1428571428571423</v>
      </c>
      <c r="H157" s="81" t="s">
        <v>19</v>
      </c>
      <c r="I157" s="29">
        <f t="shared" si="47"/>
        <v>4</v>
      </c>
      <c r="J157" s="20">
        <f t="shared" si="45"/>
        <v>4</v>
      </c>
      <c r="K157" s="20">
        <f t="shared" si="40"/>
        <v>-1.1428571428571428</v>
      </c>
      <c r="L157" s="20">
        <f t="shared" si="41"/>
        <v>440.0766666666666</v>
      </c>
      <c r="M157" s="45">
        <f t="shared" si="42"/>
        <v>65</v>
      </c>
      <c r="N157" s="45">
        <f t="shared" si="43"/>
        <v>87</v>
      </c>
      <c r="O157" s="61">
        <f t="shared" si="44"/>
        <v>0.42763157894736842</v>
      </c>
      <c r="P157" s="23">
        <f t="shared" si="36"/>
        <v>4.5</v>
      </c>
      <c r="Q157">
        <v>1</v>
      </c>
      <c r="R157" s="23">
        <f t="shared" si="37"/>
        <v>3.5</v>
      </c>
      <c r="S157" s="45">
        <f t="shared" si="34"/>
        <v>7</v>
      </c>
      <c r="T157" s="39">
        <f t="shared" si="33"/>
        <v>5</v>
      </c>
      <c r="U157" s="84">
        <f t="shared" si="35"/>
        <v>0.58333333333333337</v>
      </c>
    </row>
    <row r="158" spans="1:22" x14ac:dyDescent="0.3">
      <c r="A158" s="24">
        <v>42573</v>
      </c>
      <c r="B158" s="27" t="s">
        <v>322</v>
      </c>
      <c r="C158" s="48" t="s">
        <v>323</v>
      </c>
      <c r="D158" s="19">
        <v>2.88</v>
      </c>
      <c r="E158" s="19" t="str">
        <f t="shared" si="46"/>
        <v>Y</v>
      </c>
      <c r="F158" s="20">
        <f t="shared" si="38"/>
        <v>4.86322188449848</v>
      </c>
      <c r="G158" s="20">
        <f t="shared" si="39"/>
        <v>14.006079027355621</v>
      </c>
      <c r="H158" s="81" t="s">
        <v>19</v>
      </c>
      <c r="I158" s="29">
        <f t="shared" si="47"/>
        <v>8</v>
      </c>
      <c r="J158" s="20">
        <f t="shared" si="45"/>
        <v>9.1428571428571423</v>
      </c>
      <c r="K158" s="20">
        <f t="shared" si="40"/>
        <v>-4.86322188449848</v>
      </c>
      <c r="L158" s="20">
        <f t="shared" si="41"/>
        <v>435.2134447821681</v>
      </c>
      <c r="M158" s="45">
        <f t="shared" si="42"/>
        <v>65</v>
      </c>
      <c r="N158" s="45">
        <f t="shared" si="43"/>
        <v>88</v>
      </c>
      <c r="O158" s="61">
        <f t="shared" si="44"/>
        <v>0.42483660130718953</v>
      </c>
      <c r="P158" s="23">
        <f t="shared" si="36"/>
        <v>2.88</v>
      </c>
      <c r="Q158">
        <v>1</v>
      </c>
      <c r="R158" s="23">
        <f t="shared" si="37"/>
        <v>1.88</v>
      </c>
      <c r="S158" s="45">
        <f t="shared" si="34"/>
        <v>7</v>
      </c>
      <c r="T158" s="39">
        <f t="shared" si="33"/>
        <v>6</v>
      </c>
      <c r="U158" s="84">
        <f t="shared" si="35"/>
        <v>0.53846153846153844</v>
      </c>
    </row>
    <row r="159" spans="1:22" x14ac:dyDescent="0.3">
      <c r="A159" s="24">
        <v>42576</v>
      </c>
      <c r="B159" s="27" t="s">
        <v>324</v>
      </c>
      <c r="C159" s="48" t="s">
        <v>325</v>
      </c>
      <c r="D159" s="19">
        <v>2.75</v>
      </c>
      <c r="E159" s="19" t="str">
        <f t="shared" si="46"/>
        <v>Y</v>
      </c>
      <c r="F159" s="20">
        <f t="shared" si="38"/>
        <v>10.289188015631783</v>
      </c>
      <c r="G159" s="20">
        <f t="shared" si="39"/>
        <v>28.295267042987405</v>
      </c>
      <c r="H159" s="81" t="s">
        <v>28</v>
      </c>
      <c r="I159" s="29">
        <f t="shared" si="47"/>
        <v>12</v>
      </c>
      <c r="J159" s="20">
        <f t="shared" si="45"/>
        <v>18.006079027355621</v>
      </c>
      <c r="K159" s="20">
        <f t="shared" si="40"/>
        <v>18.006079027355621</v>
      </c>
      <c r="L159" s="20">
        <f t="shared" si="41"/>
        <v>453.21952380952371</v>
      </c>
      <c r="M159" s="45">
        <f t="shared" si="42"/>
        <v>66</v>
      </c>
      <c r="N159" s="45">
        <f t="shared" si="43"/>
        <v>88</v>
      </c>
      <c r="O159" s="61">
        <f t="shared" si="44"/>
        <v>0.42857142857142855</v>
      </c>
      <c r="P159" s="23">
        <f t="shared" si="36"/>
        <v>2.75</v>
      </c>
      <c r="Q159">
        <v>1</v>
      </c>
      <c r="R159" s="23">
        <f t="shared" si="37"/>
        <v>1.75</v>
      </c>
      <c r="S159" s="45">
        <f t="shared" si="34"/>
        <v>8</v>
      </c>
      <c r="T159" s="39">
        <f t="shared" si="33"/>
        <v>6</v>
      </c>
      <c r="U159" s="84">
        <f t="shared" si="35"/>
        <v>0.5714285714285714</v>
      </c>
    </row>
    <row r="160" spans="1:22" x14ac:dyDescent="0.3">
      <c r="A160" s="24">
        <v>42577</v>
      </c>
      <c r="B160" s="27" t="s">
        <v>326</v>
      </c>
      <c r="C160" s="48" t="s">
        <v>327</v>
      </c>
      <c r="D160" s="19">
        <v>3.5</v>
      </c>
      <c r="E160" s="19" t="str">
        <f t="shared" si="46"/>
        <v>Y</v>
      </c>
      <c r="F160" s="20">
        <f t="shared" si="38"/>
        <v>1.6</v>
      </c>
      <c r="G160" s="20">
        <f t="shared" si="39"/>
        <v>5.6000000000000005</v>
      </c>
      <c r="H160" s="81" t="s">
        <v>19</v>
      </c>
      <c r="I160" s="29">
        <f t="shared" si="47"/>
        <v>4</v>
      </c>
      <c r="J160" s="20">
        <f t="shared" si="45"/>
        <v>4</v>
      </c>
      <c r="K160" s="20">
        <f t="shared" si="40"/>
        <v>-1.6</v>
      </c>
      <c r="L160" s="20">
        <f t="shared" si="41"/>
        <v>451.61952380952368</v>
      </c>
      <c r="M160" s="45">
        <f t="shared" si="42"/>
        <v>66</v>
      </c>
      <c r="N160" s="45">
        <f t="shared" si="43"/>
        <v>89</v>
      </c>
      <c r="O160" s="61">
        <f t="shared" si="44"/>
        <v>0.4258064516129032</v>
      </c>
      <c r="P160" s="23">
        <f t="shared" si="36"/>
        <v>3.5</v>
      </c>
      <c r="Q160">
        <v>1</v>
      </c>
      <c r="R160" s="23">
        <f t="shared" si="37"/>
        <v>2.5</v>
      </c>
      <c r="S160" s="45">
        <f t="shared" si="34"/>
        <v>8</v>
      </c>
      <c r="T160" s="39">
        <f t="shared" si="33"/>
        <v>7</v>
      </c>
      <c r="U160" s="84">
        <f t="shared" si="35"/>
        <v>0.53333333333333333</v>
      </c>
    </row>
    <row r="161" spans="1:22" x14ac:dyDescent="0.3">
      <c r="A161" s="24">
        <v>42580</v>
      </c>
      <c r="B161" s="27" t="s">
        <v>328</v>
      </c>
      <c r="C161" s="48" t="s">
        <v>329</v>
      </c>
      <c r="D161" s="19">
        <v>2.75</v>
      </c>
      <c r="E161" s="19" t="str">
        <f t="shared" si="46"/>
        <v>Y</v>
      </c>
      <c r="F161" s="20">
        <f t="shared" si="38"/>
        <v>5.4857142857142858</v>
      </c>
      <c r="G161" s="20">
        <f t="shared" si="39"/>
        <v>15.085714285714285</v>
      </c>
      <c r="H161" s="81" t="s">
        <v>28</v>
      </c>
      <c r="I161" s="29">
        <f t="shared" si="47"/>
        <v>8</v>
      </c>
      <c r="J161" s="20">
        <f t="shared" si="45"/>
        <v>9.6</v>
      </c>
      <c r="K161" s="20">
        <v>13.73</v>
      </c>
      <c r="L161" s="20">
        <f t="shared" si="41"/>
        <v>465.3495238095237</v>
      </c>
      <c r="M161" s="45">
        <f t="shared" si="42"/>
        <v>67</v>
      </c>
      <c r="N161" s="45">
        <f t="shared" si="43"/>
        <v>89</v>
      </c>
      <c r="O161" s="61">
        <f t="shared" si="44"/>
        <v>0.42948717948717946</v>
      </c>
      <c r="P161" s="23">
        <f t="shared" si="36"/>
        <v>2.75</v>
      </c>
      <c r="Q161">
        <v>1</v>
      </c>
      <c r="R161" s="23">
        <f t="shared" si="37"/>
        <v>1.75</v>
      </c>
      <c r="S161" s="45">
        <f t="shared" si="34"/>
        <v>9</v>
      </c>
      <c r="T161" s="39">
        <f t="shared" si="33"/>
        <v>7</v>
      </c>
      <c r="U161" s="84">
        <f t="shared" si="35"/>
        <v>0.5625</v>
      </c>
      <c r="V161" t="s">
        <v>330</v>
      </c>
    </row>
    <row r="162" spans="1:22" ht="32.4" customHeight="1" x14ac:dyDescent="0.3">
      <c r="A162" s="51">
        <v>42583</v>
      </c>
      <c r="B162" s="72" t="s">
        <v>331</v>
      </c>
      <c r="C162" s="75" t="s">
        <v>332</v>
      </c>
      <c r="D162" s="52">
        <v>3.12</v>
      </c>
      <c r="E162" s="19" t="str">
        <f t="shared" si="46"/>
        <v>Y</v>
      </c>
      <c r="F162" s="53">
        <f t="shared" si="38"/>
        <v>1.8867924528301885</v>
      </c>
      <c r="G162" s="53">
        <f t="shared" si="39"/>
        <v>5.8867924528301883</v>
      </c>
      <c r="H162" s="118" t="s">
        <v>28</v>
      </c>
      <c r="I162" s="29">
        <f t="shared" si="47"/>
        <v>4</v>
      </c>
      <c r="J162" s="20">
        <f t="shared" si="45"/>
        <v>4</v>
      </c>
      <c r="K162" s="53">
        <f t="shared" si="40"/>
        <v>4</v>
      </c>
      <c r="L162" s="53">
        <f t="shared" si="41"/>
        <v>469.3495238095237</v>
      </c>
      <c r="M162" s="44">
        <f t="shared" si="42"/>
        <v>68</v>
      </c>
      <c r="N162" s="44">
        <f t="shared" si="43"/>
        <v>89</v>
      </c>
      <c r="O162" s="120">
        <f t="shared" si="44"/>
        <v>0.43312101910828027</v>
      </c>
      <c r="P162" s="121">
        <f t="shared" si="36"/>
        <v>3.12</v>
      </c>
      <c r="Q162" s="71">
        <v>1</v>
      </c>
      <c r="R162" s="121">
        <f t="shared" si="37"/>
        <v>2.12</v>
      </c>
      <c r="S162" s="56">
        <v>1</v>
      </c>
      <c r="T162" s="122">
        <v>0</v>
      </c>
      <c r="U162" s="89">
        <f t="shared" si="35"/>
        <v>1</v>
      </c>
    </row>
    <row r="163" spans="1:22" x14ac:dyDescent="0.3">
      <c r="A163" s="24">
        <v>42584</v>
      </c>
      <c r="B163" s="27" t="s">
        <v>333</v>
      </c>
      <c r="C163" s="48" t="s">
        <v>334</v>
      </c>
      <c r="D163" s="19">
        <v>3.75</v>
      </c>
      <c r="E163" s="19" t="str">
        <f t="shared" si="46"/>
        <v>Y</v>
      </c>
      <c r="F163" s="20">
        <f t="shared" si="38"/>
        <v>1.4545454545454546</v>
      </c>
      <c r="G163" s="20">
        <f t="shared" si="39"/>
        <v>5.454545454545455</v>
      </c>
      <c r="H163" s="81" t="s">
        <v>28</v>
      </c>
      <c r="I163" s="29">
        <f t="shared" si="47"/>
        <v>4</v>
      </c>
      <c r="J163" s="20">
        <f t="shared" si="45"/>
        <v>4</v>
      </c>
      <c r="K163" s="20">
        <v>6.06</v>
      </c>
      <c r="L163" s="20">
        <f t="shared" si="41"/>
        <v>475.40952380952371</v>
      </c>
      <c r="M163" s="45">
        <f t="shared" si="42"/>
        <v>69</v>
      </c>
      <c r="N163" s="45">
        <f t="shared" si="43"/>
        <v>89</v>
      </c>
      <c r="O163" s="61">
        <f t="shared" si="44"/>
        <v>0.43670886075949367</v>
      </c>
      <c r="P163" s="23">
        <f t="shared" si="36"/>
        <v>3.75</v>
      </c>
      <c r="Q163">
        <v>1</v>
      </c>
      <c r="R163" s="23">
        <f t="shared" si="37"/>
        <v>2.75</v>
      </c>
      <c r="S163" s="45">
        <f t="shared" si="34"/>
        <v>2</v>
      </c>
      <c r="T163" s="39">
        <f t="shared" ref="T163:T226" si="48">IF(H163="","",IF(H163="Lost",T162+1,IF(H163="Push",T162,T162)))</f>
        <v>0</v>
      </c>
      <c r="U163" s="84">
        <f t="shared" si="35"/>
        <v>1</v>
      </c>
      <c r="V163" t="s">
        <v>335</v>
      </c>
    </row>
    <row r="164" spans="1:22" x14ac:dyDescent="0.3">
      <c r="A164" s="24">
        <v>42585</v>
      </c>
      <c r="B164" s="27" t="s">
        <v>336</v>
      </c>
      <c r="C164" s="48" t="s">
        <v>337</v>
      </c>
      <c r="D164" s="19">
        <v>4</v>
      </c>
      <c r="E164" s="19" t="str">
        <f t="shared" si="46"/>
        <v>Y</v>
      </c>
      <c r="F164" s="20">
        <f t="shared" si="38"/>
        <v>1.3333333333333333</v>
      </c>
      <c r="G164" s="20">
        <f t="shared" si="39"/>
        <v>5.333333333333333</v>
      </c>
      <c r="H164" s="81" t="s">
        <v>19</v>
      </c>
      <c r="I164" s="29">
        <f t="shared" si="47"/>
        <v>4</v>
      </c>
      <c r="J164" s="20">
        <f t="shared" si="45"/>
        <v>4</v>
      </c>
      <c r="K164" s="20">
        <f t="shared" si="40"/>
        <v>-1.3333333333333333</v>
      </c>
      <c r="L164" s="20">
        <f t="shared" si="41"/>
        <v>474.07619047619039</v>
      </c>
      <c r="M164" s="45">
        <f t="shared" si="42"/>
        <v>69</v>
      </c>
      <c r="N164" s="45">
        <f t="shared" si="43"/>
        <v>90</v>
      </c>
      <c r="O164" s="61">
        <f t="shared" si="44"/>
        <v>0.43396226415094341</v>
      </c>
      <c r="P164" s="23">
        <f t="shared" si="36"/>
        <v>4</v>
      </c>
      <c r="Q164">
        <v>1</v>
      </c>
      <c r="R164" s="23">
        <f t="shared" si="37"/>
        <v>3</v>
      </c>
      <c r="S164" s="45">
        <f t="shared" ref="S164:S227" si="49">IF(H164="","",IF(H164="Won",S163+1,IF(H164="Push",S163,S163)))</f>
        <v>2</v>
      </c>
      <c r="T164" s="39">
        <f t="shared" si="48"/>
        <v>1</v>
      </c>
      <c r="U164" s="84">
        <f t="shared" si="35"/>
        <v>0.66666666666666663</v>
      </c>
    </row>
    <row r="165" spans="1:22" x14ac:dyDescent="0.3">
      <c r="A165" s="24">
        <v>42586</v>
      </c>
      <c r="B165" s="27" t="s">
        <v>338</v>
      </c>
      <c r="C165" s="48" t="s">
        <v>339</v>
      </c>
      <c r="D165" s="19">
        <v>2.25</v>
      </c>
      <c r="E165" s="19" t="str">
        <f t="shared" si="46"/>
        <v>Y</v>
      </c>
      <c r="F165" s="20">
        <f t="shared" si="38"/>
        <v>7.4666666666666659</v>
      </c>
      <c r="G165" s="20">
        <f t="shared" si="39"/>
        <v>16.799999999999997</v>
      </c>
      <c r="H165" s="81" t="s">
        <v>28</v>
      </c>
      <c r="I165" s="29">
        <f t="shared" si="47"/>
        <v>8</v>
      </c>
      <c r="J165" s="20">
        <f t="shared" si="45"/>
        <v>9.3333333333333321</v>
      </c>
      <c r="K165" s="20">
        <v>8</v>
      </c>
      <c r="L165" s="20">
        <f t="shared" si="41"/>
        <v>482.07619047619039</v>
      </c>
      <c r="M165" s="45">
        <f t="shared" si="42"/>
        <v>70</v>
      </c>
      <c r="N165" s="45">
        <f t="shared" si="43"/>
        <v>90</v>
      </c>
      <c r="O165" s="61">
        <f t="shared" si="44"/>
        <v>0.4375</v>
      </c>
      <c r="P165" s="23">
        <f t="shared" si="36"/>
        <v>2.25</v>
      </c>
      <c r="Q165">
        <v>1</v>
      </c>
      <c r="R165" s="23">
        <f t="shared" si="37"/>
        <v>1.25</v>
      </c>
      <c r="S165" s="45">
        <f t="shared" si="49"/>
        <v>3</v>
      </c>
      <c r="T165" s="39">
        <f t="shared" si="48"/>
        <v>1</v>
      </c>
      <c r="U165" s="84">
        <f t="shared" si="35"/>
        <v>0.75</v>
      </c>
      <c r="V165" t="s">
        <v>340</v>
      </c>
    </row>
    <row r="166" spans="1:22" x14ac:dyDescent="0.3">
      <c r="A166" s="24">
        <v>42587</v>
      </c>
      <c r="B166" s="27" t="s">
        <v>341</v>
      </c>
      <c r="C166" s="48" t="s">
        <v>342</v>
      </c>
      <c r="D166" s="19">
        <v>3.25</v>
      </c>
      <c r="E166" s="19" t="str">
        <f t="shared" si="46"/>
        <v>Y</v>
      </c>
      <c r="F166" s="20">
        <f t="shared" si="38"/>
        <v>1.7777777777777777</v>
      </c>
      <c r="G166" s="20">
        <f t="shared" si="39"/>
        <v>5.7777777777777777</v>
      </c>
      <c r="H166" s="81" t="s">
        <v>19</v>
      </c>
      <c r="I166" s="29">
        <f t="shared" si="47"/>
        <v>4</v>
      </c>
      <c r="J166" s="20">
        <f t="shared" si="45"/>
        <v>4</v>
      </c>
      <c r="K166" s="20">
        <f t="shared" si="40"/>
        <v>-1.7777777777777777</v>
      </c>
      <c r="L166" s="20">
        <f t="shared" si="41"/>
        <v>480.29841269841262</v>
      </c>
      <c r="M166" s="45">
        <f t="shared" si="42"/>
        <v>70</v>
      </c>
      <c r="N166" s="45">
        <f t="shared" si="43"/>
        <v>91</v>
      </c>
      <c r="O166" s="61">
        <f t="shared" si="44"/>
        <v>0.43478260869565216</v>
      </c>
      <c r="P166" s="23">
        <f t="shared" si="36"/>
        <v>3.25</v>
      </c>
      <c r="Q166">
        <v>1</v>
      </c>
      <c r="R166" s="23">
        <f t="shared" si="37"/>
        <v>2.25</v>
      </c>
      <c r="S166" s="45">
        <f t="shared" si="49"/>
        <v>3</v>
      </c>
      <c r="T166" s="39">
        <f t="shared" si="48"/>
        <v>2</v>
      </c>
      <c r="U166" s="84">
        <f t="shared" si="35"/>
        <v>0.6</v>
      </c>
    </row>
    <row r="167" spans="1:22" x14ac:dyDescent="0.3">
      <c r="A167" s="24">
        <v>42590</v>
      </c>
      <c r="B167" s="27" t="s">
        <v>343</v>
      </c>
      <c r="C167" s="48" t="s">
        <v>344</v>
      </c>
      <c r="D167" s="19">
        <v>2.5</v>
      </c>
      <c r="E167" s="19" t="str">
        <f t="shared" si="46"/>
        <v>Y</v>
      </c>
      <c r="F167" s="20">
        <f t="shared" si="38"/>
        <v>6.518518518518519</v>
      </c>
      <c r="G167" s="20">
        <f t="shared" si="39"/>
        <v>16.296296296296298</v>
      </c>
      <c r="H167" s="81" t="s">
        <v>19</v>
      </c>
      <c r="I167" s="29">
        <f t="shared" si="47"/>
        <v>8</v>
      </c>
      <c r="J167" s="20">
        <f t="shared" si="45"/>
        <v>9.7777777777777786</v>
      </c>
      <c r="K167" s="20">
        <f t="shared" si="40"/>
        <v>-6.518518518518519</v>
      </c>
      <c r="L167" s="20">
        <f t="shared" si="41"/>
        <v>473.77989417989409</v>
      </c>
      <c r="M167" s="45">
        <f t="shared" si="42"/>
        <v>70</v>
      </c>
      <c r="N167" s="45">
        <f t="shared" si="43"/>
        <v>92</v>
      </c>
      <c r="O167" s="61">
        <f t="shared" si="44"/>
        <v>0.43209876543209874</v>
      </c>
      <c r="P167" s="23">
        <f t="shared" si="36"/>
        <v>2.5</v>
      </c>
      <c r="Q167">
        <v>1</v>
      </c>
      <c r="R167" s="23">
        <f t="shared" si="37"/>
        <v>1.5</v>
      </c>
      <c r="S167" s="45">
        <f t="shared" si="49"/>
        <v>3</v>
      </c>
      <c r="T167" s="39">
        <f t="shared" si="48"/>
        <v>3</v>
      </c>
      <c r="U167" s="84">
        <f t="shared" si="35"/>
        <v>0.5</v>
      </c>
    </row>
    <row r="168" spans="1:22" x14ac:dyDescent="0.3">
      <c r="A168" s="24">
        <v>42591</v>
      </c>
      <c r="B168" s="27" t="s">
        <v>345</v>
      </c>
      <c r="C168" s="48" t="s">
        <v>346</v>
      </c>
      <c r="D168" s="19">
        <v>2.5</v>
      </c>
      <c r="E168" s="19" t="str">
        <f t="shared" si="46"/>
        <v>Y</v>
      </c>
      <c r="F168" s="20">
        <v>16.91</v>
      </c>
      <c r="G168" s="20">
        <f t="shared" si="39"/>
        <v>42.274999999999999</v>
      </c>
      <c r="H168" s="81" t="s">
        <v>19</v>
      </c>
      <c r="I168" s="29">
        <f t="shared" si="47"/>
        <v>12</v>
      </c>
      <c r="J168" s="20">
        <f t="shared" si="45"/>
        <v>20.296296296296298</v>
      </c>
      <c r="K168" s="20">
        <f t="shared" si="40"/>
        <v>-16.91</v>
      </c>
      <c r="L168" s="20">
        <f t="shared" si="41"/>
        <v>456.86989417989406</v>
      </c>
      <c r="M168" s="45">
        <f t="shared" si="42"/>
        <v>70</v>
      </c>
      <c r="N168" s="45">
        <f t="shared" si="43"/>
        <v>93</v>
      </c>
      <c r="O168" s="61">
        <f t="shared" si="44"/>
        <v>0.42944785276073622</v>
      </c>
      <c r="P168" s="23">
        <f t="shared" si="36"/>
        <v>2.5</v>
      </c>
      <c r="Q168">
        <v>1</v>
      </c>
      <c r="R168" s="23">
        <f t="shared" si="37"/>
        <v>1.5</v>
      </c>
      <c r="S168" s="45">
        <f t="shared" si="49"/>
        <v>3</v>
      </c>
      <c r="T168" s="39">
        <f t="shared" si="48"/>
        <v>4</v>
      </c>
      <c r="U168" s="84">
        <f t="shared" si="35"/>
        <v>0.42857142857142855</v>
      </c>
    </row>
    <row r="169" spans="1:22" x14ac:dyDescent="0.3">
      <c r="A169" s="24">
        <v>42592</v>
      </c>
      <c r="B169" s="27" t="s">
        <v>347</v>
      </c>
      <c r="C169" s="90" t="s">
        <v>348</v>
      </c>
      <c r="D169" s="19">
        <v>2.37</v>
      </c>
      <c r="E169" s="19" t="str">
        <f t="shared" si="46"/>
        <v>Y</v>
      </c>
      <c r="F169" s="20">
        <v>30.85</v>
      </c>
      <c r="G169" s="20">
        <f t="shared" si="39"/>
        <v>73.114500000000007</v>
      </c>
      <c r="H169" s="81" t="s">
        <v>19</v>
      </c>
      <c r="I169" s="29">
        <f t="shared" si="47"/>
        <v>16</v>
      </c>
      <c r="J169" s="20">
        <f t="shared" si="45"/>
        <v>41.206296296296301</v>
      </c>
      <c r="K169" s="20">
        <f t="shared" si="40"/>
        <v>-30.85</v>
      </c>
      <c r="L169" s="20">
        <f t="shared" si="41"/>
        <v>426.01989417989404</v>
      </c>
      <c r="M169" s="45">
        <f t="shared" si="42"/>
        <v>70</v>
      </c>
      <c r="N169" s="45">
        <f t="shared" si="43"/>
        <v>94</v>
      </c>
      <c r="O169" s="61">
        <f t="shared" si="44"/>
        <v>0.42682926829268292</v>
      </c>
      <c r="P169" s="23">
        <f t="shared" si="36"/>
        <v>2.37</v>
      </c>
      <c r="Q169">
        <v>1</v>
      </c>
      <c r="R169" s="23">
        <f t="shared" si="37"/>
        <v>1.37</v>
      </c>
      <c r="S169" s="45">
        <f t="shared" si="49"/>
        <v>3</v>
      </c>
      <c r="T169" s="39">
        <f t="shared" si="48"/>
        <v>5</v>
      </c>
      <c r="U169" s="84">
        <f t="shared" si="35"/>
        <v>0.375</v>
      </c>
    </row>
    <row r="170" spans="1:22" x14ac:dyDescent="0.3">
      <c r="A170" s="24">
        <v>42593</v>
      </c>
      <c r="B170" s="27" t="s">
        <v>349</v>
      </c>
      <c r="C170" s="48" t="s">
        <v>350</v>
      </c>
      <c r="D170" s="19">
        <v>3</v>
      </c>
      <c r="E170" s="19" t="str">
        <f t="shared" si="46"/>
        <v>Y</v>
      </c>
      <c r="F170" s="20">
        <f t="shared" si="38"/>
        <v>38.028148148148148</v>
      </c>
      <c r="G170" s="20">
        <f t="shared" si="39"/>
        <v>114.08444444444444</v>
      </c>
      <c r="H170" s="81" t="s">
        <v>19</v>
      </c>
      <c r="I170" s="29">
        <f t="shared" si="47"/>
        <v>20</v>
      </c>
      <c r="J170" s="20">
        <f t="shared" si="45"/>
        <v>76.056296296296296</v>
      </c>
      <c r="K170" s="20">
        <f t="shared" si="40"/>
        <v>-38.028148148148148</v>
      </c>
      <c r="L170" s="20">
        <f t="shared" si="41"/>
        <v>387.99174603174589</v>
      </c>
      <c r="M170" s="45">
        <f t="shared" si="42"/>
        <v>70</v>
      </c>
      <c r="N170" s="45">
        <f t="shared" si="43"/>
        <v>95</v>
      </c>
      <c r="O170" s="61">
        <f t="shared" si="44"/>
        <v>0.42424242424242425</v>
      </c>
      <c r="P170" s="23">
        <f t="shared" si="36"/>
        <v>3</v>
      </c>
      <c r="Q170">
        <v>1</v>
      </c>
      <c r="R170" s="23">
        <f t="shared" si="37"/>
        <v>2</v>
      </c>
      <c r="S170" s="45">
        <f t="shared" si="49"/>
        <v>3</v>
      </c>
      <c r="T170" s="39">
        <f t="shared" si="48"/>
        <v>6</v>
      </c>
      <c r="U170" s="84">
        <f t="shared" si="35"/>
        <v>0.33333333333333331</v>
      </c>
    </row>
    <row r="171" spans="1:22" x14ac:dyDescent="0.3">
      <c r="A171" s="24">
        <v>42599</v>
      </c>
      <c r="B171" s="27" t="s">
        <v>351</v>
      </c>
      <c r="C171" s="48" t="s">
        <v>352</v>
      </c>
      <c r="D171" s="19">
        <v>2.75</v>
      </c>
      <c r="E171" s="19" t="s">
        <v>23</v>
      </c>
      <c r="F171" s="20">
        <f t="shared" si="38"/>
        <v>2.2857142857142856</v>
      </c>
      <c r="G171" s="20">
        <f t="shared" si="39"/>
        <v>6.2857142857142856</v>
      </c>
      <c r="H171" s="81" t="s">
        <v>19</v>
      </c>
      <c r="I171" s="29">
        <f t="shared" si="47"/>
        <v>4</v>
      </c>
      <c r="J171" s="20">
        <v>4</v>
      </c>
      <c r="K171" s="20">
        <f t="shared" si="40"/>
        <v>-2.2857142857142856</v>
      </c>
      <c r="L171" s="20">
        <f t="shared" si="41"/>
        <v>385.70603174603161</v>
      </c>
      <c r="M171" s="45">
        <f t="shared" si="42"/>
        <v>70</v>
      </c>
      <c r="N171" s="45">
        <f t="shared" si="43"/>
        <v>96</v>
      </c>
      <c r="O171" s="61">
        <f t="shared" si="44"/>
        <v>0.42168674698795183</v>
      </c>
      <c r="P171" s="23">
        <f t="shared" si="36"/>
        <v>2.75</v>
      </c>
      <c r="Q171">
        <v>1</v>
      </c>
      <c r="R171" s="23">
        <f t="shared" si="37"/>
        <v>1.75</v>
      </c>
      <c r="S171" s="45">
        <f t="shared" si="49"/>
        <v>3</v>
      </c>
      <c r="T171" s="39">
        <f t="shared" si="48"/>
        <v>7</v>
      </c>
      <c r="U171" s="84">
        <f t="shared" ref="U171:U234" si="50">IF(H171="","",S171/(S171+T171))</f>
        <v>0.3</v>
      </c>
    </row>
    <row r="172" spans="1:22" x14ac:dyDescent="0.3">
      <c r="A172" s="24">
        <v>42600</v>
      </c>
      <c r="B172" s="27" t="s">
        <v>353</v>
      </c>
      <c r="C172" s="48" t="s">
        <v>354</v>
      </c>
      <c r="D172" s="19">
        <v>2.37</v>
      </c>
      <c r="E172" s="19" t="s">
        <v>23</v>
      </c>
      <c r="F172" s="20">
        <f t="shared" si="38"/>
        <v>7.5078206465067776</v>
      </c>
      <c r="G172" s="20">
        <f t="shared" si="39"/>
        <v>17.793534932221064</v>
      </c>
      <c r="H172" s="81" t="s">
        <v>28</v>
      </c>
      <c r="I172" s="29">
        <f t="shared" si="47"/>
        <v>8</v>
      </c>
      <c r="J172" s="20">
        <f t="shared" si="45"/>
        <v>10.285714285714285</v>
      </c>
      <c r="K172" s="20">
        <f t="shared" si="40"/>
        <v>10.285714285714285</v>
      </c>
      <c r="L172" s="20">
        <f t="shared" si="41"/>
        <v>395.99174603174589</v>
      </c>
      <c r="M172" s="45">
        <f t="shared" si="42"/>
        <v>71</v>
      </c>
      <c r="N172" s="45">
        <f t="shared" si="43"/>
        <v>96</v>
      </c>
      <c r="O172" s="61">
        <f t="shared" si="44"/>
        <v>0.42514970059880242</v>
      </c>
      <c r="P172" s="23">
        <f t="shared" si="36"/>
        <v>2.37</v>
      </c>
      <c r="Q172">
        <v>1</v>
      </c>
      <c r="R172" s="23">
        <f t="shared" si="37"/>
        <v>1.37</v>
      </c>
      <c r="S172" s="45">
        <f t="shared" si="49"/>
        <v>4</v>
      </c>
      <c r="T172" s="39">
        <f t="shared" si="48"/>
        <v>7</v>
      </c>
      <c r="U172" s="84">
        <f t="shared" si="50"/>
        <v>0.36363636363636365</v>
      </c>
    </row>
    <row r="173" spans="1:22" x14ac:dyDescent="0.3">
      <c r="A173" s="24">
        <v>42601</v>
      </c>
      <c r="B173" s="27" t="s">
        <v>355</v>
      </c>
      <c r="C173" s="48" t="s">
        <v>356</v>
      </c>
      <c r="D173" s="19">
        <v>3.25</v>
      </c>
      <c r="E173" s="19" t="str">
        <f t="shared" si="46"/>
        <v>Y</v>
      </c>
      <c r="F173" s="20">
        <f t="shared" si="38"/>
        <v>1.7777777777777777</v>
      </c>
      <c r="G173" s="20">
        <f t="shared" si="39"/>
        <v>5.7777777777777777</v>
      </c>
      <c r="H173" s="81" t="s">
        <v>28</v>
      </c>
      <c r="I173" s="29">
        <f t="shared" si="47"/>
        <v>4</v>
      </c>
      <c r="J173" s="20">
        <f t="shared" si="45"/>
        <v>4</v>
      </c>
      <c r="K173" s="20">
        <f t="shared" si="40"/>
        <v>4</v>
      </c>
      <c r="L173" s="20">
        <f t="shared" si="41"/>
        <v>399.99174603174589</v>
      </c>
      <c r="M173" s="45">
        <f t="shared" si="42"/>
        <v>72</v>
      </c>
      <c r="N173" s="45">
        <f t="shared" si="43"/>
        <v>96</v>
      </c>
      <c r="O173" s="61">
        <f t="shared" si="44"/>
        <v>0.42857142857142855</v>
      </c>
      <c r="P173" s="23">
        <f t="shared" si="36"/>
        <v>3.25</v>
      </c>
      <c r="Q173">
        <v>1</v>
      </c>
      <c r="R173" s="23">
        <f t="shared" si="37"/>
        <v>2.25</v>
      </c>
      <c r="S173" s="45">
        <f t="shared" si="49"/>
        <v>5</v>
      </c>
      <c r="T173" s="39">
        <f t="shared" si="48"/>
        <v>7</v>
      </c>
      <c r="U173" s="84">
        <f t="shared" si="50"/>
        <v>0.41666666666666669</v>
      </c>
    </row>
    <row r="174" spans="1:22" x14ac:dyDescent="0.3">
      <c r="A174" s="24">
        <v>42604</v>
      </c>
      <c r="B174" s="27" t="s">
        <v>357</v>
      </c>
      <c r="C174" s="48" t="s">
        <v>358</v>
      </c>
      <c r="D174" s="19">
        <v>2.75</v>
      </c>
      <c r="E174" s="19" t="str">
        <f t="shared" si="46"/>
        <v>Y</v>
      </c>
      <c r="F174" s="20">
        <f t="shared" si="38"/>
        <v>2.2857142857142856</v>
      </c>
      <c r="G174" s="20">
        <f t="shared" si="39"/>
        <v>6.2857142857142856</v>
      </c>
      <c r="H174" s="81" t="s">
        <v>28</v>
      </c>
      <c r="I174" s="29">
        <f t="shared" si="47"/>
        <v>4</v>
      </c>
      <c r="J174" s="20">
        <f t="shared" si="45"/>
        <v>4</v>
      </c>
      <c r="K174" s="20">
        <f t="shared" si="40"/>
        <v>4</v>
      </c>
      <c r="L174" s="20">
        <f t="shared" si="41"/>
        <v>403.99174603174589</v>
      </c>
      <c r="M174" s="45">
        <f t="shared" si="42"/>
        <v>73</v>
      </c>
      <c r="N174" s="45">
        <f t="shared" si="43"/>
        <v>96</v>
      </c>
      <c r="O174" s="61">
        <f t="shared" si="44"/>
        <v>0.43195266272189348</v>
      </c>
      <c r="P174" s="23">
        <f t="shared" si="36"/>
        <v>2.75</v>
      </c>
      <c r="Q174">
        <v>1</v>
      </c>
      <c r="R174" s="23">
        <f t="shared" si="37"/>
        <v>1.75</v>
      </c>
      <c r="S174" s="45">
        <f t="shared" si="49"/>
        <v>6</v>
      </c>
      <c r="T174" s="39">
        <f t="shared" si="48"/>
        <v>7</v>
      </c>
      <c r="U174" s="84">
        <f t="shared" si="50"/>
        <v>0.46153846153846156</v>
      </c>
    </row>
    <row r="175" spans="1:22" x14ac:dyDescent="0.3">
      <c r="A175" s="24">
        <v>42605</v>
      </c>
      <c r="B175" s="27" t="s">
        <v>359</v>
      </c>
      <c r="C175" s="48" t="s">
        <v>360</v>
      </c>
      <c r="D175" s="19">
        <v>2.25</v>
      </c>
      <c r="E175" s="19" t="str">
        <f t="shared" si="46"/>
        <v>Y</v>
      </c>
      <c r="F175" s="20">
        <f t="shared" si="38"/>
        <v>3.2</v>
      </c>
      <c r="G175" s="20">
        <f t="shared" si="39"/>
        <v>7.2</v>
      </c>
      <c r="H175" s="81" t="s">
        <v>28</v>
      </c>
      <c r="I175" s="29">
        <f t="shared" si="47"/>
        <v>4</v>
      </c>
      <c r="J175" s="20">
        <f t="shared" si="45"/>
        <v>4</v>
      </c>
      <c r="K175" s="20">
        <f t="shared" si="40"/>
        <v>4</v>
      </c>
      <c r="L175" s="20">
        <f t="shared" si="41"/>
        <v>407.99174603174589</v>
      </c>
      <c r="M175" s="45">
        <f t="shared" si="42"/>
        <v>74</v>
      </c>
      <c r="N175" s="45">
        <f t="shared" si="43"/>
        <v>96</v>
      </c>
      <c r="O175" s="61">
        <f t="shared" si="44"/>
        <v>0.43529411764705883</v>
      </c>
      <c r="P175" s="23">
        <f t="shared" si="36"/>
        <v>2.25</v>
      </c>
      <c r="Q175">
        <v>1</v>
      </c>
      <c r="R175" s="23">
        <f t="shared" si="37"/>
        <v>1.25</v>
      </c>
      <c r="S175" s="45">
        <f t="shared" si="49"/>
        <v>7</v>
      </c>
      <c r="T175" s="39">
        <f t="shared" si="48"/>
        <v>7</v>
      </c>
      <c r="U175" s="84">
        <f t="shared" si="50"/>
        <v>0.5</v>
      </c>
      <c r="V175" t="s">
        <v>361</v>
      </c>
    </row>
    <row r="176" spans="1:22" x14ac:dyDescent="0.3">
      <c r="A176" s="24">
        <v>42607</v>
      </c>
      <c r="B176" s="27" t="s">
        <v>451</v>
      </c>
      <c r="C176" s="48" t="s">
        <v>452</v>
      </c>
      <c r="D176" s="19">
        <v>2.5</v>
      </c>
      <c r="E176" s="19" t="str">
        <f t="shared" si="46"/>
        <v>Y</v>
      </c>
      <c r="F176" s="20">
        <f t="shared" si="38"/>
        <v>2.6666666666666665</v>
      </c>
      <c r="G176" s="20">
        <f t="shared" si="39"/>
        <v>6.6666666666666661</v>
      </c>
      <c r="H176" s="81" t="s">
        <v>28</v>
      </c>
      <c r="I176" s="29">
        <f t="shared" si="47"/>
        <v>4</v>
      </c>
      <c r="J176" s="20">
        <f t="shared" si="45"/>
        <v>4</v>
      </c>
      <c r="K176" s="20">
        <f t="shared" si="40"/>
        <v>4</v>
      </c>
      <c r="L176" s="20">
        <f t="shared" si="41"/>
        <v>411.99174603174589</v>
      </c>
      <c r="M176" s="45">
        <f t="shared" si="42"/>
        <v>75</v>
      </c>
      <c r="N176" s="45">
        <f t="shared" si="43"/>
        <v>96</v>
      </c>
      <c r="O176" s="61">
        <f t="shared" si="44"/>
        <v>0.43859649122807015</v>
      </c>
      <c r="P176" s="23">
        <f t="shared" si="36"/>
        <v>2.5</v>
      </c>
      <c r="Q176">
        <v>1</v>
      </c>
      <c r="R176" s="23">
        <f t="shared" si="37"/>
        <v>1.5</v>
      </c>
      <c r="S176" s="45">
        <f t="shared" si="49"/>
        <v>8</v>
      </c>
      <c r="T176" s="39">
        <f t="shared" si="48"/>
        <v>7</v>
      </c>
      <c r="U176" s="84">
        <f t="shared" si="50"/>
        <v>0.53333333333333333</v>
      </c>
      <c r="V176" t="s">
        <v>455</v>
      </c>
    </row>
    <row r="177" spans="1:22" x14ac:dyDescent="0.3">
      <c r="A177" s="24">
        <v>42608</v>
      </c>
      <c r="B177" s="27" t="s">
        <v>454</v>
      </c>
      <c r="C177" s="48" t="s">
        <v>453</v>
      </c>
      <c r="D177" s="19">
        <v>3.5</v>
      </c>
      <c r="E177" s="19" t="str">
        <f t="shared" si="46"/>
        <v>Y</v>
      </c>
      <c r="F177" s="20">
        <f t="shared" si="38"/>
        <v>1.6</v>
      </c>
      <c r="G177" s="20">
        <f t="shared" si="39"/>
        <v>5.6000000000000005</v>
      </c>
      <c r="H177" s="81" t="s">
        <v>28</v>
      </c>
      <c r="I177" s="29">
        <f t="shared" si="47"/>
        <v>4</v>
      </c>
      <c r="J177" s="20">
        <f t="shared" si="45"/>
        <v>4</v>
      </c>
      <c r="K177" s="20">
        <f t="shared" si="40"/>
        <v>4</v>
      </c>
      <c r="L177" s="20">
        <f t="shared" si="41"/>
        <v>415.99174603174589</v>
      </c>
      <c r="M177" s="45">
        <f t="shared" si="42"/>
        <v>76</v>
      </c>
      <c r="N177" s="45">
        <f t="shared" si="43"/>
        <v>96</v>
      </c>
      <c r="O177" s="61">
        <f t="shared" si="44"/>
        <v>0.44186046511627908</v>
      </c>
      <c r="P177" s="23">
        <f t="shared" si="36"/>
        <v>3.5</v>
      </c>
      <c r="Q177">
        <v>1</v>
      </c>
      <c r="R177" s="23">
        <f t="shared" si="37"/>
        <v>2.5</v>
      </c>
      <c r="S177" s="45">
        <f t="shared" si="49"/>
        <v>9</v>
      </c>
      <c r="T177" s="39">
        <f t="shared" si="48"/>
        <v>7</v>
      </c>
      <c r="U177" s="84">
        <f t="shared" si="50"/>
        <v>0.5625</v>
      </c>
      <c r="V177" t="s">
        <v>455</v>
      </c>
    </row>
    <row r="178" spans="1:22" x14ac:dyDescent="0.3">
      <c r="A178" s="24">
        <v>42609</v>
      </c>
      <c r="B178" s="27" t="s">
        <v>456</v>
      </c>
      <c r="C178" s="48" t="s">
        <v>457</v>
      </c>
      <c r="D178" s="19">
        <v>3.5</v>
      </c>
      <c r="E178" s="19" t="str">
        <f t="shared" si="46"/>
        <v>Y</v>
      </c>
      <c r="F178" s="20">
        <f t="shared" si="38"/>
        <v>1.6</v>
      </c>
      <c r="G178" s="20">
        <f t="shared" si="39"/>
        <v>5.6000000000000005</v>
      </c>
      <c r="H178" s="81" t="s">
        <v>28</v>
      </c>
      <c r="I178" s="29">
        <f t="shared" si="47"/>
        <v>4</v>
      </c>
      <c r="J178" s="20">
        <f t="shared" si="45"/>
        <v>4</v>
      </c>
      <c r="K178" s="20">
        <f t="shared" si="40"/>
        <v>4</v>
      </c>
      <c r="L178" s="20">
        <f t="shared" si="41"/>
        <v>419.99174603174589</v>
      </c>
      <c r="M178" s="45">
        <f t="shared" si="42"/>
        <v>77</v>
      </c>
      <c r="N178" s="45">
        <f t="shared" si="43"/>
        <v>96</v>
      </c>
      <c r="O178" s="61">
        <f t="shared" si="44"/>
        <v>0.44508670520231214</v>
      </c>
      <c r="P178" s="23">
        <f t="shared" si="36"/>
        <v>3.5</v>
      </c>
      <c r="Q178">
        <v>1</v>
      </c>
      <c r="R178" s="23">
        <f t="shared" si="37"/>
        <v>2.5</v>
      </c>
      <c r="S178" s="45">
        <f t="shared" si="49"/>
        <v>10</v>
      </c>
      <c r="T178" s="39">
        <f t="shared" si="48"/>
        <v>7</v>
      </c>
      <c r="U178" s="84">
        <f t="shared" si="50"/>
        <v>0.58823529411764708</v>
      </c>
    </row>
    <row r="179" spans="1:22" x14ac:dyDescent="0.3">
      <c r="A179" s="24">
        <v>42610</v>
      </c>
      <c r="B179" s="27" t="s">
        <v>459</v>
      </c>
      <c r="C179" s="48" t="s">
        <v>458</v>
      </c>
      <c r="D179" s="19">
        <v>3.5</v>
      </c>
      <c r="E179" s="19" t="str">
        <f t="shared" si="46"/>
        <v>Y</v>
      </c>
      <c r="F179" s="20">
        <f t="shared" si="38"/>
        <v>1.6</v>
      </c>
      <c r="G179" s="20">
        <f t="shared" si="39"/>
        <v>5.6000000000000005</v>
      </c>
      <c r="H179" s="81" t="s">
        <v>19</v>
      </c>
      <c r="I179" s="29">
        <f t="shared" si="47"/>
        <v>4</v>
      </c>
      <c r="J179" s="20">
        <f t="shared" si="45"/>
        <v>4</v>
      </c>
      <c r="K179" s="20">
        <f t="shared" si="40"/>
        <v>-1.6</v>
      </c>
      <c r="L179" s="20">
        <f t="shared" si="41"/>
        <v>418.39174603174587</v>
      </c>
      <c r="M179" s="45">
        <f t="shared" si="42"/>
        <v>77</v>
      </c>
      <c r="N179" s="45">
        <f t="shared" si="43"/>
        <v>97</v>
      </c>
      <c r="O179" s="61">
        <f t="shared" si="44"/>
        <v>0.44252873563218392</v>
      </c>
      <c r="P179" s="23">
        <f t="shared" si="36"/>
        <v>3.5</v>
      </c>
      <c r="Q179">
        <v>1</v>
      </c>
      <c r="R179" s="23">
        <f t="shared" si="37"/>
        <v>2.5</v>
      </c>
      <c r="S179" s="45">
        <f t="shared" si="49"/>
        <v>10</v>
      </c>
      <c r="T179" s="39">
        <f t="shared" si="48"/>
        <v>8</v>
      </c>
      <c r="U179" s="84">
        <f t="shared" si="50"/>
        <v>0.55555555555555558</v>
      </c>
    </row>
    <row r="180" spans="1:22" x14ac:dyDescent="0.3">
      <c r="A180" s="24">
        <v>42613</v>
      </c>
      <c r="B180" s="27" t="s">
        <v>102</v>
      </c>
      <c r="C180" s="48" t="s">
        <v>460</v>
      </c>
      <c r="D180" s="19">
        <v>2.5</v>
      </c>
      <c r="E180" s="19" t="s">
        <v>23</v>
      </c>
      <c r="F180" s="20">
        <f t="shared" si="38"/>
        <v>6.3999999999999995</v>
      </c>
      <c r="G180" s="20">
        <f t="shared" si="39"/>
        <v>15.999999999999998</v>
      </c>
      <c r="H180" s="81" t="s">
        <v>19</v>
      </c>
      <c r="I180" s="29">
        <f t="shared" si="47"/>
        <v>8</v>
      </c>
      <c r="J180" s="20">
        <f t="shared" si="45"/>
        <v>9.6</v>
      </c>
      <c r="K180" s="20">
        <f t="shared" si="40"/>
        <v>-6.3999999999999995</v>
      </c>
      <c r="L180" s="20">
        <f t="shared" si="41"/>
        <v>411.99174603174589</v>
      </c>
      <c r="M180" s="45">
        <f t="shared" si="42"/>
        <v>77</v>
      </c>
      <c r="N180" s="45">
        <f t="shared" si="43"/>
        <v>98</v>
      </c>
      <c r="O180" s="61">
        <f t="shared" si="44"/>
        <v>0.44</v>
      </c>
      <c r="P180" s="23">
        <f t="shared" si="36"/>
        <v>2.5</v>
      </c>
      <c r="Q180">
        <v>1</v>
      </c>
      <c r="R180" s="23">
        <f t="shared" si="37"/>
        <v>1.5</v>
      </c>
      <c r="S180" s="45">
        <f t="shared" si="49"/>
        <v>10</v>
      </c>
      <c r="T180" s="39">
        <f t="shared" si="48"/>
        <v>9</v>
      </c>
      <c r="U180" s="84">
        <f t="shared" si="50"/>
        <v>0.52631578947368418</v>
      </c>
    </row>
    <row r="181" spans="1:22" x14ac:dyDescent="0.3">
      <c r="A181" s="51">
        <v>42614</v>
      </c>
      <c r="B181" s="72" t="s">
        <v>462</v>
      </c>
      <c r="C181" s="75" t="s">
        <v>461</v>
      </c>
      <c r="D181" s="52">
        <v>3</v>
      </c>
      <c r="E181" s="52" t="s">
        <v>23</v>
      </c>
      <c r="F181" s="20">
        <f t="shared" si="38"/>
        <v>10</v>
      </c>
      <c r="G181" s="20">
        <f t="shared" si="39"/>
        <v>30</v>
      </c>
      <c r="H181" s="118" t="s">
        <v>19</v>
      </c>
      <c r="I181" s="29">
        <f t="shared" si="47"/>
        <v>12</v>
      </c>
      <c r="J181" s="20">
        <f t="shared" si="45"/>
        <v>20</v>
      </c>
      <c r="K181" s="20">
        <f t="shared" si="40"/>
        <v>-10</v>
      </c>
      <c r="L181" s="20">
        <f t="shared" si="41"/>
        <v>401.99174603174589</v>
      </c>
      <c r="M181" s="45">
        <f t="shared" si="42"/>
        <v>77</v>
      </c>
      <c r="N181" s="45">
        <f t="shared" si="43"/>
        <v>99</v>
      </c>
      <c r="O181" s="61">
        <f t="shared" si="44"/>
        <v>0.4375</v>
      </c>
      <c r="P181" s="23">
        <f t="shared" si="36"/>
        <v>3</v>
      </c>
      <c r="Q181">
        <v>1</v>
      </c>
      <c r="R181" s="23">
        <f t="shared" si="37"/>
        <v>2</v>
      </c>
      <c r="S181" s="45">
        <f t="shared" si="49"/>
        <v>10</v>
      </c>
      <c r="T181" s="39">
        <f t="shared" si="48"/>
        <v>10</v>
      </c>
      <c r="U181" s="84">
        <f t="shared" si="50"/>
        <v>0.5</v>
      </c>
    </row>
    <row r="182" spans="1:22" x14ac:dyDescent="0.3">
      <c r="A182" s="24">
        <v>42615</v>
      </c>
      <c r="B182" s="27"/>
      <c r="C182" s="48"/>
      <c r="D182" s="19">
        <v>2.5</v>
      </c>
      <c r="E182" s="19" t="s">
        <v>23</v>
      </c>
      <c r="F182" s="20">
        <f t="shared" si="38"/>
        <v>22.666666666666668</v>
      </c>
      <c r="G182" s="20">
        <f t="shared" si="39"/>
        <v>56.666666666666671</v>
      </c>
      <c r="H182" s="81" t="s">
        <v>19</v>
      </c>
      <c r="I182" s="29">
        <f t="shared" si="47"/>
        <v>16</v>
      </c>
      <c r="J182" s="20">
        <f t="shared" si="45"/>
        <v>34</v>
      </c>
      <c r="K182" s="20">
        <f t="shared" si="40"/>
        <v>-22.666666666666668</v>
      </c>
      <c r="L182" s="20">
        <f t="shared" si="41"/>
        <v>379.3250793650792</v>
      </c>
      <c r="M182" s="45">
        <f t="shared" si="42"/>
        <v>77</v>
      </c>
      <c r="N182" s="45">
        <f t="shared" si="43"/>
        <v>100</v>
      </c>
      <c r="O182" s="61">
        <f t="shared" si="44"/>
        <v>0.43502824858757061</v>
      </c>
      <c r="P182" s="23">
        <f t="shared" si="36"/>
        <v>2.5</v>
      </c>
      <c r="Q182">
        <v>1</v>
      </c>
      <c r="R182" s="23">
        <f t="shared" si="37"/>
        <v>1.5</v>
      </c>
      <c r="S182" s="45">
        <f t="shared" si="49"/>
        <v>10</v>
      </c>
      <c r="T182" s="39">
        <f t="shared" si="48"/>
        <v>11</v>
      </c>
      <c r="U182" s="84">
        <f t="shared" si="50"/>
        <v>0.47619047619047616</v>
      </c>
    </row>
    <row r="183" spans="1:22" x14ac:dyDescent="0.3">
      <c r="A183" s="24">
        <v>42616</v>
      </c>
      <c r="B183" s="27" t="s">
        <v>464</v>
      </c>
      <c r="C183" s="48" t="s">
        <v>463</v>
      </c>
      <c r="D183" s="19">
        <v>3.25</v>
      </c>
      <c r="E183" s="19" t="s">
        <v>23</v>
      </c>
      <c r="F183" s="20">
        <f t="shared" si="38"/>
        <v>26.962962962962965</v>
      </c>
      <c r="G183" s="20">
        <f t="shared" si="39"/>
        <v>87.629629629629633</v>
      </c>
      <c r="H183" s="81" t="s">
        <v>19</v>
      </c>
      <c r="I183" s="29">
        <f t="shared" si="47"/>
        <v>20</v>
      </c>
      <c r="J183" s="20">
        <f t="shared" si="45"/>
        <v>60.666666666666671</v>
      </c>
      <c r="K183" s="20">
        <f t="shared" si="40"/>
        <v>-26.962962962962965</v>
      </c>
      <c r="L183" s="20">
        <f t="shared" si="41"/>
        <v>352.36211640211621</v>
      </c>
      <c r="M183" s="45">
        <f t="shared" si="42"/>
        <v>77</v>
      </c>
      <c r="N183" s="45">
        <f t="shared" si="43"/>
        <v>101</v>
      </c>
      <c r="O183" s="61">
        <f t="shared" si="44"/>
        <v>0.43258426966292135</v>
      </c>
      <c r="P183" s="23">
        <f t="shared" si="36"/>
        <v>3.25</v>
      </c>
      <c r="Q183">
        <v>1</v>
      </c>
      <c r="R183" s="23">
        <f t="shared" si="37"/>
        <v>2.25</v>
      </c>
      <c r="S183" s="45">
        <f t="shared" si="49"/>
        <v>10</v>
      </c>
      <c r="T183" s="39">
        <f t="shared" si="48"/>
        <v>12</v>
      </c>
      <c r="U183" s="84">
        <f t="shared" si="50"/>
        <v>0.45454545454545453</v>
      </c>
    </row>
    <row r="184" spans="1:22" x14ac:dyDescent="0.3">
      <c r="A184" s="24">
        <v>42618</v>
      </c>
      <c r="B184" s="27" t="s">
        <v>467</v>
      </c>
      <c r="C184" s="48" t="s">
        <v>466</v>
      </c>
      <c r="D184" s="19">
        <v>2.75</v>
      </c>
      <c r="E184" s="19" t="s">
        <v>23</v>
      </c>
      <c r="F184" s="20">
        <v>2.2799999999999998</v>
      </c>
      <c r="G184" s="20">
        <f t="shared" si="39"/>
        <v>6.27</v>
      </c>
      <c r="H184" s="81" t="s">
        <v>19</v>
      </c>
      <c r="I184" s="29">
        <f t="shared" si="47"/>
        <v>4</v>
      </c>
      <c r="J184" s="20">
        <v>4</v>
      </c>
      <c r="K184" s="20">
        <f t="shared" si="40"/>
        <v>-2.2799999999999998</v>
      </c>
      <c r="L184" s="20">
        <f t="shared" si="41"/>
        <v>350.08211640211624</v>
      </c>
      <c r="M184" s="45">
        <f t="shared" si="42"/>
        <v>77</v>
      </c>
      <c r="N184" s="45">
        <f t="shared" si="43"/>
        <v>102</v>
      </c>
      <c r="O184" s="61">
        <f t="shared" si="44"/>
        <v>0.43016759776536312</v>
      </c>
      <c r="P184" s="23">
        <f t="shared" si="36"/>
        <v>2.75</v>
      </c>
      <c r="Q184">
        <v>1</v>
      </c>
      <c r="R184" s="23">
        <f t="shared" si="37"/>
        <v>1.75</v>
      </c>
      <c r="S184" s="45">
        <f t="shared" si="49"/>
        <v>10</v>
      </c>
      <c r="T184" s="39">
        <f t="shared" si="48"/>
        <v>13</v>
      </c>
      <c r="U184" s="84">
        <f t="shared" si="50"/>
        <v>0.43478260869565216</v>
      </c>
    </row>
    <row r="185" spans="1:22" x14ac:dyDescent="0.3">
      <c r="A185" s="24">
        <v>42619</v>
      </c>
      <c r="B185" s="48" t="s">
        <v>468</v>
      </c>
      <c r="C185" s="27" t="s">
        <v>469</v>
      </c>
      <c r="D185" s="19">
        <v>2.1</v>
      </c>
      <c r="E185" s="19" t="s">
        <v>23</v>
      </c>
      <c r="F185" s="20">
        <f>IF(D185="","",IF(H184="Won", J185/D185*D185/R185, J185/D185*D185/R185))</f>
        <v>9.3454545454545439</v>
      </c>
      <c r="G185" s="20">
        <f t="shared" si="39"/>
        <v>19.625454545454541</v>
      </c>
      <c r="H185" s="81" t="s">
        <v>28</v>
      </c>
      <c r="I185" s="29">
        <f t="shared" si="47"/>
        <v>8</v>
      </c>
      <c r="J185" s="20">
        <f t="shared" si="45"/>
        <v>10.28</v>
      </c>
      <c r="K185" s="20">
        <f t="shared" si="40"/>
        <v>10.28</v>
      </c>
      <c r="L185" s="20">
        <f t="shared" si="41"/>
        <v>360.36211640211621</v>
      </c>
      <c r="M185" s="45">
        <f t="shared" si="42"/>
        <v>78</v>
      </c>
      <c r="N185" s="45">
        <f t="shared" si="43"/>
        <v>102</v>
      </c>
      <c r="O185" s="61">
        <f t="shared" si="44"/>
        <v>0.43333333333333335</v>
      </c>
      <c r="P185" s="23">
        <f t="shared" si="36"/>
        <v>2.1</v>
      </c>
      <c r="Q185">
        <v>1</v>
      </c>
      <c r="R185" s="23">
        <f t="shared" si="37"/>
        <v>1.1000000000000001</v>
      </c>
      <c r="S185" s="45">
        <f t="shared" si="49"/>
        <v>11</v>
      </c>
      <c r="T185" s="39">
        <f t="shared" si="48"/>
        <v>13</v>
      </c>
      <c r="U185" s="84">
        <f t="shared" si="50"/>
        <v>0.45833333333333331</v>
      </c>
    </row>
    <row r="186" spans="1:22" x14ac:dyDescent="0.3">
      <c r="A186" s="24">
        <v>42620</v>
      </c>
      <c r="B186" s="27" t="s">
        <v>471</v>
      </c>
      <c r="C186" s="27" t="s">
        <v>470</v>
      </c>
      <c r="D186" s="19">
        <v>2.5</v>
      </c>
      <c r="E186" s="19" t="s">
        <v>23</v>
      </c>
      <c r="F186" s="20">
        <f t="shared" ref="F186:F191" si="51">IF(D186="","",IF(H185="Won", J186/D186*D186/R186, J186/D186*D186/R186))</f>
        <v>2.6666666666666665</v>
      </c>
      <c r="G186" s="20">
        <f t="shared" si="39"/>
        <v>6.6666666666666661</v>
      </c>
      <c r="H186" s="81" t="s">
        <v>19</v>
      </c>
      <c r="I186" s="29">
        <f t="shared" si="47"/>
        <v>4</v>
      </c>
      <c r="J186" s="20">
        <f t="shared" si="45"/>
        <v>4</v>
      </c>
      <c r="K186" s="20">
        <f t="shared" si="40"/>
        <v>-2.6666666666666665</v>
      </c>
      <c r="L186" s="20">
        <f t="shared" si="41"/>
        <v>357.69544973544953</v>
      </c>
      <c r="M186" s="45">
        <f t="shared" si="42"/>
        <v>78</v>
      </c>
      <c r="N186" s="45">
        <f t="shared" si="43"/>
        <v>103</v>
      </c>
      <c r="O186" s="61">
        <f t="shared" si="44"/>
        <v>0.43093922651933703</v>
      </c>
      <c r="P186" s="23">
        <f t="shared" si="36"/>
        <v>2.5</v>
      </c>
      <c r="Q186">
        <v>1</v>
      </c>
      <c r="R186" s="23">
        <f t="shared" si="37"/>
        <v>1.5</v>
      </c>
      <c r="S186" s="45">
        <f t="shared" si="49"/>
        <v>11</v>
      </c>
      <c r="T186" s="39">
        <f t="shared" si="48"/>
        <v>14</v>
      </c>
      <c r="U186" s="84">
        <f t="shared" si="50"/>
        <v>0.44</v>
      </c>
    </row>
    <row r="187" spans="1:22" x14ac:dyDescent="0.3">
      <c r="A187" s="24">
        <v>42621</v>
      </c>
      <c r="B187" s="27" t="s">
        <v>473</v>
      </c>
      <c r="C187" s="48" t="s">
        <v>472</v>
      </c>
      <c r="D187" s="19">
        <v>3.5</v>
      </c>
      <c r="E187" s="19" t="s">
        <v>23</v>
      </c>
      <c r="F187" s="20">
        <f t="shared" si="51"/>
        <v>4.2666666666666666</v>
      </c>
      <c r="G187" s="20">
        <f t="shared" si="39"/>
        <v>14.933333333333334</v>
      </c>
      <c r="H187" s="81" t="s">
        <v>19</v>
      </c>
      <c r="I187" s="29">
        <f t="shared" si="47"/>
        <v>8</v>
      </c>
      <c r="J187" s="20">
        <f t="shared" si="45"/>
        <v>10.666666666666666</v>
      </c>
      <c r="K187" s="20">
        <f t="shared" si="40"/>
        <v>-4.2666666666666666</v>
      </c>
      <c r="L187" s="20">
        <f t="shared" si="41"/>
        <v>353.42878306878288</v>
      </c>
      <c r="M187" s="45">
        <f t="shared" si="42"/>
        <v>78</v>
      </c>
      <c r="N187" s="45">
        <f t="shared" si="43"/>
        <v>104</v>
      </c>
      <c r="O187" s="61">
        <f t="shared" si="44"/>
        <v>0.42857142857142855</v>
      </c>
      <c r="P187" s="23">
        <f t="shared" si="36"/>
        <v>3.5</v>
      </c>
      <c r="Q187">
        <v>1</v>
      </c>
      <c r="R187" s="23">
        <f t="shared" si="37"/>
        <v>2.5</v>
      </c>
      <c r="S187" s="45">
        <f t="shared" si="49"/>
        <v>11</v>
      </c>
      <c r="T187" s="39">
        <f t="shared" si="48"/>
        <v>15</v>
      </c>
      <c r="U187" s="84">
        <f t="shared" si="50"/>
        <v>0.42307692307692307</v>
      </c>
    </row>
    <row r="188" spans="1:22" x14ac:dyDescent="0.3">
      <c r="A188" s="24">
        <v>42622</v>
      </c>
      <c r="B188" s="27" t="s">
        <v>475</v>
      </c>
      <c r="C188" s="48" t="s">
        <v>474</v>
      </c>
      <c r="D188" s="19">
        <v>3</v>
      </c>
      <c r="E188" s="19" t="s">
        <v>23</v>
      </c>
      <c r="F188" s="20">
        <f t="shared" si="51"/>
        <v>9.4666666666666668</v>
      </c>
      <c r="G188" s="20">
        <f t="shared" si="39"/>
        <v>28.4</v>
      </c>
      <c r="H188" s="81" t="s">
        <v>19</v>
      </c>
      <c r="I188" s="29">
        <f t="shared" si="47"/>
        <v>12</v>
      </c>
      <c r="J188" s="20">
        <f t="shared" si="45"/>
        <v>18.933333333333334</v>
      </c>
      <c r="K188" s="20">
        <f t="shared" si="40"/>
        <v>-9.4666666666666668</v>
      </c>
      <c r="L188" s="20">
        <f t="shared" si="41"/>
        <v>343.96211640211624</v>
      </c>
      <c r="M188" s="45">
        <f t="shared" si="42"/>
        <v>78</v>
      </c>
      <c r="N188" s="45">
        <f t="shared" si="43"/>
        <v>105</v>
      </c>
      <c r="O188" s="61">
        <f t="shared" si="44"/>
        <v>0.42622950819672129</v>
      </c>
      <c r="P188" s="23">
        <f t="shared" ref="P188:P234" si="52">D188</f>
        <v>3</v>
      </c>
      <c r="Q188">
        <v>1</v>
      </c>
      <c r="R188" s="23">
        <f t="shared" ref="R188:R234" si="53">P188-Q188</f>
        <v>2</v>
      </c>
      <c r="S188" s="45">
        <f t="shared" si="49"/>
        <v>11</v>
      </c>
      <c r="T188" s="39">
        <f t="shared" si="48"/>
        <v>16</v>
      </c>
      <c r="U188" s="84">
        <f t="shared" si="50"/>
        <v>0.40740740740740738</v>
      </c>
    </row>
    <row r="189" spans="1:22" x14ac:dyDescent="0.3">
      <c r="A189" s="24">
        <v>42625</v>
      </c>
      <c r="B189" s="27" t="s">
        <v>477</v>
      </c>
      <c r="C189" s="48" t="s">
        <v>476</v>
      </c>
      <c r="D189" s="19">
        <v>2.87</v>
      </c>
      <c r="E189" s="19" t="s">
        <v>23</v>
      </c>
      <c r="F189" s="20">
        <f t="shared" si="51"/>
        <v>17.326203208556148</v>
      </c>
      <c r="G189" s="20">
        <f t="shared" si="39"/>
        <v>49.726203208556143</v>
      </c>
      <c r="H189" s="81" t="s">
        <v>28</v>
      </c>
      <c r="I189" s="29">
        <f t="shared" si="47"/>
        <v>16</v>
      </c>
      <c r="J189" s="20">
        <f t="shared" si="45"/>
        <v>32.4</v>
      </c>
      <c r="K189" s="20">
        <f t="shared" si="40"/>
        <v>32.4</v>
      </c>
      <c r="L189" s="20">
        <f t="shared" si="41"/>
        <v>376.36211640211621</v>
      </c>
      <c r="M189" s="45">
        <f t="shared" si="42"/>
        <v>79</v>
      </c>
      <c r="N189" s="45">
        <f t="shared" si="43"/>
        <v>105</v>
      </c>
      <c r="O189" s="61">
        <f t="shared" si="44"/>
        <v>0.42934782608695654</v>
      </c>
      <c r="P189" s="23">
        <f t="shared" si="52"/>
        <v>2.87</v>
      </c>
      <c r="Q189">
        <v>1</v>
      </c>
      <c r="R189" s="23">
        <f t="shared" si="53"/>
        <v>1.87</v>
      </c>
      <c r="S189" s="45">
        <f t="shared" si="49"/>
        <v>12</v>
      </c>
      <c r="T189" s="39">
        <f t="shared" si="48"/>
        <v>16</v>
      </c>
      <c r="U189" s="84">
        <f t="shared" si="50"/>
        <v>0.42857142857142855</v>
      </c>
    </row>
    <row r="190" spans="1:22" x14ac:dyDescent="0.3">
      <c r="A190" s="24">
        <v>42626</v>
      </c>
      <c r="B190" s="27" t="s">
        <v>480</v>
      </c>
      <c r="C190" s="48" t="s">
        <v>479</v>
      </c>
      <c r="D190" s="19">
        <v>2.37</v>
      </c>
      <c r="E190" s="19" t="s">
        <v>23</v>
      </c>
      <c r="F190" s="20">
        <f t="shared" si="51"/>
        <v>2.9197080291970798</v>
      </c>
      <c r="G190" s="20">
        <f t="shared" si="39"/>
        <v>6.9197080291970794</v>
      </c>
      <c r="H190" s="81" t="s">
        <v>19</v>
      </c>
      <c r="I190" s="29">
        <f t="shared" si="47"/>
        <v>4</v>
      </c>
      <c r="J190" s="20">
        <f t="shared" si="45"/>
        <v>4</v>
      </c>
      <c r="K190" s="20">
        <f t="shared" si="40"/>
        <v>-2.9197080291970798</v>
      </c>
      <c r="L190" s="20">
        <f t="shared" si="41"/>
        <v>373.44240837291915</v>
      </c>
      <c r="M190" s="45">
        <f t="shared" si="42"/>
        <v>79</v>
      </c>
      <c r="N190" s="45">
        <f t="shared" si="43"/>
        <v>106</v>
      </c>
      <c r="O190" s="61">
        <f t="shared" si="44"/>
        <v>0.42702702702702705</v>
      </c>
      <c r="P190" s="23">
        <f t="shared" si="52"/>
        <v>2.37</v>
      </c>
      <c r="Q190">
        <v>1</v>
      </c>
      <c r="R190" s="23">
        <f t="shared" si="53"/>
        <v>1.37</v>
      </c>
      <c r="S190" s="45">
        <f t="shared" si="49"/>
        <v>12</v>
      </c>
      <c r="T190" s="39">
        <f t="shared" si="48"/>
        <v>17</v>
      </c>
      <c r="U190" s="84">
        <f t="shared" si="50"/>
        <v>0.41379310344827586</v>
      </c>
    </row>
    <row r="191" spans="1:22" x14ac:dyDescent="0.3">
      <c r="A191" s="24">
        <v>42627</v>
      </c>
      <c r="B191" s="27" t="s">
        <v>482</v>
      </c>
      <c r="C191" s="48" t="s">
        <v>481</v>
      </c>
      <c r="D191" s="19">
        <v>2.75</v>
      </c>
      <c r="E191" s="19" t="s">
        <v>23</v>
      </c>
      <c r="F191" s="20">
        <f t="shared" si="51"/>
        <v>6.2398331595411891</v>
      </c>
      <c r="G191" s="20">
        <f t="shared" si="39"/>
        <v>17.15954118873827</v>
      </c>
      <c r="H191" s="81" t="s">
        <v>19</v>
      </c>
      <c r="I191" s="29">
        <f t="shared" si="47"/>
        <v>8</v>
      </c>
      <c r="J191" s="20">
        <f t="shared" si="45"/>
        <v>10.91970802919708</v>
      </c>
      <c r="K191" s="20">
        <f t="shared" si="40"/>
        <v>-6.2398331595411891</v>
      </c>
      <c r="L191" s="20">
        <f t="shared" si="41"/>
        <v>367.20257521337794</v>
      </c>
      <c r="M191" s="45">
        <f t="shared" si="42"/>
        <v>79</v>
      </c>
      <c r="N191" s="45">
        <f t="shared" si="43"/>
        <v>107</v>
      </c>
      <c r="O191" s="61">
        <f t="shared" si="44"/>
        <v>0.42473118279569894</v>
      </c>
      <c r="P191" s="23">
        <f t="shared" si="52"/>
        <v>2.75</v>
      </c>
      <c r="Q191">
        <v>1</v>
      </c>
      <c r="R191" s="23">
        <f t="shared" si="53"/>
        <v>1.75</v>
      </c>
      <c r="S191" s="45">
        <f t="shared" si="49"/>
        <v>12</v>
      </c>
      <c r="T191" s="39">
        <f t="shared" si="48"/>
        <v>18</v>
      </c>
      <c r="U191" s="84">
        <f t="shared" si="50"/>
        <v>0.4</v>
      </c>
    </row>
    <row r="192" spans="1:22" x14ac:dyDescent="0.3">
      <c r="A192" s="24">
        <v>42628</v>
      </c>
      <c r="B192" s="27" t="s">
        <v>484</v>
      </c>
      <c r="C192" s="48" t="s">
        <v>483</v>
      </c>
      <c r="D192" s="19">
        <v>2.5</v>
      </c>
      <c r="E192" s="19" t="s">
        <v>23</v>
      </c>
      <c r="F192" s="20">
        <f t="shared" si="38"/>
        <v>14.106360792492181</v>
      </c>
      <c r="G192" s="20">
        <f t="shared" si="39"/>
        <v>35.265901981230449</v>
      </c>
      <c r="H192" s="81" t="s">
        <v>19</v>
      </c>
      <c r="I192" s="29">
        <f t="shared" si="47"/>
        <v>12</v>
      </c>
      <c r="J192" s="20">
        <f t="shared" si="45"/>
        <v>21.15954118873827</v>
      </c>
      <c r="K192" s="20">
        <f t="shared" si="40"/>
        <v>-14.106360792492181</v>
      </c>
      <c r="L192" s="20">
        <f t="shared" si="41"/>
        <v>353.09621442088576</v>
      </c>
      <c r="M192" s="45">
        <f t="shared" si="42"/>
        <v>79</v>
      </c>
      <c r="N192" s="45">
        <f t="shared" si="43"/>
        <v>108</v>
      </c>
      <c r="O192" s="61">
        <f t="shared" si="44"/>
        <v>0.42245989304812837</v>
      </c>
      <c r="P192" s="23">
        <f t="shared" si="52"/>
        <v>2.5</v>
      </c>
      <c r="Q192">
        <v>1</v>
      </c>
      <c r="R192" s="23">
        <f t="shared" si="53"/>
        <v>1.5</v>
      </c>
      <c r="S192" s="45">
        <f t="shared" si="49"/>
        <v>12</v>
      </c>
      <c r="T192" s="39">
        <f t="shared" si="48"/>
        <v>19</v>
      </c>
      <c r="U192" s="84">
        <f t="shared" si="50"/>
        <v>0.38709677419354838</v>
      </c>
    </row>
    <row r="193" spans="1:21" x14ac:dyDescent="0.3">
      <c r="A193" s="24">
        <v>42629</v>
      </c>
      <c r="B193" s="27" t="s">
        <v>486</v>
      </c>
      <c r="C193" s="48" t="s">
        <v>485</v>
      </c>
      <c r="D193" s="19">
        <v>3.25</v>
      </c>
      <c r="E193" s="19" t="s">
        <v>23</v>
      </c>
      <c r="F193" s="20">
        <f t="shared" si="38"/>
        <v>17.451511991657977</v>
      </c>
      <c r="G193" s="20">
        <f t="shared" si="39"/>
        <v>56.717413972888423</v>
      </c>
      <c r="H193" s="81" t="s">
        <v>19</v>
      </c>
      <c r="I193" s="29">
        <f t="shared" si="47"/>
        <v>16</v>
      </c>
      <c r="J193" s="20">
        <f t="shared" si="45"/>
        <v>39.265901981230449</v>
      </c>
      <c r="K193" s="20">
        <f t="shared" si="40"/>
        <v>-17.451511991657977</v>
      </c>
      <c r="L193" s="20">
        <f t="shared" si="41"/>
        <v>335.64470242922778</v>
      </c>
      <c r="M193" s="45">
        <f t="shared" si="42"/>
        <v>79</v>
      </c>
      <c r="N193" s="45">
        <f t="shared" si="43"/>
        <v>109</v>
      </c>
      <c r="O193" s="61">
        <f t="shared" si="44"/>
        <v>0.42021276595744683</v>
      </c>
      <c r="P193" s="23">
        <f t="shared" si="52"/>
        <v>3.25</v>
      </c>
      <c r="Q193">
        <v>1</v>
      </c>
      <c r="R193" s="23">
        <f t="shared" si="53"/>
        <v>2.25</v>
      </c>
      <c r="S193" s="45">
        <f t="shared" si="49"/>
        <v>12</v>
      </c>
      <c r="T193" s="39">
        <f t="shared" si="48"/>
        <v>20</v>
      </c>
      <c r="U193" s="84">
        <f t="shared" si="50"/>
        <v>0.375</v>
      </c>
    </row>
    <row r="194" spans="1:21" x14ac:dyDescent="0.3">
      <c r="A194" s="24">
        <v>42630</v>
      </c>
      <c r="B194" s="27" t="s">
        <v>488</v>
      </c>
      <c r="C194" s="48" t="s">
        <v>487</v>
      </c>
      <c r="D194" s="19">
        <v>2.75</v>
      </c>
      <c r="E194" s="19" t="s">
        <v>23</v>
      </c>
      <c r="F194" s="20">
        <f t="shared" si="38"/>
        <v>34.695665127364819</v>
      </c>
      <c r="G194" s="20">
        <f t="shared" si="39"/>
        <v>95.413079100253256</v>
      </c>
      <c r="H194" s="81" t="s">
        <v>28</v>
      </c>
      <c r="I194" s="29">
        <f t="shared" si="47"/>
        <v>20</v>
      </c>
      <c r="J194" s="20">
        <f t="shared" si="45"/>
        <v>60.717413972888423</v>
      </c>
      <c r="K194" s="20">
        <f t="shared" si="40"/>
        <v>60.717413972888423</v>
      </c>
      <c r="L194" s="20">
        <f t="shared" si="41"/>
        <v>396.36211640211621</v>
      </c>
      <c r="M194" s="45">
        <f t="shared" si="42"/>
        <v>80</v>
      </c>
      <c r="N194" s="45">
        <f t="shared" si="43"/>
        <v>109</v>
      </c>
      <c r="O194" s="61">
        <f t="shared" si="44"/>
        <v>0.42328042328042326</v>
      </c>
      <c r="P194" s="23">
        <f t="shared" si="52"/>
        <v>2.75</v>
      </c>
      <c r="Q194">
        <v>1</v>
      </c>
      <c r="R194" s="23">
        <f t="shared" si="53"/>
        <v>1.75</v>
      </c>
      <c r="S194" s="45">
        <f t="shared" si="49"/>
        <v>13</v>
      </c>
      <c r="T194" s="39">
        <f t="shared" si="48"/>
        <v>20</v>
      </c>
      <c r="U194" s="84">
        <f t="shared" si="50"/>
        <v>0.39393939393939392</v>
      </c>
    </row>
    <row r="195" spans="1:21" x14ac:dyDescent="0.3">
      <c r="A195" s="24">
        <v>42632</v>
      </c>
      <c r="B195" s="27" t="s">
        <v>490</v>
      </c>
      <c r="C195" s="48" t="s">
        <v>489</v>
      </c>
      <c r="D195" s="19">
        <v>2.25</v>
      </c>
      <c r="E195" s="19" t="s">
        <v>23</v>
      </c>
      <c r="F195" s="20">
        <f t="shared" si="38"/>
        <v>3.2</v>
      </c>
      <c r="G195" s="20">
        <f t="shared" si="39"/>
        <v>7.2</v>
      </c>
      <c r="H195" s="81" t="s">
        <v>19</v>
      </c>
      <c r="I195" s="29">
        <f t="shared" si="47"/>
        <v>4</v>
      </c>
      <c r="J195" s="20">
        <f t="shared" si="45"/>
        <v>4</v>
      </c>
      <c r="K195" s="20">
        <f t="shared" si="40"/>
        <v>-3.2</v>
      </c>
      <c r="L195" s="20">
        <f t="shared" si="41"/>
        <v>393.16211640211623</v>
      </c>
      <c r="M195" s="45">
        <f t="shared" si="42"/>
        <v>80</v>
      </c>
      <c r="N195" s="45">
        <f t="shared" si="43"/>
        <v>110</v>
      </c>
      <c r="O195" s="61">
        <f t="shared" si="44"/>
        <v>0.42105263157894735</v>
      </c>
      <c r="P195" s="23">
        <f t="shared" si="52"/>
        <v>2.25</v>
      </c>
      <c r="Q195">
        <v>1</v>
      </c>
      <c r="R195" s="23">
        <f t="shared" si="53"/>
        <v>1.25</v>
      </c>
      <c r="S195" s="45">
        <f t="shared" si="49"/>
        <v>13</v>
      </c>
      <c r="T195" s="39">
        <f t="shared" si="48"/>
        <v>21</v>
      </c>
      <c r="U195" s="84">
        <f t="shared" si="50"/>
        <v>0.38235294117647056</v>
      </c>
    </row>
    <row r="196" spans="1:21" x14ac:dyDescent="0.3">
      <c r="A196" s="24">
        <v>42633</v>
      </c>
      <c r="B196" s="27" t="s">
        <v>492</v>
      </c>
      <c r="C196" s="48" t="s">
        <v>491</v>
      </c>
      <c r="D196" s="19">
        <v>2.62</v>
      </c>
      <c r="E196" s="19" t="s">
        <v>23</v>
      </c>
      <c r="F196" s="20">
        <f t="shared" si="38"/>
        <v>6.9135802469135781</v>
      </c>
      <c r="G196" s="20">
        <f t="shared" si="39"/>
        <v>18.113580246913575</v>
      </c>
      <c r="H196" s="81" t="s">
        <v>19</v>
      </c>
      <c r="I196" s="29">
        <f t="shared" si="47"/>
        <v>8</v>
      </c>
      <c r="J196" s="20">
        <f t="shared" si="45"/>
        <v>11.2</v>
      </c>
      <c r="K196" s="20">
        <f t="shared" si="40"/>
        <v>-6.9135802469135781</v>
      </c>
      <c r="L196" s="20">
        <f t="shared" si="41"/>
        <v>386.24853615520266</v>
      </c>
      <c r="M196" s="45">
        <f t="shared" si="42"/>
        <v>80</v>
      </c>
      <c r="N196" s="45">
        <f t="shared" si="43"/>
        <v>111</v>
      </c>
      <c r="O196" s="61">
        <f t="shared" si="44"/>
        <v>0.41884816753926701</v>
      </c>
      <c r="P196" s="23">
        <f t="shared" si="52"/>
        <v>2.62</v>
      </c>
      <c r="Q196">
        <v>1</v>
      </c>
      <c r="R196" s="23">
        <f t="shared" si="53"/>
        <v>1.62</v>
      </c>
      <c r="S196" s="45">
        <f t="shared" si="49"/>
        <v>13</v>
      </c>
      <c r="T196" s="39">
        <f t="shared" si="48"/>
        <v>22</v>
      </c>
      <c r="U196" s="84">
        <f t="shared" si="50"/>
        <v>0.37142857142857144</v>
      </c>
    </row>
    <row r="197" spans="1:21" x14ac:dyDescent="0.3">
      <c r="A197" s="24">
        <v>42634</v>
      </c>
      <c r="B197" s="27" t="s">
        <v>494</v>
      </c>
      <c r="C197" s="48" t="s">
        <v>493</v>
      </c>
      <c r="D197" s="19">
        <v>2.75</v>
      </c>
      <c r="E197" s="19" t="s">
        <v>23</v>
      </c>
      <c r="F197" s="20">
        <f t="shared" si="38"/>
        <v>12.636331569664902</v>
      </c>
      <c r="G197" s="20">
        <f t="shared" si="39"/>
        <v>34.749911816578482</v>
      </c>
      <c r="H197" s="81" t="s">
        <v>28</v>
      </c>
      <c r="I197" s="29">
        <f t="shared" si="47"/>
        <v>12</v>
      </c>
      <c r="J197" s="20">
        <f t="shared" si="45"/>
        <v>22.113580246913578</v>
      </c>
      <c r="K197" s="20">
        <f t="shared" si="40"/>
        <v>22.113580246913578</v>
      </c>
      <c r="L197" s="20">
        <f t="shared" si="41"/>
        <v>408.36211640211621</v>
      </c>
      <c r="M197" s="45">
        <f t="shared" si="42"/>
        <v>81</v>
      </c>
      <c r="N197" s="45">
        <f t="shared" si="43"/>
        <v>111</v>
      </c>
      <c r="O197" s="61">
        <f t="shared" si="44"/>
        <v>0.421875</v>
      </c>
      <c r="P197" s="23">
        <f t="shared" si="52"/>
        <v>2.75</v>
      </c>
      <c r="Q197">
        <v>1</v>
      </c>
      <c r="R197" s="23">
        <f t="shared" si="53"/>
        <v>1.75</v>
      </c>
      <c r="S197" s="45">
        <f t="shared" si="49"/>
        <v>14</v>
      </c>
      <c r="T197" s="39">
        <f t="shared" si="48"/>
        <v>22</v>
      </c>
      <c r="U197" s="84">
        <f t="shared" si="50"/>
        <v>0.3888888888888889</v>
      </c>
    </row>
    <row r="198" spans="1:21" x14ac:dyDescent="0.3">
      <c r="A198" s="24">
        <v>42635</v>
      </c>
      <c r="B198" s="27" t="s">
        <v>496</v>
      </c>
      <c r="C198" s="48" t="s">
        <v>495</v>
      </c>
      <c r="D198" s="19">
        <v>2.75</v>
      </c>
      <c r="E198" s="19" t="s">
        <v>23</v>
      </c>
      <c r="F198" s="20">
        <f t="shared" ref="F198:F244" si="54">IF(D198="","",IF(H197="Won", J198/D198*D198/R198, J198/D198*D198/R198))</f>
        <v>2.2857142857142856</v>
      </c>
      <c r="G198" s="20">
        <f t="shared" ref="G198:G234" si="55">IF(D198="","",IF(H197="Won",  D198*F198,D198*F198))</f>
        <v>6.2857142857142856</v>
      </c>
      <c r="H198" s="81" t="s">
        <v>19</v>
      </c>
      <c r="I198" s="29">
        <f t="shared" si="47"/>
        <v>4</v>
      </c>
      <c r="J198" s="20">
        <f t="shared" si="45"/>
        <v>4</v>
      </c>
      <c r="K198" s="20">
        <f t="shared" ref="K198:K234" si="56">IF(H198="","",IF(H198="Won",J198,IF(H198="Push",0,-F198)))</f>
        <v>-2.2857142857142856</v>
      </c>
      <c r="L198" s="20">
        <f t="shared" ref="L198:L234" si="57">IF(H198="","",K198+L197)</f>
        <v>406.07640211640194</v>
      </c>
      <c r="M198" s="45">
        <f t="shared" si="42"/>
        <v>81</v>
      </c>
      <c r="N198" s="45">
        <f t="shared" si="43"/>
        <v>112</v>
      </c>
      <c r="O198" s="61">
        <f t="shared" si="44"/>
        <v>0.41968911917098445</v>
      </c>
      <c r="P198" s="23">
        <f t="shared" si="52"/>
        <v>2.75</v>
      </c>
      <c r="Q198">
        <v>1</v>
      </c>
      <c r="R198" s="23">
        <f t="shared" si="53"/>
        <v>1.75</v>
      </c>
      <c r="S198" s="45">
        <f t="shared" si="49"/>
        <v>14</v>
      </c>
      <c r="T198" s="39">
        <f t="shared" si="48"/>
        <v>23</v>
      </c>
      <c r="U198" s="84">
        <f t="shared" si="50"/>
        <v>0.3783783783783784</v>
      </c>
    </row>
    <row r="199" spans="1:21" x14ac:dyDescent="0.3">
      <c r="A199" s="24">
        <v>42636</v>
      </c>
      <c r="B199" s="27" t="s">
        <v>498</v>
      </c>
      <c r="C199" s="48" t="s">
        <v>497</v>
      </c>
      <c r="D199" s="19">
        <v>2.75</v>
      </c>
      <c r="E199" s="19" t="s">
        <v>23</v>
      </c>
      <c r="F199" s="20">
        <f t="shared" si="54"/>
        <v>5.8775510204081627</v>
      </c>
      <c r="G199" s="20">
        <f t="shared" si="55"/>
        <v>16.163265306122447</v>
      </c>
      <c r="H199" s="81" t="s">
        <v>19</v>
      </c>
      <c r="I199" s="29">
        <f t="shared" si="47"/>
        <v>8</v>
      </c>
      <c r="J199" s="20">
        <f t="shared" si="45"/>
        <v>10.285714285714285</v>
      </c>
      <c r="K199" s="20">
        <f t="shared" si="56"/>
        <v>-5.8775510204081627</v>
      </c>
      <c r="L199" s="20">
        <f t="shared" si="57"/>
        <v>400.19885109599375</v>
      </c>
      <c r="M199" s="45">
        <f t="shared" si="42"/>
        <v>81</v>
      </c>
      <c r="N199" s="45">
        <f t="shared" si="43"/>
        <v>113</v>
      </c>
      <c r="O199" s="61">
        <f t="shared" si="44"/>
        <v>0.4175257731958763</v>
      </c>
      <c r="P199" s="23">
        <f t="shared" si="52"/>
        <v>2.75</v>
      </c>
      <c r="Q199">
        <v>1</v>
      </c>
      <c r="R199" s="23">
        <f t="shared" si="53"/>
        <v>1.75</v>
      </c>
      <c r="S199" s="45">
        <f t="shared" si="49"/>
        <v>14</v>
      </c>
      <c r="T199" s="39">
        <f t="shared" si="48"/>
        <v>24</v>
      </c>
      <c r="U199" s="84">
        <f t="shared" si="50"/>
        <v>0.36842105263157893</v>
      </c>
    </row>
    <row r="200" spans="1:21" x14ac:dyDescent="0.3">
      <c r="A200" s="24">
        <v>42639</v>
      </c>
      <c r="B200" s="27" t="s">
        <v>500</v>
      </c>
      <c r="C200" s="48" t="s">
        <v>499</v>
      </c>
      <c r="D200" s="19">
        <v>2.1</v>
      </c>
      <c r="E200" s="19" t="s">
        <v>23</v>
      </c>
      <c r="F200" s="20">
        <f t="shared" si="54"/>
        <v>18.33024118738404</v>
      </c>
      <c r="G200" s="20">
        <f t="shared" si="55"/>
        <v>38.493506493506487</v>
      </c>
      <c r="H200" s="81" t="s">
        <v>19</v>
      </c>
      <c r="I200" s="29">
        <f t="shared" si="47"/>
        <v>12</v>
      </c>
      <c r="J200" s="20">
        <f t="shared" si="45"/>
        <v>20.163265306122447</v>
      </c>
      <c r="K200" s="20">
        <f t="shared" si="56"/>
        <v>-18.33024118738404</v>
      </c>
      <c r="L200" s="20">
        <f t="shared" si="57"/>
        <v>381.8686099086097</v>
      </c>
      <c r="M200" s="45">
        <f t="shared" ref="M200:M234" si="58">IF(H200="","",IF(H200="Won",M199+1,IF(H200="Push",M199,M199)))</f>
        <v>81</v>
      </c>
      <c r="N200" s="45">
        <f t="shared" ref="N200:N234" si="59">IF(H200="","",IF(H200="Lost",N199+1,IF(H200="Push",N199,N199)))</f>
        <v>114</v>
      </c>
      <c r="O200" s="61">
        <f t="shared" ref="O200:O234" si="60">IF(H200="","",M200/(M200+N200))</f>
        <v>0.41538461538461541</v>
      </c>
      <c r="P200" s="23">
        <f t="shared" si="52"/>
        <v>2.1</v>
      </c>
      <c r="Q200">
        <v>1</v>
      </c>
      <c r="R200" s="23">
        <f t="shared" si="53"/>
        <v>1.1000000000000001</v>
      </c>
      <c r="S200" s="45">
        <f t="shared" si="49"/>
        <v>14</v>
      </c>
      <c r="T200" s="39">
        <f t="shared" si="48"/>
        <v>25</v>
      </c>
      <c r="U200" s="84">
        <f t="shared" si="50"/>
        <v>0.35897435897435898</v>
      </c>
    </row>
    <row r="201" spans="1:21" x14ac:dyDescent="0.3">
      <c r="A201" s="24">
        <v>42641</v>
      </c>
      <c r="B201" s="27" t="s">
        <v>501</v>
      </c>
      <c r="C201" s="48" t="s">
        <v>294</v>
      </c>
      <c r="D201" s="19">
        <v>2.87</v>
      </c>
      <c r="E201" s="19" t="s">
        <v>23</v>
      </c>
      <c r="F201" s="20">
        <f t="shared" si="54"/>
        <v>22.723800263907211</v>
      </c>
      <c r="G201" s="20">
        <f t="shared" si="55"/>
        <v>65.217306757413695</v>
      </c>
      <c r="H201" s="81" t="s">
        <v>28</v>
      </c>
      <c r="I201" s="29">
        <f t="shared" si="47"/>
        <v>16</v>
      </c>
      <c r="J201" s="20">
        <f t="shared" si="45"/>
        <v>42.493506493506487</v>
      </c>
      <c r="K201" s="20">
        <f t="shared" si="56"/>
        <v>42.493506493506487</v>
      </c>
      <c r="L201" s="20">
        <f t="shared" si="57"/>
        <v>424.36211640211616</v>
      </c>
      <c r="M201" s="45">
        <f t="shared" si="58"/>
        <v>82</v>
      </c>
      <c r="N201" s="45">
        <f t="shared" si="59"/>
        <v>114</v>
      </c>
      <c r="O201" s="61">
        <f t="shared" si="60"/>
        <v>0.41836734693877553</v>
      </c>
      <c r="P201" s="23">
        <f t="shared" si="52"/>
        <v>2.87</v>
      </c>
      <c r="Q201">
        <v>1</v>
      </c>
      <c r="R201" s="23">
        <f t="shared" si="53"/>
        <v>1.87</v>
      </c>
      <c r="S201" s="45">
        <f t="shared" si="49"/>
        <v>15</v>
      </c>
      <c r="T201" s="39">
        <f t="shared" si="48"/>
        <v>25</v>
      </c>
      <c r="U201" s="84">
        <f t="shared" si="50"/>
        <v>0.375</v>
      </c>
    </row>
    <row r="202" spans="1:21" x14ac:dyDescent="0.3">
      <c r="A202" s="24">
        <v>42642</v>
      </c>
      <c r="B202" s="27" t="s">
        <v>503</v>
      </c>
      <c r="C202" s="48" t="s">
        <v>502</v>
      </c>
      <c r="D202" s="19">
        <v>3</v>
      </c>
      <c r="E202" s="19" t="s">
        <v>23</v>
      </c>
      <c r="F202" s="20">
        <f t="shared" si="54"/>
        <v>2</v>
      </c>
      <c r="G202" s="20">
        <f t="shared" si="55"/>
        <v>6</v>
      </c>
      <c r="H202" s="81" t="s">
        <v>19</v>
      </c>
      <c r="I202" s="29">
        <f t="shared" si="47"/>
        <v>4</v>
      </c>
      <c r="J202" s="20">
        <f t="shared" si="45"/>
        <v>4</v>
      </c>
      <c r="K202" s="20">
        <f t="shared" si="56"/>
        <v>-2</v>
      </c>
      <c r="L202" s="20">
        <f t="shared" si="57"/>
        <v>422.36211640211616</v>
      </c>
      <c r="M202" s="45">
        <f t="shared" si="58"/>
        <v>82</v>
      </c>
      <c r="N202" s="45">
        <f t="shared" si="59"/>
        <v>115</v>
      </c>
      <c r="O202" s="61">
        <f t="shared" si="60"/>
        <v>0.41624365482233505</v>
      </c>
      <c r="P202" s="23">
        <f t="shared" si="52"/>
        <v>3</v>
      </c>
      <c r="Q202">
        <v>1</v>
      </c>
      <c r="R202" s="23">
        <f t="shared" si="53"/>
        <v>2</v>
      </c>
      <c r="S202" s="45">
        <f t="shared" si="49"/>
        <v>15</v>
      </c>
      <c r="T202" s="39">
        <f t="shared" si="48"/>
        <v>26</v>
      </c>
      <c r="U202" s="84">
        <f t="shared" si="50"/>
        <v>0.36585365853658536</v>
      </c>
    </row>
    <row r="203" spans="1:21" x14ac:dyDescent="0.3">
      <c r="A203" s="24">
        <v>42643</v>
      </c>
      <c r="B203" s="27" t="s">
        <v>505</v>
      </c>
      <c r="C203" s="48" t="s">
        <v>504</v>
      </c>
      <c r="D203" s="19">
        <v>2.62</v>
      </c>
      <c r="E203" s="19" t="s">
        <v>23</v>
      </c>
      <c r="F203" s="20">
        <f t="shared" si="54"/>
        <v>6.1728395061728394</v>
      </c>
      <c r="G203" s="20">
        <f t="shared" si="55"/>
        <v>16.172839506172838</v>
      </c>
      <c r="H203" s="81" t="s">
        <v>19</v>
      </c>
      <c r="I203" s="29">
        <f t="shared" si="47"/>
        <v>8</v>
      </c>
      <c r="J203" s="20">
        <f t="shared" si="45"/>
        <v>10</v>
      </c>
      <c r="K203" s="20">
        <f t="shared" si="56"/>
        <v>-6.1728395061728394</v>
      </c>
      <c r="L203" s="20">
        <f t="shared" si="57"/>
        <v>416.18927689594329</v>
      </c>
      <c r="M203" s="45">
        <f t="shared" si="58"/>
        <v>82</v>
      </c>
      <c r="N203" s="45">
        <f t="shared" si="59"/>
        <v>116</v>
      </c>
      <c r="O203" s="61">
        <f t="shared" si="60"/>
        <v>0.41414141414141414</v>
      </c>
      <c r="P203" s="23">
        <f t="shared" si="52"/>
        <v>2.62</v>
      </c>
      <c r="Q203">
        <v>1</v>
      </c>
      <c r="R203" s="23">
        <f t="shared" si="53"/>
        <v>1.62</v>
      </c>
      <c r="S203" s="45">
        <f t="shared" si="49"/>
        <v>15</v>
      </c>
      <c r="T203" s="39">
        <f t="shared" si="48"/>
        <v>27</v>
      </c>
      <c r="U203" s="84">
        <f t="shared" si="50"/>
        <v>0.35714285714285715</v>
      </c>
    </row>
    <row r="204" spans="1:21" x14ac:dyDescent="0.3">
      <c r="A204" s="51">
        <v>42646</v>
      </c>
      <c r="B204" s="72" t="s">
        <v>507</v>
      </c>
      <c r="C204" s="75" t="s">
        <v>506</v>
      </c>
      <c r="D204" s="52">
        <v>2.1</v>
      </c>
      <c r="E204" s="19" t="s">
        <v>23</v>
      </c>
      <c r="F204" s="20">
        <f t="shared" si="54"/>
        <v>18.33894500561167</v>
      </c>
      <c r="G204" s="20">
        <f t="shared" si="55"/>
        <v>38.511784511784512</v>
      </c>
      <c r="H204" s="118" t="s">
        <v>19</v>
      </c>
      <c r="I204" s="29">
        <f t="shared" si="47"/>
        <v>12</v>
      </c>
      <c r="J204" s="20">
        <f t="shared" si="45"/>
        <v>20.172839506172838</v>
      </c>
      <c r="K204" s="20">
        <f t="shared" si="56"/>
        <v>-18.33894500561167</v>
      </c>
      <c r="L204" s="20">
        <f t="shared" si="57"/>
        <v>397.85033189033163</v>
      </c>
      <c r="M204" s="45">
        <f t="shared" si="58"/>
        <v>82</v>
      </c>
      <c r="N204" s="45">
        <f t="shared" si="59"/>
        <v>117</v>
      </c>
      <c r="O204" s="61">
        <f t="shared" si="60"/>
        <v>0.4120603015075377</v>
      </c>
      <c r="P204" s="23">
        <f t="shared" si="52"/>
        <v>2.1</v>
      </c>
      <c r="Q204">
        <v>1</v>
      </c>
      <c r="R204" s="23">
        <f t="shared" si="53"/>
        <v>1.1000000000000001</v>
      </c>
      <c r="S204" s="45">
        <f t="shared" si="49"/>
        <v>15</v>
      </c>
      <c r="T204" s="39">
        <f t="shared" si="48"/>
        <v>28</v>
      </c>
      <c r="U204" s="84">
        <f t="shared" si="50"/>
        <v>0.34883720930232559</v>
      </c>
    </row>
    <row r="205" spans="1:21" x14ac:dyDescent="0.3">
      <c r="A205" s="24">
        <v>42647</v>
      </c>
      <c r="B205" s="27" t="s">
        <v>511</v>
      </c>
      <c r="C205" s="48" t="s">
        <v>510</v>
      </c>
      <c r="D205" s="19">
        <v>2.37</v>
      </c>
      <c r="E205" s="19" t="s">
        <v>23</v>
      </c>
      <c r="F205" s="20">
        <f t="shared" si="54"/>
        <v>31.030499643638329</v>
      </c>
      <c r="G205" s="20">
        <f t="shared" si="55"/>
        <v>73.542284155422848</v>
      </c>
      <c r="H205" s="81" t="s">
        <v>19</v>
      </c>
      <c r="I205" s="29">
        <f t="shared" si="47"/>
        <v>16</v>
      </c>
      <c r="J205" s="20">
        <f t="shared" si="45"/>
        <v>42.511784511784512</v>
      </c>
      <c r="K205" s="20">
        <f t="shared" si="56"/>
        <v>-31.030499643638329</v>
      </c>
      <c r="L205" s="20">
        <f t="shared" si="57"/>
        <v>366.8198322466933</v>
      </c>
      <c r="M205" s="45">
        <f t="shared" si="58"/>
        <v>82</v>
      </c>
      <c r="N205" s="45">
        <f t="shared" si="59"/>
        <v>118</v>
      </c>
      <c r="O205" s="61">
        <f t="shared" si="60"/>
        <v>0.41</v>
      </c>
      <c r="P205" s="23">
        <f t="shared" si="52"/>
        <v>2.37</v>
      </c>
      <c r="Q205">
        <v>1</v>
      </c>
      <c r="R205" s="23">
        <f t="shared" si="53"/>
        <v>1.37</v>
      </c>
      <c r="S205" s="45">
        <f t="shared" si="49"/>
        <v>15</v>
      </c>
      <c r="T205" s="39">
        <f t="shared" si="48"/>
        <v>29</v>
      </c>
      <c r="U205" s="84">
        <f t="shared" si="50"/>
        <v>0.34090909090909088</v>
      </c>
    </row>
    <row r="206" spans="1:21" x14ac:dyDescent="0.3">
      <c r="A206" s="24">
        <v>42648</v>
      </c>
      <c r="B206" s="27" t="s">
        <v>508</v>
      </c>
      <c r="C206" s="48" t="s">
        <v>509</v>
      </c>
      <c r="D206" s="19">
        <v>2.75</v>
      </c>
      <c r="E206" s="19" t="s">
        <v>23</v>
      </c>
      <c r="F206" s="20">
        <f t="shared" si="54"/>
        <v>44.309876660241621</v>
      </c>
      <c r="G206" s="20">
        <f t="shared" si="55"/>
        <v>121.85216081566446</v>
      </c>
      <c r="H206" s="81" t="s">
        <v>19</v>
      </c>
      <c r="I206" s="29">
        <f t="shared" si="47"/>
        <v>20</v>
      </c>
      <c r="J206" s="20">
        <f t="shared" si="45"/>
        <v>77.542284155422834</v>
      </c>
      <c r="K206" s="20">
        <f t="shared" si="56"/>
        <v>-44.309876660241621</v>
      </c>
      <c r="L206" s="20">
        <f t="shared" si="57"/>
        <v>322.50995558645167</v>
      </c>
      <c r="M206" s="45">
        <f t="shared" si="58"/>
        <v>82</v>
      </c>
      <c r="N206" s="45">
        <f t="shared" si="59"/>
        <v>119</v>
      </c>
      <c r="O206" s="61">
        <f t="shared" si="60"/>
        <v>0.4079601990049751</v>
      </c>
      <c r="P206" s="23">
        <f t="shared" si="52"/>
        <v>2.75</v>
      </c>
      <c r="Q206">
        <v>1</v>
      </c>
      <c r="R206" s="23">
        <f t="shared" si="53"/>
        <v>1.75</v>
      </c>
      <c r="S206" s="45">
        <f t="shared" si="49"/>
        <v>15</v>
      </c>
      <c r="T206" s="39">
        <f t="shared" si="48"/>
        <v>30</v>
      </c>
      <c r="U206" s="84">
        <f t="shared" si="50"/>
        <v>0.33333333333333331</v>
      </c>
    </row>
    <row r="207" spans="1:21" x14ac:dyDescent="0.3">
      <c r="A207" s="24">
        <v>42649</v>
      </c>
      <c r="B207" s="27" t="s">
        <v>512</v>
      </c>
      <c r="C207" s="48" t="s">
        <v>513</v>
      </c>
      <c r="D207" s="19">
        <v>2</v>
      </c>
      <c r="E207" s="19" t="s">
        <v>23</v>
      </c>
      <c r="F207" s="20">
        <f t="shared" si="54"/>
        <v>125.85216081566446</v>
      </c>
      <c r="G207" s="20">
        <f t="shared" si="55"/>
        <v>251.70432163132892</v>
      </c>
      <c r="H207" s="81" t="s">
        <v>28</v>
      </c>
      <c r="I207" s="29">
        <f t="shared" si="47"/>
        <v>4</v>
      </c>
      <c r="J207" s="20">
        <f t="shared" si="45"/>
        <v>125.85216081566446</v>
      </c>
      <c r="K207" s="20">
        <f t="shared" si="56"/>
        <v>125.85216081566446</v>
      </c>
      <c r="L207" s="20">
        <f t="shared" si="57"/>
        <v>448.36211640211616</v>
      </c>
      <c r="M207" s="45">
        <f t="shared" si="58"/>
        <v>83</v>
      </c>
      <c r="N207" s="45">
        <f t="shared" si="59"/>
        <v>119</v>
      </c>
      <c r="O207" s="61">
        <f t="shared" si="60"/>
        <v>0.41089108910891087</v>
      </c>
      <c r="P207" s="23">
        <f t="shared" si="52"/>
        <v>2</v>
      </c>
      <c r="Q207">
        <v>1</v>
      </c>
      <c r="R207" s="23">
        <f t="shared" si="53"/>
        <v>1</v>
      </c>
      <c r="S207" s="45">
        <f t="shared" si="49"/>
        <v>16</v>
      </c>
      <c r="T207" s="39">
        <f t="shared" si="48"/>
        <v>30</v>
      </c>
      <c r="U207" s="84">
        <f t="shared" si="50"/>
        <v>0.34782608695652173</v>
      </c>
    </row>
    <row r="208" spans="1:21" x14ac:dyDescent="0.3">
      <c r="A208" s="24">
        <v>42650</v>
      </c>
      <c r="B208" s="27" t="s">
        <v>515</v>
      </c>
      <c r="C208" s="48" t="s">
        <v>514</v>
      </c>
      <c r="D208" s="19">
        <v>3.25</v>
      </c>
      <c r="E208" s="19" t="s">
        <v>23</v>
      </c>
      <c r="F208" s="20">
        <f t="shared" si="54"/>
        <v>1.7777777777777777</v>
      </c>
      <c r="G208" s="20">
        <f t="shared" si="55"/>
        <v>5.7777777777777777</v>
      </c>
      <c r="H208" s="81" t="s">
        <v>19</v>
      </c>
      <c r="I208" s="29">
        <f t="shared" si="47"/>
        <v>4</v>
      </c>
      <c r="J208" s="20">
        <f t="shared" si="45"/>
        <v>4</v>
      </c>
      <c r="K208" s="20">
        <f t="shared" si="56"/>
        <v>-1.7777777777777777</v>
      </c>
      <c r="L208" s="20">
        <f t="shared" si="57"/>
        <v>446.58433862433839</v>
      </c>
      <c r="M208" s="45">
        <f t="shared" si="58"/>
        <v>83</v>
      </c>
      <c r="N208" s="45">
        <f t="shared" si="59"/>
        <v>120</v>
      </c>
      <c r="O208" s="61">
        <f t="shared" si="60"/>
        <v>0.40886699507389163</v>
      </c>
      <c r="P208" s="23">
        <f t="shared" si="52"/>
        <v>3.25</v>
      </c>
      <c r="Q208">
        <v>1</v>
      </c>
      <c r="R208" s="23">
        <f t="shared" si="53"/>
        <v>2.25</v>
      </c>
      <c r="S208" s="45">
        <f t="shared" si="49"/>
        <v>16</v>
      </c>
      <c r="T208" s="39">
        <f t="shared" si="48"/>
        <v>31</v>
      </c>
      <c r="U208" s="84">
        <f t="shared" si="50"/>
        <v>0.34042553191489361</v>
      </c>
    </row>
    <row r="209" spans="1:21" x14ac:dyDescent="0.3">
      <c r="A209" s="24">
        <v>42651</v>
      </c>
      <c r="B209" s="63" t="s">
        <v>516</v>
      </c>
      <c r="C209" s="48" t="s">
        <v>517</v>
      </c>
      <c r="D209" s="19">
        <v>3.5</v>
      </c>
      <c r="E209" s="19" t="s">
        <v>23</v>
      </c>
      <c r="F209" s="20">
        <f t="shared" si="54"/>
        <v>3.9111111111111114</v>
      </c>
      <c r="G209" s="20">
        <f t="shared" si="55"/>
        <v>13.68888888888889</v>
      </c>
      <c r="H209" s="81" t="s">
        <v>28</v>
      </c>
      <c r="I209" s="29">
        <f t="shared" si="47"/>
        <v>8</v>
      </c>
      <c r="J209" s="20">
        <f t="shared" si="45"/>
        <v>9.7777777777777786</v>
      </c>
      <c r="K209" s="20">
        <f t="shared" si="56"/>
        <v>9.7777777777777786</v>
      </c>
      <c r="L209" s="20">
        <f t="shared" si="57"/>
        <v>456.36211640211616</v>
      </c>
      <c r="M209" s="45">
        <f t="shared" si="58"/>
        <v>84</v>
      </c>
      <c r="N209" s="45">
        <f t="shared" si="59"/>
        <v>120</v>
      </c>
      <c r="O209" s="61">
        <f t="shared" si="60"/>
        <v>0.41176470588235292</v>
      </c>
      <c r="P209" s="23">
        <f t="shared" si="52"/>
        <v>3.5</v>
      </c>
      <c r="Q209">
        <v>1</v>
      </c>
      <c r="R209" s="23">
        <f t="shared" si="53"/>
        <v>2.5</v>
      </c>
      <c r="S209" s="45">
        <f t="shared" si="49"/>
        <v>17</v>
      </c>
      <c r="T209" s="39">
        <f t="shared" si="48"/>
        <v>31</v>
      </c>
      <c r="U209" s="84">
        <f t="shared" si="50"/>
        <v>0.35416666666666669</v>
      </c>
    </row>
    <row r="210" spans="1:21" x14ac:dyDescent="0.3">
      <c r="A210" s="24">
        <v>42653</v>
      </c>
      <c r="B210" s="27" t="s">
        <v>519</v>
      </c>
      <c r="C210" s="48" t="s">
        <v>518</v>
      </c>
      <c r="D210" s="19">
        <v>2.75</v>
      </c>
      <c r="E210" s="19" t="s">
        <v>23</v>
      </c>
      <c r="F210" s="20">
        <f t="shared" si="54"/>
        <v>2.2857142857142856</v>
      </c>
      <c r="G210" s="20">
        <f t="shared" si="55"/>
        <v>6.2857142857142856</v>
      </c>
      <c r="H210" s="81" t="s">
        <v>28</v>
      </c>
      <c r="I210" s="29">
        <f t="shared" si="47"/>
        <v>4</v>
      </c>
      <c r="J210" s="20">
        <f t="shared" si="45"/>
        <v>4</v>
      </c>
      <c r="K210" s="20">
        <f t="shared" si="56"/>
        <v>4</v>
      </c>
      <c r="L210" s="20">
        <f t="shared" si="57"/>
        <v>460.36211640211616</v>
      </c>
      <c r="M210" s="45">
        <f t="shared" si="58"/>
        <v>85</v>
      </c>
      <c r="N210" s="45">
        <f t="shared" si="59"/>
        <v>120</v>
      </c>
      <c r="O210" s="61">
        <f t="shared" si="60"/>
        <v>0.41463414634146339</v>
      </c>
      <c r="P210" s="23">
        <f t="shared" si="52"/>
        <v>2.75</v>
      </c>
      <c r="Q210">
        <v>1</v>
      </c>
      <c r="R210" s="23">
        <f t="shared" si="53"/>
        <v>1.75</v>
      </c>
      <c r="S210" s="45">
        <f t="shared" si="49"/>
        <v>18</v>
      </c>
      <c r="T210" s="39">
        <f t="shared" si="48"/>
        <v>31</v>
      </c>
      <c r="U210" s="84">
        <f t="shared" si="50"/>
        <v>0.36734693877551022</v>
      </c>
    </row>
    <row r="211" spans="1:21" x14ac:dyDescent="0.3">
      <c r="A211" s="24">
        <v>42654</v>
      </c>
      <c r="B211" s="27" t="s">
        <v>521</v>
      </c>
      <c r="C211" s="48" t="s">
        <v>522</v>
      </c>
      <c r="D211" s="19">
        <v>2.62</v>
      </c>
      <c r="E211" s="19" t="s">
        <v>23</v>
      </c>
      <c r="F211" s="20">
        <f t="shared" si="54"/>
        <v>2.4691358024691357</v>
      </c>
      <c r="G211" s="20">
        <f t="shared" si="55"/>
        <v>6.4691358024691361</v>
      </c>
      <c r="H211" s="81" t="s">
        <v>19</v>
      </c>
      <c r="I211" s="29">
        <f t="shared" si="47"/>
        <v>4</v>
      </c>
      <c r="J211" s="20">
        <f t="shared" si="45"/>
        <v>4</v>
      </c>
      <c r="K211" s="20">
        <f t="shared" si="56"/>
        <v>-2.4691358024691357</v>
      </c>
      <c r="L211" s="20">
        <f t="shared" si="57"/>
        <v>457.89298059964705</v>
      </c>
      <c r="M211" s="45">
        <f t="shared" si="58"/>
        <v>85</v>
      </c>
      <c r="N211" s="45">
        <f t="shared" si="59"/>
        <v>121</v>
      </c>
      <c r="O211" s="61">
        <f t="shared" si="60"/>
        <v>0.41262135922330095</v>
      </c>
      <c r="P211" s="23">
        <f t="shared" si="52"/>
        <v>2.62</v>
      </c>
      <c r="Q211">
        <v>1</v>
      </c>
      <c r="R211" s="23">
        <f t="shared" si="53"/>
        <v>1.62</v>
      </c>
      <c r="S211" s="45">
        <f t="shared" si="49"/>
        <v>18</v>
      </c>
      <c r="T211" s="39">
        <f t="shared" si="48"/>
        <v>32</v>
      </c>
      <c r="U211" s="84">
        <f t="shared" si="50"/>
        <v>0.36</v>
      </c>
    </row>
    <row r="212" spans="1:21" x14ac:dyDescent="0.3">
      <c r="A212" s="24">
        <v>42655</v>
      </c>
      <c r="B212" s="27" t="s">
        <v>523</v>
      </c>
      <c r="C212" s="48" t="s">
        <v>524</v>
      </c>
      <c r="D212" s="19">
        <v>3.25</v>
      </c>
      <c r="E212" s="19" t="s">
        <v>23</v>
      </c>
      <c r="F212" s="20">
        <f t="shared" si="54"/>
        <v>4.652949245541838</v>
      </c>
      <c r="G212" s="20">
        <f t="shared" si="55"/>
        <v>15.122085048010973</v>
      </c>
      <c r="H212" s="81" t="s">
        <v>19</v>
      </c>
      <c r="I212" s="29">
        <f t="shared" si="47"/>
        <v>8</v>
      </c>
      <c r="J212" s="20">
        <f t="shared" ref="J212:J234" si="61">IF(H211="","",IF(H211="Won",I212,IF(H211="Push",J211,IF(E212="Y",J211-K211+4,J211-K211))))</f>
        <v>10.469135802469136</v>
      </c>
      <c r="K212" s="20">
        <f t="shared" si="56"/>
        <v>-4.652949245541838</v>
      </c>
      <c r="L212" s="20">
        <f t="shared" si="57"/>
        <v>453.24003135410521</v>
      </c>
      <c r="M212" s="45">
        <f t="shared" si="58"/>
        <v>85</v>
      </c>
      <c r="N212" s="45">
        <f t="shared" si="59"/>
        <v>122</v>
      </c>
      <c r="O212" s="61">
        <f t="shared" si="60"/>
        <v>0.41062801932367149</v>
      </c>
      <c r="P212" s="23">
        <f t="shared" si="52"/>
        <v>3.25</v>
      </c>
      <c r="Q212">
        <v>1</v>
      </c>
      <c r="R212" s="23">
        <f t="shared" si="53"/>
        <v>2.25</v>
      </c>
      <c r="S212" s="45">
        <f t="shared" si="49"/>
        <v>18</v>
      </c>
      <c r="T212" s="39">
        <f t="shared" si="48"/>
        <v>33</v>
      </c>
      <c r="U212" s="84">
        <f t="shared" si="50"/>
        <v>0.35294117647058826</v>
      </c>
    </row>
    <row r="213" spans="1:21" x14ac:dyDescent="0.3">
      <c r="A213" s="24">
        <v>42656</v>
      </c>
      <c r="B213" s="27" t="s">
        <v>526</v>
      </c>
      <c r="C213" s="48" t="s">
        <v>525</v>
      </c>
      <c r="D213" s="19">
        <v>2.37</v>
      </c>
      <c r="E213" s="19" t="s">
        <v>23</v>
      </c>
      <c r="F213" s="20">
        <f t="shared" si="54"/>
        <v>13.957726312416767</v>
      </c>
      <c r="G213" s="20">
        <f t="shared" si="55"/>
        <v>33.07981136042774</v>
      </c>
      <c r="H213" s="81" t="s">
        <v>28</v>
      </c>
      <c r="I213" s="29">
        <f t="shared" ref="I213:I234" si="62">IF(H212="Lost",IF(I212=20,4,IF(E213="y",I212+4,I212)),4)</f>
        <v>12</v>
      </c>
      <c r="J213" s="20">
        <f t="shared" si="61"/>
        <v>19.122085048010973</v>
      </c>
      <c r="K213" s="20">
        <f t="shared" si="56"/>
        <v>19.122085048010973</v>
      </c>
      <c r="L213" s="20">
        <f t="shared" si="57"/>
        <v>472.36211640211616</v>
      </c>
      <c r="M213" s="45">
        <f t="shared" si="58"/>
        <v>86</v>
      </c>
      <c r="N213" s="45">
        <f t="shared" si="59"/>
        <v>122</v>
      </c>
      <c r="O213" s="61">
        <f t="shared" si="60"/>
        <v>0.41346153846153844</v>
      </c>
      <c r="P213" s="23">
        <f t="shared" si="52"/>
        <v>2.37</v>
      </c>
      <c r="Q213">
        <v>1</v>
      </c>
      <c r="R213" s="23">
        <f t="shared" si="53"/>
        <v>1.37</v>
      </c>
      <c r="S213" s="45">
        <f t="shared" si="49"/>
        <v>19</v>
      </c>
      <c r="T213" s="39">
        <f t="shared" si="48"/>
        <v>33</v>
      </c>
      <c r="U213" s="84">
        <f t="shared" si="50"/>
        <v>0.36538461538461536</v>
      </c>
    </row>
    <row r="214" spans="1:21" x14ac:dyDescent="0.3">
      <c r="A214" s="24">
        <v>42657</v>
      </c>
      <c r="B214" s="27" t="s">
        <v>527</v>
      </c>
      <c r="C214" s="48" t="s">
        <v>528</v>
      </c>
      <c r="D214" s="19">
        <v>2.62</v>
      </c>
      <c r="E214" s="19" t="s">
        <v>23</v>
      </c>
      <c r="F214" s="20">
        <f t="shared" si="54"/>
        <v>2.4691358024691357</v>
      </c>
      <c r="G214" s="20">
        <f t="shared" si="55"/>
        <v>6.4691358024691361</v>
      </c>
      <c r="H214" s="81" t="s">
        <v>19</v>
      </c>
      <c r="I214" s="29">
        <f t="shared" si="62"/>
        <v>4</v>
      </c>
      <c r="J214" s="20">
        <f t="shared" si="61"/>
        <v>4</v>
      </c>
      <c r="K214" s="20">
        <f t="shared" si="56"/>
        <v>-2.4691358024691357</v>
      </c>
      <c r="L214" s="20">
        <f t="shared" si="57"/>
        <v>469.89298059964705</v>
      </c>
      <c r="M214" s="45">
        <f t="shared" si="58"/>
        <v>86</v>
      </c>
      <c r="N214" s="45">
        <f t="shared" si="59"/>
        <v>123</v>
      </c>
      <c r="O214" s="61">
        <f t="shared" si="60"/>
        <v>0.41148325358851673</v>
      </c>
      <c r="P214" s="23">
        <f t="shared" si="52"/>
        <v>2.62</v>
      </c>
      <c r="Q214">
        <v>1</v>
      </c>
      <c r="R214" s="23">
        <f t="shared" si="53"/>
        <v>1.62</v>
      </c>
      <c r="S214" s="45">
        <f t="shared" si="49"/>
        <v>19</v>
      </c>
      <c r="T214" s="39">
        <f t="shared" si="48"/>
        <v>34</v>
      </c>
      <c r="U214" s="84">
        <f t="shared" si="50"/>
        <v>0.35849056603773582</v>
      </c>
    </row>
    <row r="215" spans="1:21" x14ac:dyDescent="0.3">
      <c r="A215" s="24">
        <v>42658</v>
      </c>
      <c r="B215" s="27" t="s">
        <v>531</v>
      </c>
      <c r="C215" s="48" t="s">
        <v>532</v>
      </c>
      <c r="D215" s="19">
        <v>3.75</v>
      </c>
      <c r="E215" s="19" t="s">
        <v>23</v>
      </c>
      <c r="F215" s="20">
        <f t="shared" si="54"/>
        <v>3.8069584736251403</v>
      </c>
      <c r="G215" s="20">
        <f t="shared" si="55"/>
        <v>14.276094276094277</v>
      </c>
      <c r="H215" s="81" t="s">
        <v>19</v>
      </c>
      <c r="I215" s="29">
        <f t="shared" si="62"/>
        <v>8</v>
      </c>
      <c r="J215" s="20">
        <f t="shared" si="61"/>
        <v>10.469135802469136</v>
      </c>
      <c r="K215" s="20">
        <f t="shared" si="56"/>
        <v>-3.8069584736251403</v>
      </c>
      <c r="L215" s="20">
        <f t="shared" si="57"/>
        <v>466.08602212602193</v>
      </c>
      <c r="M215" s="45">
        <f t="shared" si="58"/>
        <v>86</v>
      </c>
      <c r="N215" s="45">
        <f t="shared" si="59"/>
        <v>124</v>
      </c>
      <c r="O215" s="61">
        <f t="shared" si="60"/>
        <v>0.40952380952380951</v>
      </c>
      <c r="P215" s="23">
        <f t="shared" si="52"/>
        <v>3.75</v>
      </c>
      <c r="Q215">
        <v>1</v>
      </c>
      <c r="R215" s="23">
        <f t="shared" si="53"/>
        <v>2.75</v>
      </c>
      <c r="S215" s="45">
        <f t="shared" si="49"/>
        <v>19</v>
      </c>
      <c r="T215" s="39">
        <f t="shared" si="48"/>
        <v>35</v>
      </c>
      <c r="U215" s="84">
        <f t="shared" si="50"/>
        <v>0.35185185185185186</v>
      </c>
    </row>
    <row r="216" spans="1:21" x14ac:dyDescent="0.3">
      <c r="A216" s="24">
        <v>42660</v>
      </c>
      <c r="B216" s="27" t="s">
        <v>534</v>
      </c>
      <c r="C216" s="48" t="s">
        <v>533</v>
      </c>
      <c r="D216" s="19">
        <v>3.25</v>
      </c>
      <c r="E216" s="19" t="s">
        <v>23</v>
      </c>
      <c r="F216" s="20">
        <f t="shared" si="54"/>
        <v>8.1227085671530119</v>
      </c>
      <c r="G216" s="20">
        <f t="shared" si="55"/>
        <v>26.398802843247289</v>
      </c>
      <c r="H216" s="81" t="s">
        <v>28</v>
      </c>
      <c r="I216" s="29">
        <f t="shared" si="62"/>
        <v>12</v>
      </c>
      <c r="J216" s="20">
        <f t="shared" si="61"/>
        <v>18.276094276094277</v>
      </c>
      <c r="K216" s="20">
        <f t="shared" si="56"/>
        <v>18.276094276094277</v>
      </c>
      <c r="L216" s="20">
        <f t="shared" si="57"/>
        <v>484.36211640211621</v>
      </c>
      <c r="M216" s="45">
        <f t="shared" si="58"/>
        <v>87</v>
      </c>
      <c r="N216" s="45">
        <f t="shared" si="59"/>
        <v>124</v>
      </c>
      <c r="O216" s="61">
        <f t="shared" si="60"/>
        <v>0.41232227488151657</v>
      </c>
      <c r="P216" s="23">
        <f t="shared" si="52"/>
        <v>3.25</v>
      </c>
      <c r="Q216">
        <v>1</v>
      </c>
      <c r="R216" s="23">
        <f t="shared" si="53"/>
        <v>2.25</v>
      </c>
      <c r="S216" s="45">
        <f t="shared" si="49"/>
        <v>20</v>
      </c>
      <c r="T216" s="39">
        <f t="shared" si="48"/>
        <v>35</v>
      </c>
      <c r="U216" s="84">
        <f t="shared" si="50"/>
        <v>0.36363636363636365</v>
      </c>
    </row>
    <row r="217" spans="1:21" x14ac:dyDescent="0.3">
      <c r="A217" s="24">
        <v>42661</v>
      </c>
      <c r="B217" s="27" t="s">
        <v>536</v>
      </c>
      <c r="C217" s="48" t="s">
        <v>535</v>
      </c>
      <c r="D217" s="19">
        <v>3.75</v>
      </c>
      <c r="E217" s="19" t="s">
        <v>23</v>
      </c>
      <c r="F217" s="20">
        <f t="shared" si="54"/>
        <v>1.4545454545454546</v>
      </c>
      <c r="G217" s="20">
        <f t="shared" si="55"/>
        <v>5.454545454545455</v>
      </c>
      <c r="H217" s="81" t="s">
        <v>19</v>
      </c>
      <c r="I217" s="29">
        <f t="shared" si="62"/>
        <v>4</v>
      </c>
      <c r="J217" s="20">
        <f t="shared" si="61"/>
        <v>4</v>
      </c>
      <c r="K217" s="20">
        <f t="shared" si="56"/>
        <v>-1.4545454545454546</v>
      </c>
      <c r="L217" s="20">
        <f t="shared" si="57"/>
        <v>482.90757094757078</v>
      </c>
      <c r="M217" s="45">
        <f t="shared" si="58"/>
        <v>87</v>
      </c>
      <c r="N217" s="45">
        <f t="shared" si="59"/>
        <v>125</v>
      </c>
      <c r="O217" s="61">
        <f t="shared" si="60"/>
        <v>0.41037735849056606</v>
      </c>
      <c r="P217" s="23">
        <f t="shared" si="52"/>
        <v>3.75</v>
      </c>
      <c r="Q217">
        <v>1</v>
      </c>
      <c r="R217" s="23">
        <f t="shared" si="53"/>
        <v>2.75</v>
      </c>
      <c r="S217" s="45">
        <f t="shared" si="49"/>
        <v>20</v>
      </c>
      <c r="T217" s="39">
        <f t="shared" si="48"/>
        <v>36</v>
      </c>
      <c r="U217" s="84">
        <f t="shared" si="50"/>
        <v>0.35714285714285715</v>
      </c>
    </row>
    <row r="218" spans="1:21" x14ac:dyDescent="0.3">
      <c r="A218" s="24">
        <v>42662</v>
      </c>
      <c r="B218" s="27" t="s">
        <v>537</v>
      </c>
      <c r="C218" s="90" t="s">
        <v>538</v>
      </c>
      <c r="D218" s="19">
        <v>2.87</v>
      </c>
      <c r="E218" s="19" t="s">
        <v>23</v>
      </c>
      <c r="F218" s="20">
        <f t="shared" si="54"/>
        <v>5.0559066601847347</v>
      </c>
      <c r="G218" s="20">
        <f t="shared" si="55"/>
        <v>14.510452114730189</v>
      </c>
      <c r="H218" s="81" t="s">
        <v>19</v>
      </c>
      <c r="I218" s="29">
        <f t="shared" si="62"/>
        <v>8</v>
      </c>
      <c r="J218" s="20">
        <f t="shared" si="61"/>
        <v>9.454545454545455</v>
      </c>
      <c r="K218" s="20">
        <f t="shared" si="56"/>
        <v>-5.0559066601847347</v>
      </c>
      <c r="L218" s="20">
        <f t="shared" si="57"/>
        <v>477.85166428738603</v>
      </c>
      <c r="M218" s="45">
        <f t="shared" si="58"/>
        <v>87</v>
      </c>
      <c r="N218" s="45">
        <f t="shared" si="59"/>
        <v>126</v>
      </c>
      <c r="O218" s="61">
        <f t="shared" si="60"/>
        <v>0.40845070422535212</v>
      </c>
      <c r="P218" s="23">
        <f t="shared" si="52"/>
        <v>2.87</v>
      </c>
      <c r="Q218">
        <v>1</v>
      </c>
      <c r="R218" s="23">
        <f t="shared" si="53"/>
        <v>1.87</v>
      </c>
      <c r="S218" s="45">
        <f t="shared" si="49"/>
        <v>20</v>
      </c>
      <c r="T218" s="39">
        <f t="shared" si="48"/>
        <v>37</v>
      </c>
      <c r="U218" s="84">
        <f t="shared" si="50"/>
        <v>0.35087719298245612</v>
      </c>
    </row>
    <row r="219" spans="1:21" x14ac:dyDescent="0.3">
      <c r="A219" s="24">
        <v>42663</v>
      </c>
      <c r="B219" s="27" t="s">
        <v>542</v>
      </c>
      <c r="C219" s="48" t="s">
        <v>541</v>
      </c>
      <c r="D219" s="19">
        <v>3.25</v>
      </c>
      <c r="E219" s="19" t="s">
        <v>23</v>
      </c>
      <c r="F219" s="20">
        <f t="shared" si="54"/>
        <v>8.226867606546751</v>
      </c>
      <c r="G219" s="20">
        <f t="shared" si="55"/>
        <v>26.73731972127694</v>
      </c>
      <c r="H219" s="81" t="s">
        <v>19</v>
      </c>
      <c r="I219" s="29">
        <f t="shared" si="62"/>
        <v>12</v>
      </c>
      <c r="J219" s="20">
        <f t="shared" si="61"/>
        <v>18.510452114730189</v>
      </c>
      <c r="K219" s="20">
        <f t="shared" si="56"/>
        <v>-8.226867606546751</v>
      </c>
      <c r="L219" s="20">
        <f t="shared" si="57"/>
        <v>469.62479668083927</v>
      </c>
      <c r="M219" s="45">
        <f t="shared" si="58"/>
        <v>87</v>
      </c>
      <c r="N219" s="45">
        <f t="shared" si="59"/>
        <v>127</v>
      </c>
      <c r="O219" s="61">
        <f t="shared" si="60"/>
        <v>0.40654205607476634</v>
      </c>
      <c r="P219" s="23">
        <f t="shared" si="52"/>
        <v>3.25</v>
      </c>
      <c r="Q219">
        <v>1</v>
      </c>
      <c r="R219" s="23">
        <f t="shared" si="53"/>
        <v>2.25</v>
      </c>
      <c r="S219" s="45">
        <f t="shared" si="49"/>
        <v>20</v>
      </c>
      <c r="T219" s="39">
        <f t="shared" si="48"/>
        <v>38</v>
      </c>
      <c r="U219" s="84">
        <f t="shared" si="50"/>
        <v>0.34482758620689657</v>
      </c>
    </row>
    <row r="220" spans="1:21" x14ac:dyDescent="0.3">
      <c r="A220" s="24">
        <v>42664</v>
      </c>
      <c r="B220" s="27" t="s">
        <v>543</v>
      </c>
      <c r="C220" s="48" t="s">
        <v>544</v>
      </c>
      <c r="D220" s="19">
        <v>2.12</v>
      </c>
      <c r="E220" s="19" t="s">
        <v>23</v>
      </c>
      <c r="F220" s="20">
        <f t="shared" si="54"/>
        <v>27.444035465425838</v>
      </c>
      <c r="G220" s="20">
        <f t="shared" si="55"/>
        <v>58.181355186702781</v>
      </c>
      <c r="H220" s="81" t="s">
        <v>28</v>
      </c>
      <c r="I220" s="29">
        <f t="shared" si="62"/>
        <v>16</v>
      </c>
      <c r="J220" s="20">
        <f t="shared" si="61"/>
        <v>30.73731972127694</v>
      </c>
      <c r="K220" s="20">
        <f t="shared" si="56"/>
        <v>30.73731972127694</v>
      </c>
      <c r="L220" s="20">
        <f t="shared" si="57"/>
        <v>500.36211640211621</v>
      </c>
      <c r="M220" s="45">
        <f t="shared" si="58"/>
        <v>88</v>
      </c>
      <c r="N220" s="45">
        <f t="shared" si="59"/>
        <v>127</v>
      </c>
      <c r="O220" s="61">
        <f t="shared" si="60"/>
        <v>0.40930232558139534</v>
      </c>
      <c r="P220" s="23">
        <f t="shared" si="52"/>
        <v>2.12</v>
      </c>
      <c r="Q220">
        <v>1</v>
      </c>
      <c r="R220" s="23">
        <f t="shared" si="53"/>
        <v>1.1200000000000001</v>
      </c>
      <c r="S220" s="45">
        <f t="shared" si="49"/>
        <v>21</v>
      </c>
      <c r="T220" s="39">
        <f t="shared" si="48"/>
        <v>38</v>
      </c>
      <c r="U220" s="84">
        <f t="shared" si="50"/>
        <v>0.3559322033898305</v>
      </c>
    </row>
    <row r="221" spans="1:21" x14ac:dyDescent="0.3">
      <c r="A221" s="24">
        <v>42667</v>
      </c>
      <c r="B221" s="27" t="s">
        <v>546</v>
      </c>
      <c r="C221" s="48" t="s">
        <v>545</v>
      </c>
      <c r="D221" s="19">
        <v>2.87</v>
      </c>
      <c r="E221" s="19" t="s">
        <v>23</v>
      </c>
      <c r="F221" s="20">
        <f t="shared" si="54"/>
        <v>2.1390374331550799</v>
      </c>
      <c r="G221" s="20">
        <f t="shared" si="55"/>
        <v>6.1390374331550799</v>
      </c>
      <c r="H221" s="81" t="s">
        <v>19</v>
      </c>
      <c r="I221" s="29">
        <f t="shared" si="62"/>
        <v>4</v>
      </c>
      <c r="J221" s="20">
        <f t="shared" si="61"/>
        <v>4</v>
      </c>
      <c r="K221" s="20">
        <f t="shared" si="56"/>
        <v>-2.1390374331550799</v>
      </c>
      <c r="L221" s="20">
        <f t="shared" si="57"/>
        <v>498.22307896896115</v>
      </c>
      <c r="M221" s="45">
        <f t="shared" si="58"/>
        <v>88</v>
      </c>
      <c r="N221" s="45">
        <f t="shared" si="59"/>
        <v>128</v>
      </c>
      <c r="O221" s="61">
        <f t="shared" si="60"/>
        <v>0.40740740740740738</v>
      </c>
      <c r="P221" s="23">
        <f t="shared" si="52"/>
        <v>2.87</v>
      </c>
      <c r="Q221">
        <v>1</v>
      </c>
      <c r="R221" s="23">
        <f t="shared" si="53"/>
        <v>1.87</v>
      </c>
      <c r="S221" s="45">
        <f t="shared" si="49"/>
        <v>21</v>
      </c>
      <c r="T221" s="39">
        <f t="shared" si="48"/>
        <v>39</v>
      </c>
      <c r="U221" s="84">
        <f t="shared" si="50"/>
        <v>0.35</v>
      </c>
    </row>
    <row r="222" spans="1:21" x14ac:dyDescent="0.3">
      <c r="A222" s="24">
        <v>42668</v>
      </c>
      <c r="B222" s="27"/>
      <c r="C222" s="48"/>
      <c r="D222" s="19">
        <v>4</v>
      </c>
      <c r="E222" s="19" t="s">
        <v>23</v>
      </c>
      <c r="F222" s="20">
        <f t="shared" si="54"/>
        <v>3.3796791443850265</v>
      </c>
      <c r="G222" s="20">
        <f t="shared" si="55"/>
        <v>13.518716577540106</v>
      </c>
      <c r="H222" s="81" t="s">
        <v>19</v>
      </c>
      <c r="I222" s="29">
        <f t="shared" si="62"/>
        <v>8</v>
      </c>
      <c r="J222" s="20">
        <f t="shared" si="61"/>
        <v>10.13903743315508</v>
      </c>
      <c r="K222" s="20">
        <f t="shared" si="56"/>
        <v>-3.3796791443850265</v>
      </c>
      <c r="L222" s="20">
        <f t="shared" si="57"/>
        <v>494.84339982457612</v>
      </c>
      <c r="M222" s="45">
        <f t="shared" si="58"/>
        <v>88</v>
      </c>
      <c r="N222" s="45">
        <f t="shared" si="59"/>
        <v>129</v>
      </c>
      <c r="O222" s="61">
        <f t="shared" si="60"/>
        <v>0.40552995391705071</v>
      </c>
      <c r="P222" s="23">
        <f t="shared" si="52"/>
        <v>4</v>
      </c>
      <c r="Q222">
        <v>1</v>
      </c>
      <c r="R222" s="23">
        <f t="shared" si="53"/>
        <v>3</v>
      </c>
      <c r="S222" s="45">
        <f t="shared" si="49"/>
        <v>21</v>
      </c>
      <c r="T222" s="39">
        <f t="shared" si="48"/>
        <v>40</v>
      </c>
      <c r="U222" s="84">
        <f t="shared" si="50"/>
        <v>0.34426229508196721</v>
      </c>
    </row>
    <row r="223" spans="1:21" x14ac:dyDescent="0.3">
      <c r="A223" s="24">
        <v>42669</v>
      </c>
      <c r="B223" s="27" t="s">
        <v>548</v>
      </c>
      <c r="C223" s="48" t="s">
        <v>547</v>
      </c>
      <c r="D223" s="19">
        <v>2.75</v>
      </c>
      <c r="E223" s="19" t="s">
        <v>23</v>
      </c>
      <c r="F223" s="20">
        <f t="shared" si="54"/>
        <v>10.010695187165775</v>
      </c>
      <c r="G223" s="20">
        <f t="shared" si="55"/>
        <v>27.52941176470588</v>
      </c>
      <c r="H223" s="81" t="s">
        <v>19</v>
      </c>
      <c r="I223" s="29">
        <f t="shared" si="62"/>
        <v>12</v>
      </c>
      <c r="J223" s="20">
        <f t="shared" si="61"/>
        <v>17.518716577540104</v>
      </c>
      <c r="K223" s="20">
        <f t="shared" si="56"/>
        <v>-10.010695187165775</v>
      </c>
      <c r="L223" s="20">
        <f t="shared" si="57"/>
        <v>484.83270463741036</v>
      </c>
      <c r="M223" s="45">
        <f t="shared" si="58"/>
        <v>88</v>
      </c>
      <c r="N223" s="45">
        <f t="shared" si="59"/>
        <v>130</v>
      </c>
      <c r="O223" s="61">
        <f t="shared" si="60"/>
        <v>0.40366972477064222</v>
      </c>
      <c r="P223" s="23">
        <f t="shared" si="52"/>
        <v>2.75</v>
      </c>
      <c r="Q223">
        <v>1</v>
      </c>
      <c r="R223" s="23">
        <f t="shared" si="53"/>
        <v>1.75</v>
      </c>
      <c r="S223" s="45">
        <f t="shared" si="49"/>
        <v>21</v>
      </c>
      <c r="T223" s="39">
        <f t="shared" si="48"/>
        <v>41</v>
      </c>
      <c r="U223" s="84">
        <f t="shared" si="50"/>
        <v>0.33870967741935482</v>
      </c>
    </row>
    <row r="224" spans="1:21" x14ac:dyDescent="0.3">
      <c r="A224" s="24">
        <v>42670</v>
      </c>
      <c r="B224" s="27" t="s">
        <v>550</v>
      </c>
      <c r="C224" s="48" t="s">
        <v>549</v>
      </c>
      <c r="D224" s="19">
        <v>3</v>
      </c>
      <c r="E224" s="19" t="s">
        <v>23</v>
      </c>
      <c r="F224" s="20">
        <f t="shared" si="54"/>
        <v>15.764705882352938</v>
      </c>
      <c r="G224" s="20">
        <f t="shared" si="55"/>
        <v>47.294117647058812</v>
      </c>
      <c r="H224" s="81" t="s">
        <v>28</v>
      </c>
      <c r="I224" s="29">
        <f t="shared" si="62"/>
        <v>16</v>
      </c>
      <c r="J224" s="20">
        <f t="shared" si="61"/>
        <v>31.529411764705877</v>
      </c>
      <c r="K224" s="20">
        <f t="shared" si="56"/>
        <v>31.529411764705877</v>
      </c>
      <c r="L224" s="20">
        <f t="shared" si="57"/>
        <v>516.36211640211627</v>
      </c>
      <c r="M224" s="45">
        <f t="shared" si="58"/>
        <v>89</v>
      </c>
      <c r="N224" s="45">
        <f t="shared" si="59"/>
        <v>130</v>
      </c>
      <c r="O224" s="61">
        <f t="shared" si="60"/>
        <v>0.40639269406392692</v>
      </c>
      <c r="P224" s="23">
        <f t="shared" si="52"/>
        <v>3</v>
      </c>
      <c r="Q224">
        <v>1</v>
      </c>
      <c r="R224" s="23">
        <f t="shared" si="53"/>
        <v>2</v>
      </c>
      <c r="S224" s="45">
        <f t="shared" si="49"/>
        <v>22</v>
      </c>
      <c r="T224" s="39">
        <f t="shared" si="48"/>
        <v>41</v>
      </c>
      <c r="U224" s="84">
        <f t="shared" si="50"/>
        <v>0.34920634920634919</v>
      </c>
    </row>
    <row r="225" spans="1:21" x14ac:dyDescent="0.3">
      <c r="A225" s="24">
        <v>42671</v>
      </c>
      <c r="B225" s="27" t="s">
        <v>555</v>
      </c>
      <c r="C225" s="48" t="s">
        <v>556</v>
      </c>
      <c r="D225" s="19">
        <v>3.25</v>
      </c>
      <c r="E225" s="19" t="s">
        <v>23</v>
      </c>
      <c r="F225" s="20">
        <f t="shared" si="54"/>
        <v>1.7777777777777777</v>
      </c>
      <c r="G225" s="20">
        <f t="shared" si="55"/>
        <v>5.7777777777777777</v>
      </c>
      <c r="H225" s="81" t="s">
        <v>28</v>
      </c>
      <c r="I225" s="29">
        <f t="shared" si="62"/>
        <v>4</v>
      </c>
      <c r="J225" s="20">
        <f t="shared" si="61"/>
        <v>4</v>
      </c>
      <c r="K225" s="20">
        <f t="shared" si="56"/>
        <v>4</v>
      </c>
      <c r="L225" s="20">
        <f t="shared" si="57"/>
        <v>520.36211640211627</v>
      </c>
      <c r="M225" s="45">
        <f t="shared" si="58"/>
        <v>90</v>
      </c>
      <c r="N225" s="45">
        <f t="shared" si="59"/>
        <v>130</v>
      </c>
      <c r="O225" s="61">
        <f t="shared" si="60"/>
        <v>0.40909090909090912</v>
      </c>
      <c r="P225" s="23">
        <f t="shared" si="52"/>
        <v>3.25</v>
      </c>
      <c r="Q225">
        <v>1</v>
      </c>
      <c r="R225" s="23">
        <f t="shared" si="53"/>
        <v>2.25</v>
      </c>
      <c r="S225" s="45">
        <f t="shared" si="49"/>
        <v>23</v>
      </c>
      <c r="T225" s="39">
        <f t="shared" si="48"/>
        <v>41</v>
      </c>
      <c r="U225" s="84">
        <f t="shared" si="50"/>
        <v>0.359375</v>
      </c>
    </row>
    <row r="226" spans="1:21" x14ac:dyDescent="0.3">
      <c r="A226" s="24">
        <v>42674</v>
      </c>
      <c r="B226" s="123" t="s">
        <v>553</v>
      </c>
      <c r="C226" s="64" t="s">
        <v>554</v>
      </c>
      <c r="D226" s="19">
        <v>2.88</v>
      </c>
      <c r="E226" s="19" t="s">
        <v>23</v>
      </c>
      <c r="F226" s="20">
        <f t="shared" si="54"/>
        <v>2.1276595744680851</v>
      </c>
      <c r="G226" s="20">
        <f t="shared" si="55"/>
        <v>6.1276595744680851</v>
      </c>
      <c r="H226" s="81" t="s">
        <v>19</v>
      </c>
      <c r="I226" s="29">
        <f t="shared" si="62"/>
        <v>4</v>
      </c>
      <c r="J226" s="20">
        <f t="shared" si="61"/>
        <v>4</v>
      </c>
      <c r="K226" s="20">
        <f t="shared" si="56"/>
        <v>-2.1276595744680851</v>
      </c>
      <c r="L226" s="20">
        <f t="shared" si="57"/>
        <v>518.23445682764816</v>
      </c>
      <c r="M226" s="45">
        <f t="shared" si="58"/>
        <v>90</v>
      </c>
      <c r="N226" s="45">
        <f t="shared" si="59"/>
        <v>131</v>
      </c>
      <c r="O226" s="61">
        <f t="shared" si="60"/>
        <v>0.40723981900452488</v>
      </c>
      <c r="P226" s="23">
        <f t="shared" si="52"/>
        <v>2.88</v>
      </c>
      <c r="Q226">
        <v>1</v>
      </c>
      <c r="R226" s="23">
        <f t="shared" si="53"/>
        <v>1.88</v>
      </c>
      <c r="S226" s="45">
        <f t="shared" si="49"/>
        <v>23</v>
      </c>
      <c r="T226" s="39">
        <f t="shared" si="48"/>
        <v>42</v>
      </c>
      <c r="U226" s="84">
        <f t="shared" si="50"/>
        <v>0.35384615384615387</v>
      </c>
    </row>
    <row r="227" spans="1:21" x14ac:dyDescent="0.3">
      <c r="A227" s="24">
        <v>42675</v>
      </c>
      <c r="B227" s="27" t="s">
        <v>551</v>
      </c>
      <c r="C227" s="48" t="s">
        <v>552</v>
      </c>
      <c r="D227" s="19">
        <v>2.88</v>
      </c>
      <c r="E227" s="19" t="s">
        <v>23</v>
      </c>
      <c r="F227" s="20">
        <f t="shared" si="54"/>
        <v>5.3870529651425985</v>
      </c>
      <c r="G227" s="20">
        <f t="shared" si="55"/>
        <v>15.514712539610683</v>
      </c>
      <c r="H227" s="81" t="s">
        <v>19</v>
      </c>
      <c r="I227" s="29">
        <f t="shared" si="62"/>
        <v>8</v>
      </c>
      <c r="J227" s="20">
        <f t="shared" si="61"/>
        <v>10.127659574468085</v>
      </c>
      <c r="K227" s="20">
        <f t="shared" si="56"/>
        <v>-5.3870529651425985</v>
      </c>
      <c r="L227" s="20">
        <f t="shared" si="57"/>
        <v>512.84740386250553</v>
      </c>
      <c r="M227" s="45">
        <f t="shared" si="58"/>
        <v>90</v>
      </c>
      <c r="N227" s="45">
        <f t="shared" si="59"/>
        <v>132</v>
      </c>
      <c r="O227" s="61">
        <f t="shared" si="60"/>
        <v>0.40540540540540543</v>
      </c>
      <c r="P227" s="23">
        <f t="shared" si="52"/>
        <v>2.88</v>
      </c>
      <c r="Q227">
        <v>1</v>
      </c>
      <c r="R227" s="23">
        <f t="shared" si="53"/>
        <v>1.88</v>
      </c>
      <c r="S227" s="45">
        <f t="shared" si="49"/>
        <v>23</v>
      </c>
      <c r="T227" s="39">
        <f t="shared" ref="T227:T234" si="63">IF(H227="","",IF(H227="Lost",T226+1,IF(H227="Push",T226,T226)))</f>
        <v>43</v>
      </c>
      <c r="U227" s="84">
        <f t="shared" si="50"/>
        <v>0.34848484848484851</v>
      </c>
    </row>
    <row r="228" spans="1:21" x14ac:dyDescent="0.3">
      <c r="A228" s="24">
        <v>42676</v>
      </c>
      <c r="B228" s="27" t="s">
        <v>562</v>
      </c>
      <c r="C228" s="48" t="s">
        <v>561</v>
      </c>
      <c r="D228" s="19">
        <v>2.5</v>
      </c>
      <c r="E228" s="19" t="s">
        <v>23</v>
      </c>
      <c r="F228" s="20">
        <f t="shared" si="54"/>
        <v>13.009808359740456</v>
      </c>
      <c r="G228" s="20">
        <f t="shared" si="55"/>
        <v>32.524520899351138</v>
      </c>
      <c r="H228" s="81" t="s">
        <v>19</v>
      </c>
      <c r="I228" s="29">
        <f t="shared" si="62"/>
        <v>12</v>
      </c>
      <c r="J228" s="20">
        <f t="shared" si="61"/>
        <v>19.514712539610684</v>
      </c>
      <c r="K228" s="20">
        <f t="shared" si="56"/>
        <v>-13.009808359740456</v>
      </c>
      <c r="L228" s="20">
        <f t="shared" si="57"/>
        <v>499.83759550276505</v>
      </c>
      <c r="M228" s="45">
        <f t="shared" si="58"/>
        <v>90</v>
      </c>
      <c r="N228" s="45">
        <f t="shared" si="59"/>
        <v>133</v>
      </c>
      <c r="O228" s="61">
        <f t="shared" si="60"/>
        <v>0.40358744394618834</v>
      </c>
      <c r="P228" s="23">
        <f t="shared" si="52"/>
        <v>2.5</v>
      </c>
      <c r="Q228">
        <v>1</v>
      </c>
      <c r="R228" s="23">
        <f t="shared" si="53"/>
        <v>1.5</v>
      </c>
      <c r="S228" s="45">
        <f t="shared" ref="S228:S234" si="64">IF(H228="","",IF(H228="Won",S227+1,IF(H228="Push",S227,S227)))</f>
        <v>23</v>
      </c>
      <c r="T228" s="39">
        <f t="shared" si="63"/>
        <v>44</v>
      </c>
      <c r="U228" s="84">
        <f t="shared" si="50"/>
        <v>0.34328358208955223</v>
      </c>
    </row>
    <row r="229" spans="1:21" x14ac:dyDescent="0.3">
      <c r="A229" s="24">
        <v>42677</v>
      </c>
      <c r="B229" s="27" t="s">
        <v>560</v>
      </c>
      <c r="C229" s="48" t="s">
        <v>559</v>
      </c>
      <c r="D229" s="19">
        <v>2.37</v>
      </c>
      <c r="E229" s="19" t="s">
        <v>23</v>
      </c>
      <c r="F229" s="20">
        <f t="shared" si="54"/>
        <v>26.660234233103019</v>
      </c>
      <c r="G229" s="20">
        <f t="shared" si="55"/>
        <v>63.184755132454157</v>
      </c>
      <c r="H229" s="81" t="s">
        <v>19</v>
      </c>
      <c r="I229" s="29">
        <f t="shared" si="62"/>
        <v>16</v>
      </c>
      <c r="J229" s="20">
        <f t="shared" si="61"/>
        <v>36.524520899351138</v>
      </c>
      <c r="K229" s="20">
        <f t="shared" si="56"/>
        <v>-26.660234233103019</v>
      </c>
      <c r="L229" s="20">
        <f t="shared" si="57"/>
        <v>473.17736126966201</v>
      </c>
      <c r="M229" s="45">
        <f t="shared" si="58"/>
        <v>90</v>
      </c>
      <c r="N229" s="45">
        <f t="shared" si="59"/>
        <v>134</v>
      </c>
      <c r="O229" s="61">
        <f t="shared" si="60"/>
        <v>0.4017857142857143</v>
      </c>
      <c r="P229" s="23">
        <f t="shared" si="52"/>
        <v>2.37</v>
      </c>
      <c r="Q229">
        <v>1</v>
      </c>
      <c r="R229" s="23">
        <f t="shared" si="53"/>
        <v>1.37</v>
      </c>
      <c r="S229" s="45">
        <f t="shared" si="64"/>
        <v>23</v>
      </c>
      <c r="T229" s="39">
        <f t="shared" si="63"/>
        <v>45</v>
      </c>
      <c r="U229" s="84">
        <f t="shared" si="50"/>
        <v>0.33823529411764708</v>
      </c>
    </row>
    <row r="230" spans="1:21" x14ac:dyDescent="0.3">
      <c r="A230" s="24">
        <v>42678</v>
      </c>
      <c r="B230" s="27" t="s">
        <v>558</v>
      </c>
      <c r="C230" s="48" t="s">
        <v>557</v>
      </c>
      <c r="D230" s="19">
        <v>3.5</v>
      </c>
      <c r="E230" s="19" t="s">
        <v>23</v>
      </c>
      <c r="F230" s="20">
        <f t="shared" si="54"/>
        <v>26.873902052981663</v>
      </c>
      <c r="G230" s="20">
        <f t="shared" si="55"/>
        <v>94.05865718543582</v>
      </c>
      <c r="H230" s="81" t="s">
        <v>28</v>
      </c>
      <c r="I230" s="29">
        <f t="shared" si="62"/>
        <v>20</v>
      </c>
      <c r="J230" s="20">
        <f t="shared" si="61"/>
        <v>67.184755132454157</v>
      </c>
      <c r="K230" s="20">
        <f t="shared" si="56"/>
        <v>67.184755132454157</v>
      </c>
      <c r="L230" s="20">
        <f t="shared" si="57"/>
        <v>540.36211640211616</v>
      </c>
      <c r="M230" s="45">
        <f t="shared" si="58"/>
        <v>91</v>
      </c>
      <c r="N230" s="45">
        <f t="shared" si="59"/>
        <v>134</v>
      </c>
      <c r="O230" s="61">
        <f t="shared" si="60"/>
        <v>0.40444444444444444</v>
      </c>
      <c r="P230" s="23">
        <f t="shared" si="52"/>
        <v>3.5</v>
      </c>
      <c r="Q230">
        <v>1</v>
      </c>
      <c r="R230" s="23">
        <f t="shared" si="53"/>
        <v>2.5</v>
      </c>
      <c r="S230" s="45">
        <f t="shared" si="64"/>
        <v>24</v>
      </c>
      <c r="T230" s="39">
        <f t="shared" si="63"/>
        <v>45</v>
      </c>
      <c r="U230" s="84">
        <f t="shared" si="50"/>
        <v>0.34782608695652173</v>
      </c>
    </row>
    <row r="231" spans="1:21" x14ac:dyDescent="0.3">
      <c r="A231" s="24">
        <v>42681</v>
      </c>
      <c r="B231" s="27" t="s">
        <v>567</v>
      </c>
      <c r="C231" s="48" t="s">
        <v>568</v>
      </c>
      <c r="D231" s="19">
        <v>2.5</v>
      </c>
      <c r="E231" s="19" t="s">
        <v>23</v>
      </c>
      <c r="F231" s="20">
        <f t="shared" si="54"/>
        <v>2.6666666666666665</v>
      </c>
      <c r="G231" s="20">
        <f t="shared" si="55"/>
        <v>6.6666666666666661</v>
      </c>
      <c r="H231" s="81" t="s">
        <v>19</v>
      </c>
      <c r="I231" s="29">
        <f t="shared" si="62"/>
        <v>4</v>
      </c>
      <c r="J231" s="20">
        <f t="shared" si="61"/>
        <v>4</v>
      </c>
      <c r="K231" s="20">
        <f t="shared" si="56"/>
        <v>-2.6666666666666665</v>
      </c>
      <c r="L231" s="20">
        <f t="shared" si="57"/>
        <v>537.69544973544953</v>
      </c>
      <c r="M231" s="45">
        <f t="shared" si="58"/>
        <v>91</v>
      </c>
      <c r="N231" s="45">
        <f t="shared" si="59"/>
        <v>135</v>
      </c>
      <c r="O231" s="61">
        <f t="shared" si="60"/>
        <v>0.40265486725663718</v>
      </c>
      <c r="P231" s="23">
        <f t="shared" si="52"/>
        <v>2.5</v>
      </c>
      <c r="Q231">
        <v>1</v>
      </c>
      <c r="R231" s="23">
        <f t="shared" si="53"/>
        <v>1.5</v>
      </c>
      <c r="S231" s="45">
        <f t="shared" si="64"/>
        <v>24</v>
      </c>
      <c r="T231" s="39">
        <f t="shared" si="63"/>
        <v>46</v>
      </c>
      <c r="U231" s="84">
        <f t="shared" si="50"/>
        <v>0.34285714285714286</v>
      </c>
    </row>
    <row r="232" spans="1:21" x14ac:dyDescent="0.3">
      <c r="A232" s="24">
        <v>42682</v>
      </c>
      <c r="B232" s="27" t="s">
        <v>566</v>
      </c>
      <c r="C232" s="48" t="s">
        <v>565</v>
      </c>
      <c r="D232" s="19">
        <v>3</v>
      </c>
      <c r="E232" s="19" t="s">
        <v>23</v>
      </c>
      <c r="F232" s="20">
        <f t="shared" si="54"/>
        <v>5.333333333333333</v>
      </c>
      <c r="G232" s="20">
        <f t="shared" si="55"/>
        <v>16</v>
      </c>
      <c r="H232" s="81" t="s">
        <v>19</v>
      </c>
      <c r="I232" s="29">
        <f t="shared" si="62"/>
        <v>8</v>
      </c>
      <c r="J232" s="20">
        <f t="shared" si="61"/>
        <v>10.666666666666666</v>
      </c>
      <c r="K232" s="20">
        <f t="shared" si="56"/>
        <v>-5.333333333333333</v>
      </c>
      <c r="L232" s="20">
        <f t="shared" si="57"/>
        <v>532.36211640211616</v>
      </c>
      <c r="M232" s="45">
        <f t="shared" si="58"/>
        <v>91</v>
      </c>
      <c r="N232" s="45">
        <f t="shared" si="59"/>
        <v>136</v>
      </c>
      <c r="O232" s="61">
        <f t="shared" si="60"/>
        <v>0.40088105726872247</v>
      </c>
      <c r="P232" s="23">
        <f t="shared" si="52"/>
        <v>3</v>
      </c>
      <c r="Q232">
        <v>1</v>
      </c>
      <c r="R232" s="23">
        <f t="shared" si="53"/>
        <v>2</v>
      </c>
      <c r="S232" s="45">
        <f t="shared" si="64"/>
        <v>24</v>
      </c>
      <c r="T232" s="39">
        <f t="shared" si="63"/>
        <v>47</v>
      </c>
      <c r="U232" s="84">
        <f t="shared" si="50"/>
        <v>0.3380281690140845</v>
      </c>
    </row>
    <row r="233" spans="1:21" x14ac:dyDescent="0.3">
      <c r="A233" s="24">
        <v>42683</v>
      </c>
      <c r="B233" s="27" t="s">
        <v>569</v>
      </c>
      <c r="C233" s="48" t="s">
        <v>570</v>
      </c>
      <c r="D233" s="19">
        <v>3.25</v>
      </c>
      <c r="E233" s="19" t="s">
        <v>23</v>
      </c>
      <c r="F233" s="20">
        <f t="shared" si="54"/>
        <v>8.8888888888888893</v>
      </c>
      <c r="G233" s="20">
        <f t="shared" si="55"/>
        <v>28.888888888888889</v>
      </c>
      <c r="H233" s="81" t="s">
        <v>19</v>
      </c>
      <c r="I233" s="29">
        <f t="shared" si="62"/>
        <v>12</v>
      </c>
      <c r="J233" s="20">
        <f t="shared" si="61"/>
        <v>20</v>
      </c>
      <c r="K233" s="20">
        <f t="shared" si="56"/>
        <v>-8.8888888888888893</v>
      </c>
      <c r="L233" s="20">
        <f t="shared" si="57"/>
        <v>523.47322751322724</v>
      </c>
      <c r="M233" s="45">
        <f t="shared" si="58"/>
        <v>91</v>
      </c>
      <c r="N233" s="45">
        <f t="shared" si="59"/>
        <v>137</v>
      </c>
      <c r="O233" s="61">
        <f t="shared" si="60"/>
        <v>0.39912280701754388</v>
      </c>
      <c r="P233" s="23">
        <f t="shared" si="52"/>
        <v>3.25</v>
      </c>
      <c r="Q233">
        <v>1</v>
      </c>
      <c r="R233" s="23">
        <f t="shared" si="53"/>
        <v>2.25</v>
      </c>
      <c r="S233" s="45">
        <f t="shared" si="64"/>
        <v>24</v>
      </c>
      <c r="T233" s="39">
        <f t="shared" si="63"/>
        <v>48</v>
      </c>
      <c r="U233" s="84">
        <f t="shared" si="50"/>
        <v>0.33333333333333331</v>
      </c>
    </row>
    <row r="234" spans="1:21" x14ac:dyDescent="0.3">
      <c r="A234" s="24">
        <v>42684</v>
      </c>
      <c r="B234" s="27" t="s">
        <v>571</v>
      </c>
      <c r="C234" s="48" t="s">
        <v>572</v>
      </c>
      <c r="D234" s="19">
        <v>2.87</v>
      </c>
      <c r="E234" s="19" t="s">
        <v>23</v>
      </c>
      <c r="F234" s="20">
        <f t="shared" si="54"/>
        <v>17.587641117052879</v>
      </c>
      <c r="G234" s="20">
        <f t="shared" si="55"/>
        <v>50.476530005941761</v>
      </c>
      <c r="H234" s="81" t="s">
        <v>28</v>
      </c>
      <c r="I234" s="29">
        <f t="shared" si="62"/>
        <v>16</v>
      </c>
      <c r="J234" s="20">
        <f t="shared" si="61"/>
        <v>32.888888888888886</v>
      </c>
      <c r="K234" s="20">
        <f t="shared" si="56"/>
        <v>32.888888888888886</v>
      </c>
      <c r="L234" s="20">
        <f t="shared" si="57"/>
        <v>556.36211640211616</v>
      </c>
      <c r="M234" s="45">
        <f t="shared" si="58"/>
        <v>92</v>
      </c>
      <c r="N234" s="45">
        <f t="shared" si="59"/>
        <v>137</v>
      </c>
      <c r="O234" s="61">
        <f t="shared" si="60"/>
        <v>0.40174672489082969</v>
      </c>
      <c r="P234" s="23">
        <f t="shared" si="52"/>
        <v>2.87</v>
      </c>
      <c r="Q234">
        <v>1</v>
      </c>
      <c r="R234" s="23">
        <f t="shared" si="53"/>
        <v>1.87</v>
      </c>
      <c r="S234" s="45">
        <f t="shared" si="64"/>
        <v>25</v>
      </c>
      <c r="T234" s="39">
        <f t="shared" si="63"/>
        <v>48</v>
      </c>
      <c r="U234" s="84">
        <f t="shared" si="50"/>
        <v>0.34246575342465752</v>
      </c>
    </row>
    <row r="235" spans="1:21" x14ac:dyDescent="0.3">
      <c r="A235" s="24">
        <v>42685</v>
      </c>
      <c r="B235" s="27" t="s">
        <v>582</v>
      </c>
      <c r="C235" s="48" t="s">
        <v>581</v>
      </c>
      <c r="D235" s="19">
        <v>2.25</v>
      </c>
      <c r="E235" s="19" t="s">
        <v>23</v>
      </c>
      <c r="F235" s="20">
        <f t="shared" si="54"/>
        <v>3.2</v>
      </c>
      <c r="G235" s="20">
        <f t="shared" ref="G235:G287" si="65">IF(D235="","",IF(H234="Won",  D235*F235,D235*F235))</f>
        <v>7.2</v>
      </c>
      <c r="H235" s="81" t="s">
        <v>19</v>
      </c>
      <c r="I235" s="29">
        <f t="shared" ref="I235:I287" si="66">IF(H234="Lost",IF(I234=20,4,IF(E235="y",I234+4,I234)),4)</f>
        <v>4</v>
      </c>
      <c r="J235" s="20">
        <f t="shared" ref="J235:J287" si="67">IF(H234="","",IF(H234="Won",I235,IF(H234="Push",J234,IF(E235="Y",J234-K234+4,J234-K234))))</f>
        <v>4</v>
      </c>
      <c r="K235" s="20">
        <f t="shared" ref="K235:K287" si="68">IF(H235="","",IF(H235="Won",J235,IF(H235="Push",0,-F235)))</f>
        <v>-3.2</v>
      </c>
      <c r="L235" s="20">
        <f t="shared" ref="L235:L287" si="69">IF(H235="","",K235+L234)</f>
        <v>553.16211640211611</v>
      </c>
      <c r="M235" s="45">
        <f t="shared" ref="M235:M287" si="70">IF(H235="","",IF(H235="Won",M234+1,IF(H235="Push",M234,M234)))</f>
        <v>92</v>
      </c>
      <c r="N235" s="45">
        <f t="shared" ref="N235:N287" si="71">IF(H235="","",IF(H235="Lost",N234+1,IF(H235="Push",N234,N234)))</f>
        <v>138</v>
      </c>
      <c r="O235" s="61">
        <f t="shared" ref="O235:O287" si="72">IF(H235="","",M235/(M235+N235))</f>
        <v>0.4</v>
      </c>
      <c r="P235" s="23">
        <f t="shared" ref="P235:P287" si="73">D235</f>
        <v>2.25</v>
      </c>
      <c r="Q235">
        <v>1</v>
      </c>
      <c r="R235" s="23">
        <f t="shared" ref="R235:R287" si="74">P235-Q235</f>
        <v>1.25</v>
      </c>
      <c r="S235" s="45">
        <f t="shared" ref="S235:S287" si="75">IF(H235="","",IF(H235="Won",S234+1,IF(H235="Push",S234,S234)))</f>
        <v>25</v>
      </c>
      <c r="T235" s="39">
        <f t="shared" ref="T235:T287" si="76">IF(H235="","",IF(H235="Lost",T234+1,IF(H235="Push",T234,T234)))</f>
        <v>49</v>
      </c>
      <c r="U235" s="84">
        <f t="shared" ref="U235:U287" si="77">IF(H235="","",S235/(S235+T235))</f>
        <v>0.33783783783783783</v>
      </c>
    </row>
    <row r="236" spans="1:21" x14ac:dyDescent="0.3">
      <c r="A236" s="24">
        <v>42688</v>
      </c>
      <c r="B236" s="27" t="s">
        <v>579</v>
      </c>
      <c r="C236" s="48" t="s">
        <v>580</v>
      </c>
      <c r="D236" s="19">
        <v>4</v>
      </c>
      <c r="E236" s="19" t="s">
        <v>23</v>
      </c>
      <c r="F236" s="20">
        <f t="shared" si="54"/>
        <v>3.7333333333333329</v>
      </c>
      <c r="G236" s="20">
        <f t="shared" si="65"/>
        <v>14.933333333333332</v>
      </c>
      <c r="H236" s="81" t="s">
        <v>19</v>
      </c>
      <c r="I236" s="29">
        <f t="shared" si="66"/>
        <v>8</v>
      </c>
      <c r="J236" s="20">
        <f t="shared" si="67"/>
        <v>11.2</v>
      </c>
      <c r="K236" s="20">
        <f t="shared" si="68"/>
        <v>-3.7333333333333329</v>
      </c>
      <c r="L236" s="20">
        <f t="shared" si="69"/>
        <v>549.42878306878276</v>
      </c>
      <c r="M236" s="45">
        <f t="shared" si="70"/>
        <v>92</v>
      </c>
      <c r="N236" s="45">
        <f t="shared" si="71"/>
        <v>139</v>
      </c>
      <c r="O236" s="61">
        <f t="shared" si="72"/>
        <v>0.39826839826839827</v>
      </c>
      <c r="P236" s="23">
        <f t="shared" si="73"/>
        <v>4</v>
      </c>
      <c r="Q236">
        <v>1</v>
      </c>
      <c r="R236" s="23">
        <f t="shared" si="74"/>
        <v>3</v>
      </c>
      <c r="S236" s="45">
        <f t="shared" si="75"/>
        <v>25</v>
      </c>
      <c r="T236" s="39">
        <f t="shared" si="76"/>
        <v>50</v>
      </c>
      <c r="U236" s="84">
        <f t="shared" si="77"/>
        <v>0.33333333333333331</v>
      </c>
    </row>
    <row r="237" spans="1:21" x14ac:dyDescent="0.3">
      <c r="A237" s="24">
        <v>42689</v>
      </c>
      <c r="B237" s="27" t="s">
        <v>573</v>
      </c>
      <c r="C237" s="48" t="s">
        <v>574</v>
      </c>
      <c r="D237" s="19">
        <v>2.25</v>
      </c>
      <c r="E237" s="19" t="s">
        <v>23</v>
      </c>
      <c r="F237" s="20">
        <f>IF(D237="","",IF(H236="Won", J237/D237*D237/R237, J237/D237*D237/R237))</f>
        <v>15.146666666666665</v>
      </c>
      <c r="G237" s="20">
        <f t="shared" si="65"/>
        <v>34.08</v>
      </c>
      <c r="H237" s="81" t="s">
        <v>28</v>
      </c>
      <c r="I237" s="29">
        <f t="shared" si="66"/>
        <v>12</v>
      </c>
      <c r="J237" s="20">
        <f t="shared" si="67"/>
        <v>18.93333333333333</v>
      </c>
      <c r="K237" s="20">
        <f t="shared" si="68"/>
        <v>18.93333333333333</v>
      </c>
      <c r="L237" s="20">
        <f t="shared" si="69"/>
        <v>568.36211640211604</v>
      </c>
      <c r="M237" s="45">
        <f t="shared" si="70"/>
        <v>93</v>
      </c>
      <c r="N237" s="45">
        <f t="shared" si="71"/>
        <v>139</v>
      </c>
      <c r="O237" s="61">
        <f t="shared" si="72"/>
        <v>0.40086206896551724</v>
      </c>
      <c r="P237" s="23">
        <f t="shared" si="73"/>
        <v>2.25</v>
      </c>
      <c r="Q237">
        <v>1</v>
      </c>
      <c r="R237" s="23">
        <f t="shared" si="74"/>
        <v>1.25</v>
      </c>
      <c r="S237" s="45">
        <f t="shared" si="75"/>
        <v>26</v>
      </c>
      <c r="T237" s="39">
        <f t="shared" si="76"/>
        <v>50</v>
      </c>
      <c r="U237" s="84">
        <f t="shared" si="77"/>
        <v>0.34210526315789475</v>
      </c>
    </row>
    <row r="238" spans="1:21" x14ac:dyDescent="0.3">
      <c r="A238" s="24">
        <v>42690</v>
      </c>
      <c r="B238" s="27" t="s">
        <v>577</v>
      </c>
      <c r="C238" s="48" t="s">
        <v>578</v>
      </c>
      <c r="D238" s="19">
        <v>2.75</v>
      </c>
      <c r="E238" s="19" t="s">
        <v>23</v>
      </c>
      <c r="F238" s="20">
        <f t="shared" si="54"/>
        <v>2.2857142857142856</v>
      </c>
      <c r="G238" s="20">
        <f t="shared" si="65"/>
        <v>6.2857142857142856</v>
      </c>
      <c r="H238" s="81" t="s">
        <v>19</v>
      </c>
      <c r="I238" s="29">
        <f t="shared" si="66"/>
        <v>4</v>
      </c>
      <c r="J238" s="20">
        <f t="shared" si="67"/>
        <v>4</v>
      </c>
      <c r="K238" s="20">
        <f t="shared" si="68"/>
        <v>-2.2857142857142856</v>
      </c>
      <c r="L238" s="20">
        <f t="shared" si="69"/>
        <v>566.07640211640171</v>
      </c>
      <c r="M238" s="45">
        <f t="shared" si="70"/>
        <v>93</v>
      </c>
      <c r="N238" s="45">
        <f t="shared" si="71"/>
        <v>140</v>
      </c>
      <c r="O238" s="61">
        <f t="shared" si="72"/>
        <v>0.39914163090128757</v>
      </c>
      <c r="P238" s="23">
        <f t="shared" si="73"/>
        <v>2.75</v>
      </c>
      <c r="Q238">
        <v>1</v>
      </c>
      <c r="R238" s="23">
        <f t="shared" si="74"/>
        <v>1.75</v>
      </c>
      <c r="S238" s="45">
        <f t="shared" si="75"/>
        <v>26</v>
      </c>
      <c r="T238" s="39">
        <f t="shared" si="76"/>
        <v>51</v>
      </c>
      <c r="U238" s="84">
        <f t="shared" si="77"/>
        <v>0.33766233766233766</v>
      </c>
    </row>
    <row r="239" spans="1:21" x14ac:dyDescent="0.3">
      <c r="A239" s="24">
        <v>42691</v>
      </c>
      <c r="B239" s="27" t="s">
        <v>575</v>
      </c>
      <c r="C239" s="48" t="s">
        <v>576</v>
      </c>
      <c r="D239" s="19">
        <v>2.25</v>
      </c>
      <c r="E239" s="19" t="s">
        <v>23</v>
      </c>
      <c r="F239" s="20">
        <f t="shared" si="54"/>
        <v>8.2285714285714278</v>
      </c>
      <c r="G239" s="20">
        <f t="shared" si="65"/>
        <v>18.514285714285712</v>
      </c>
      <c r="H239" s="81" t="s">
        <v>28</v>
      </c>
      <c r="I239" s="29">
        <f t="shared" si="66"/>
        <v>8</v>
      </c>
      <c r="J239" s="20">
        <f t="shared" si="67"/>
        <v>10.285714285714285</v>
      </c>
      <c r="K239" s="20">
        <f t="shared" si="68"/>
        <v>10.285714285714285</v>
      </c>
      <c r="L239" s="20">
        <f t="shared" si="69"/>
        <v>576.36211640211604</v>
      </c>
      <c r="M239" s="45">
        <f t="shared" si="70"/>
        <v>94</v>
      </c>
      <c r="N239" s="45">
        <f t="shared" si="71"/>
        <v>140</v>
      </c>
      <c r="O239" s="61">
        <f t="shared" si="72"/>
        <v>0.40170940170940173</v>
      </c>
      <c r="P239" s="23">
        <f t="shared" si="73"/>
        <v>2.25</v>
      </c>
      <c r="Q239">
        <v>1</v>
      </c>
      <c r="R239" s="23">
        <f t="shared" si="74"/>
        <v>1.25</v>
      </c>
      <c r="S239" s="45">
        <f t="shared" si="75"/>
        <v>27</v>
      </c>
      <c r="T239" s="39">
        <f t="shared" si="76"/>
        <v>51</v>
      </c>
      <c r="U239" s="84">
        <f t="shared" si="77"/>
        <v>0.34615384615384615</v>
      </c>
    </row>
    <row r="240" spans="1:21" x14ac:dyDescent="0.3">
      <c r="A240" s="24">
        <v>42692</v>
      </c>
      <c r="B240" s="27" t="s">
        <v>583</v>
      </c>
      <c r="C240" s="48" t="s">
        <v>584</v>
      </c>
      <c r="D240" s="19">
        <v>2.62</v>
      </c>
      <c r="E240" s="19" t="s">
        <v>23</v>
      </c>
      <c r="F240" s="20">
        <f t="shared" si="54"/>
        <v>2.4691358024691357</v>
      </c>
      <c r="G240" s="20">
        <f t="shared" si="65"/>
        <v>6.4691358024691361</v>
      </c>
      <c r="H240" s="81" t="s">
        <v>19</v>
      </c>
      <c r="I240" s="29">
        <f t="shared" si="66"/>
        <v>4</v>
      </c>
      <c r="J240" s="20">
        <f t="shared" si="67"/>
        <v>4</v>
      </c>
      <c r="K240" s="20">
        <f t="shared" si="68"/>
        <v>-2.4691358024691357</v>
      </c>
      <c r="L240" s="20">
        <f t="shared" si="69"/>
        <v>573.89298059964688</v>
      </c>
      <c r="M240" s="45">
        <f t="shared" si="70"/>
        <v>94</v>
      </c>
      <c r="N240" s="45">
        <f t="shared" si="71"/>
        <v>141</v>
      </c>
      <c r="O240" s="61">
        <f t="shared" si="72"/>
        <v>0.4</v>
      </c>
      <c r="P240" s="23">
        <f t="shared" si="73"/>
        <v>2.62</v>
      </c>
      <c r="Q240">
        <v>1</v>
      </c>
      <c r="R240" s="23">
        <f t="shared" si="74"/>
        <v>1.62</v>
      </c>
      <c r="S240" s="45">
        <f t="shared" si="75"/>
        <v>27</v>
      </c>
      <c r="T240" s="39">
        <f t="shared" si="76"/>
        <v>52</v>
      </c>
      <c r="U240" s="84">
        <f t="shared" si="77"/>
        <v>0.34177215189873417</v>
      </c>
    </row>
    <row r="241" spans="1:21" x14ac:dyDescent="0.3">
      <c r="A241" s="24">
        <v>42693</v>
      </c>
      <c r="B241" s="27" t="s">
        <v>585</v>
      </c>
      <c r="C241" s="48" t="s">
        <v>586</v>
      </c>
      <c r="D241" s="19">
        <v>3</v>
      </c>
      <c r="E241" s="19" t="s">
        <v>23</v>
      </c>
      <c r="F241" s="20">
        <f t="shared" si="54"/>
        <v>5.2345679012345681</v>
      </c>
      <c r="G241" s="20">
        <f t="shared" si="65"/>
        <v>15.703703703703704</v>
      </c>
      <c r="H241" s="81" t="s">
        <v>19</v>
      </c>
      <c r="I241" s="29">
        <f t="shared" si="66"/>
        <v>8</v>
      </c>
      <c r="J241" s="20">
        <f t="shared" si="67"/>
        <v>10.469135802469136</v>
      </c>
      <c r="K241" s="20">
        <f t="shared" si="68"/>
        <v>-5.2345679012345681</v>
      </c>
      <c r="L241" s="20">
        <f t="shared" si="69"/>
        <v>568.65841269841235</v>
      </c>
      <c r="M241" s="45">
        <f t="shared" si="70"/>
        <v>94</v>
      </c>
      <c r="N241" s="45">
        <f t="shared" si="71"/>
        <v>142</v>
      </c>
      <c r="O241" s="61">
        <f t="shared" si="72"/>
        <v>0.39830508474576271</v>
      </c>
      <c r="P241" s="23">
        <f t="shared" si="73"/>
        <v>3</v>
      </c>
      <c r="Q241">
        <v>1</v>
      </c>
      <c r="R241" s="23">
        <f t="shared" si="74"/>
        <v>2</v>
      </c>
      <c r="S241" s="45">
        <f t="shared" si="75"/>
        <v>27</v>
      </c>
      <c r="T241" s="39">
        <f t="shared" si="76"/>
        <v>53</v>
      </c>
      <c r="U241" s="84">
        <f t="shared" si="77"/>
        <v>0.33750000000000002</v>
      </c>
    </row>
    <row r="242" spans="1:21" x14ac:dyDescent="0.3">
      <c r="A242" s="24">
        <v>42695</v>
      </c>
      <c r="B242" s="27" t="s">
        <v>588</v>
      </c>
      <c r="C242" s="48" t="s">
        <v>587</v>
      </c>
      <c r="D242" s="19">
        <v>2.75</v>
      </c>
      <c r="E242" s="19" t="s">
        <v>23</v>
      </c>
      <c r="F242" s="20">
        <f t="shared" si="54"/>
        <v>11.259259259259258</v>
      </c>
      <c r="G242" s="20">
        <f t="shared" si="65"/>
        <v>30.962962962962958</v>
      </c>
      <c r="H242" s="81" t="s">
        <v>19</v>
      </c>
      <c r="I242" s="29">
        <f t="shared" si="66"/>
        <v>12</v>
      </c>
      <c r="J242" s="20">
        <f t="shared" si="67"/>
        <v>19.703703703703702</v>
      </c>
      <c r="K242" s="20">
        <f t="shared" si="68"/>
        <v>-11.259259259259258</v>
      </c>
      <c r="L242" s="20">
        <f t="shared" si="69"/>
        <v>557.39915343915311</v>
      </c>
      <c r="M242" s="45">
        <f t="shared" si="70"/>
        <v>94</v>
      </c>
      <c r="N242" s="45">
        <f t="shared" si="71"/>
        <v>143</v>
      </c>
      <c r="O242" s="61">
        <f t="shared" si="72"/>
        <v>0.39662447257383965</v>
      </c>
      <c r="P242" s="23">
        <f t="shared" si="73"/>
        <v>2.75</v>
      </c>
      <c r="Q242">
        <v>1</v>
      </c>
      <c r="R242" s="23">
        <f t="shared" si="74"/>
        <v>1.75</v>
      </c>
      <c r="S242" s="45">
        <f t="shared" si="75"/>
        <v>27</v>
      </c>
      <c r="T242" s="39">
        <f t="shared" si="76"/>
        <v>54</v>
      </c>
      <c r="U242" s="84">
        <f t="shared" si="77"/>
        <v>0.33333333333333331</v>
      </c>
    </row>
    <row r="243" spans="1:21" x14ac:dyDescent="0.3">
      <c r="A243" s="24">
        <v>42696</v>
      </c>
      <c r="B243" s="27" t="s">
        <v>590</v>
      </c>
      <c r="C243" s="48" t="s">
        <v>589</v>
      </c>
      <c r="D243" s="19">
        <v>3.5</v>
      </c>
      <c r="E243" s="19" t="s">
        <v>23</v>
      </c>
      <c r="F243" s="20">
        <f t="shared" si="54"/>
        <v>13.985185185185184</v>
      </c>
      <c r="G243" s="20">
        <f t="shared" si="65"/>
        <v>48.948148148148142</v>
      </c>
      <c r="H243" s="81" t="s">
        <v>19</v>
      </c>
      <c r="I243" s="29">
        <f t="shared" si="66"/>
        <v>16</v>
      </c>
      <c r="J243" s="20">
        <f t="shared" si="67"/>
        <v>34.962962962962962</v>
      </c>
      <c r="K243" s="20">
        <f t="shared" si="68"/>
        <v>-13.985185185185184</v>
      </c>
      <c r="L243" s="20">
        <f t="shared" si="69"/>
        <v>543.41396825396794</v>
      </c>
      <c r="M243" s="45">
        <f t="shared" si="70"/>
        <v>94</v>
      </c>
      <c r="N243" s="45">
        <f t="shared" si="71"/>
        <v>144</v>
      </c>
      <c r="O243" s="61">
        <f t="shared" si="72"/>
        <v>0.3949579831932773</v>
      </c>
      <c r="P243" s="23">
        <f t="shared" si="73"/>
        <v>3.5</v>
      </c>
      <c r="Q243">
        <v>1</v>
      </c>
      <c r="R243" s="23">
        <f t="shared" si="74"/>
        <v>2.5</v>
      </c>
      <c r="S243" s="45">
        <f t="shared" si="75"/>
        <v>27</v>
      </c>
      <c r="T243" s="39">
        <f t="shared" si="76"/>
        <v>55</v>
      </c>
      <c r="U243" s="84">
        <f t="shared" si="77"/>
        <v>0.32926829268292684</v>
      </c>
    </row>
    <row r="244" spans="1:21" x14ac:dyDescent="0.3">
      <c r="A244" s="24">
        <v>42697</v>
      </c>
      <c r="B244" s="27" t="s">
        <v>591</v>
      </c>
      <c r="C244" s="48" t="s">
        <v>592</v>
      </c>
      <c r="D244" s="19">
        <v>2.5</v>
      </c>
      <c r="E244" s="19" t="s">
        <v>23</v>
      </c>
      <c r="F244" s="20">
        <f t="shared" si="54"/>
        <v>35.298765432098769</v>
      </c>
      <c r="G244" s="20">
        <f t="shared" si="65"/>
        <v>88.246913580246925</v>
      </c>
      <c r="H244" s="81" t="s">
        <v>28</v>
      </c>
      <c r="I244" s="29">
        <f t="shared" si="66"/>
        <v>20</v>
      </c>
      <c r="J244" s="20">
        <f t="shared" si="67"/>
        <v>52.94814814814815</v>
      </c>
      <c r="K244" s="20">
        <f t="shared" si="68"/>
        <v>52.94814814814815</v>
      </c>
      <c r="L244" s="20">
        <f t="shared" si="69"/>
        <v>596.36211640211604</v>
      </c>
      <c r="M244" s="45">
        <f t="shared" si="70"/>
        <v>95</v>
      </c>
      <c r="N244" s="45">
        <f t="shared" si="71"/>
        <v>144</v>
      </c>
      <c r="O244" s="61">
        <f t="shared" si="72"/>
        <v>0.39748953974895396</v>
      </c>
      <c r="P244" s="23">
        <f t="shared" si="73"/>
        <v>2.5</v>
      </c>
      <c r="Q244">
        <v>1</v>
      </c>
      <c r="R244" s="23">
        <f t="shared" si="74"/>
        <v>1.5</v>
      </c>
      <c r="S244" s="45">
        <f t="shared" si="75"/>
        <v>28</v>
      </c>
      <c r="T244" s="39">
        <f t="shared" si="76"/>
        <v>55</v>
      </c>
      <c r="U244" s="84">
        <f t="shared" si="77"/>
        <v>0.33734939759036142</v>
      </c>
    </row>
    <row r="245" spans="1:21" x14ac:dyDescent="0.3">
      <c r="A245" s="24"/>
      <c r="B245" s="27"/>
      <c r="C245" s="48"/>
      <c r="D245" s="19"/>
      <c r="E245" s="19"/>
      <c r="F245" s="20" t="str">
        <f t="shared" ref="F245:F287" si="78">IF(D245="","",IF(H244="Won", J245/D245*D245/R245, J245/D245*D245/R245))</f>
        <v/>
      </c>
      <c r="G245" s="20" t="str">
        <f t="shared" si="65"/>
        <v/>
      </c>
      <c r="H245" s="81"/>
      <c r="I245" s="29">
        <f t="shared" si="66"/>
        <v>4</v>
      </c>
      <c r="J245" s="20">
        <f t="shared" si="67"/>
        <v>4</v>
      </c>
      <c r="K245" s="20" t="str">
        <f t="shared" si="68"/>
        <v/>
      </c>
      <c r="L245" s="20" t="str">
        <f t="shared" si="69"/>
        <v/>
      </c>
      <c r="M245" s="45" t="str">
        <f t="shared" si="70"/>
        <v/>
      </c>
      <c r="N245" s="45" t="str">
        <f t="shared" si="71"/>
        <v/>
      </c>
      <c r="O245" s="61" t="str">
        <f t="shared" si="72"/>
        <v/>
      </c>
      <c r="P245" s="23">
        <f t="shared" si="73"/>
        <v>0</v>
      </c>
      <c r="Q245">
        <v>1</v>
      </c>
      <c r="R245" s="23">
        <f t="shared" si="74"/>
        <v>-1</v>
      </c>
      <c r="S245" s="45" t="str">
        <f t="shared" si="75"/>
        <v/>
      </c>
      <c r="T245" s="39" t="str">
        <f t="shared" si="76"/>
        <v/>
      </c>
      <c r="U245" s="84" t="str">
        <f t="shared" si="77"/>
        <v/>
      </c>
    </row>
    <row r="246" spans="1:21" x14ac:dyDescent="0.3">
      <c r="A246" s="24"/>
      <c r="B246" s="27"/>
      <c r="C246" s="48"/>
      <c r="D246" s="19"/>
      <c r="E246" s="19"/>
      <c r="F246" s="20" t="str">
        <f t="shared" si="78"/>
        <v/>
      </c>
      <c r="G246" s="20" t="str">
        <f t="shared" si="65"/>
        <v/>
      </c>
      <c r="H246" s="81"/>
      <c r="I246" s="29">
        <f t="shared" si="66"/>
        <v>4</v>
      </c>
      <c r="J246" s="20" t="str">
        <f t="shared" si="67"/>
        <v/>
      </c>
      <c r="K246" s="20" t="str">
        <f t="shared" si="68"/>
        <v/>
      </c>
      <c r="L246" s="20" t="str">
        <f t="shared" si="69"/>
        <v/>
      </c>
      <c r="M246" s="45" t="str">
        <f t="shared" si="70"/>
        <v/>
      </c>
      <c r="N246" s="45" t="str">
        <f t="shared" si="71"/>
        <v/>
      </c>
      <c r="O246" s="61" t="str">
        <f t="shared" si="72"/>
        <v/>
      </c>
      <c r="P246" s="23">
        <f t="shared" si="73"/>
        <v>0</v>
      </c>
      <c r="Q246">
        <v>1</v>
      </c>
      <c r="R246" s="23">
        <f t="shared" si="74"/>
        <v>-1</v>
      </c>
      <c r="S246" s="45" t="str">
        <f t="shared" si="75"/>
        <v/>
      </c>
      <c r="T246" s="39" t="str">
        <f t="shared" si="76"/>
        <v/>
      </c>
      <c r="U246" s="84" t="str">
        <f t="shared" si="77"/>
        <v/>
      </c>
    </row>
    <row r="247" spans="1:21" x14ac:dyDescent="0.3">
      <c r="A247" s="24"/>
      <c r="B247" s="27"/>
      <c r="C247" s="48"/>
      <c r="D247" s="19"/>
      <c r="E247" s="19"/>
      <c r="F247" s="20" t="str">
        <f t="shared" si="78"/>
        <v/>
      </c>
      <c r="G247" s="20" t="str">
        <f t="shared" si="65"/>
        <v/>
      </c>
      <c r="H247" s="81"/>
      <c r="I247" s="29">
        <f t="shared" si="66"/>
        <v>4</v>
      </c>
      <c r="J247" s="20" t="str">
        <f t="shared" si="67"/>
        <v/>
      </c>
      <c r="K247" s="20" t="str">
        <f t="shared" si="68"/>
        <v/>
      </c>
      <c r="L247" s="20" t="str">
        <f t="shared" si="69"/>
        <v/>
      </c>
      <c r="M247" s="45" t="str">
        <f t="shared" si="70"/>
        <v/>
      </c>
      <c r="N247" s="45" t="str">
        <f t="shared" si="71"/>
        <v/>
      </c>
      <c r="O247" s="61" t="str">
        <f t="shared" si="72"/>
        <v/>
      </c>
      <c r="P247" s="23">
        <f t="shared" si="73"/>
        <v>0</v>
      </c>
      <c r="Q247">
        <v>1</v>
      </c>
      <c r="R247" s="23">
        <f t="shared" si="74"/>
        <v>-1</v>
      </c>
      <c r="S247" s="45" t="str">
        <f t="shared" si="75"/>
        <v/>
      </c>
      <c r="T247" s="39" t="str">
        <f t="shared" si="76"/>
        <v/>
      </c>
      <c r="U247" s="84" t="str">
        <f t="shared" si="77"/>
        <v/>
      </c>
    </row>
    <row r="248" spans="1:21" x14ac:dyDescent="0.3">
      <c r="A248" s="24"/>
      <c r="B248" s="27"/>
      <c r="C248" s="48"/>
      <c r="D248" s="19"/>
      <c r="E248" s="19"/>
      <c r="F248" s="20" t="str">
        <f t="shared" si="78"/>
        <v/>
      </c>
      <c r="G248" s="20" t="str">
        <f t="shared" si="65"/>
        <v/>
      </c>
      <c r="H248" s="81"/>
      <c r="I248" s="29">
        <f t="shared" si="66"/>
        <v>4</v>
      </c>
      <c r="J248" s="20" t="str">
        <f t="shared" si="67"/>
        <v/>
      </c>
      <c r="K248" s="20" t="str">
        <f t="shared" si="68"/>
        <v/>
      </c>
      <c r="L248" s="20" t="str">
        <f t="shared" si="69"/>
        <v/>
      </c>
      <c r="M248" s="45" t="str">
        <f t="shared" si="70"/>
        <v/>
      </c>
      <c r="N248" s="45" t="str">
        <f t="shared" si="71"/>
        <v/>
      </c>
      <c r="O248" s="61" t="str">
        <f t="shared" si="72"/>
        <v/>
      </c>
      <c r="P248" s="23">
        <f t="shared" si="73"/>
        <v>0</v>
      </c>
      <c r="Q248">
        <v>1</v>
      </c>
      <c r="R248" s="23">
        <f t="shared" si="74"/>
        <v>-1</v>
      </c>
      <c r="S248" s="45" t="str">
        <f t="shared" si="75"/>
        <v/>
      </c>
      <c r="T248" s="39" t="str">
        <f t="shared" si="76"/>
        <v/>
      </c>
      <c r="U248" s="84" t="str">
        <f t="shared" si="77"/>
        <v/>
      </c>
    </row>
    <row r="249" spans="1:21" x14ac:dyDescent="0.3">
      <c r="A249" s="24"/>
      <c r="B249" s="27"/>
      <c r="C249" s="48"/>
      <c r="D249" s="19"/>
      <c r="E249" s="19"/>
      <c r="F249" s="20" t="str">
        <f t="shared" si="78"/>
        <v/>
      </c>
      <c r="G249" s="20" t="str">
        <f t="shared" si="65"/>
        <v/>
      </c>
      <c r="H249" s="81"/>
      <c r="I249" s="29">
        <f t="shared" si="66"/>
        <v>4</v>
      </c>
      <c r="J249" s="20" t="str">
        <f t="shared" si="67"/>
        <v/>
      </c>
      <c r="K249" s="20" t="str">
        <f t="shared" si="68"/>
        <v/>
      </c>
      <c r="L249" s="20" t="str">
        <f t="shared" si="69"/>
        <v/>
      </c>
      <c r="M249" s="45" t="str">
        <f t="shared" si="70"/>
        <v/>
      </c>
      <c r="N249" s="45" t="str">
        <f t="shared" si="71"/>
        <v/>
      </c>
      <c r="O249" s="61" t="str">
        <f t="shared" si="72"/>
        <v/>
      </c>
      <c r="P249" s="23">
        <f t="shared" si="73"/>
        <v>0</v>
      </c>
      <c r="Q249">
        <v>1</v>
      </c>
      <c r="R249" s="23">
        <f t="shared" si="74"/>
        <v>-1</v>
      </c>
      <c r="S249" s="45" t="str">
        <f t="shared" si="75"/>
        <v/>
      </c>
      <c r="T249" s="39" t="str">
        <f t="shared" si="76"/>
        <v/>
      </c>
      <c r="U249" s="84" t="str">
        <f t="shared" si="77"/>
        <v/>
      </c>
    </row>
    <row r="250" spans="1:21" x14ac:dyDescent="0.3">
      <c r="A250" s="24"/>
      <c r="B250" s="27"/>
      <c r="C250" s="48"/>
      <c r="D250" s="19"/>
      <c r="E250" s="19"/>
      <c r="F250" s="20" t="str">
        <f t="shared" si="78"/>
        <v/>
      </c>
      <c r="G250" s="20" t="str">
        <f t="shared" si="65"/>
        <v/>
      </c>
      <c r="H250" s="81"/>
      <c r="I250" s="29">
        <f t="shared" si="66"/>
        <v>4</v>
      </c>
      <c r="J250" s="20" t="str">
        <f t="shared" si="67"/>
        <v/>
      </c>
      <c r="K250" s="20" t="str">
        <f t="shared" si="68"/>
        <v/>
      </c>
      <c r="L250" s="20" t="str">
        <f t="shared" si="69"/>
        <v/>
      </c>
      <c r="M250" s="45" t="str">
        <f t="shared" si="70"/>
        <v/>
      </c>
      <c r="N250" s="45" t="str">
        <f t="shared" si="71"/>
        <v/>
      </c>
      <c r="O250" s="61" t="str">
        <f t="shared" si="72"/>
        <v/>
      </c>
      <c r="P250" s="23">
        <f t="shared" si="73"/>
        <v>0</v>
      </c>
      <c r="Q250">
        <v>1</v>
      </c>
      <c r="R250" s="23">
        <f t="shared" si="74"/>
        <v>-1</v>
      </c>
      <c r="S250" s="45" t="str">
        <f t="shared" si="75"/>
        <v/>
      </c>
      <c r="T250" s="39" t="str">
        <f t="shared" si="76"/>
        <v/>
      </c>
      <c r="U250" s="84" t="str">
        <f t="shared" si="77"/>
        <v/>
      </c>
    </row>
    <row r="251" spans="1:21" x14ac:dyDescent="0.3">
      <c r="A251" s="24"/>
      <c r="B251" s="27"/>
      <c r="C251" s="48"/>
      <c r="D251" s="19"/>
      <c r="E251" s="19"/>
      <c r="F251" s="20" t="str">
        <f t="shared" si="78"/>
        <v/>
      </c>
      <c r="G251" s="20" t="str">
        <f t="shared" si="65"/>
        <v/>
      </c>
      <c r="H251" s="81"/>
      <c r="I251" s="29">
        <f t="shared" si="66"/>
        <v>4</v>
      </c>
      <c r="J251" s="20" t="str">
        <f t="shared" si="67"/>
        <v/>
      </c>
      <c r="K251" s="20" t="str">
        <f t="shared" si="68"/>
        <v/>
      </c>
      <c r="L251" s="20" t="str">
        <f t="shared" si="69"/>
        <v/>
      </c>
      <c r="M251" s="45" t="str">
        <f t="shared" si="70"/>
        <v/>
      </c>
      <c r="N251" s="45" t="str">
        <f t="shared" si="71"/>
        <v/>
      </c>
      <c r="O251" s="61" t="str">
        <f t="shared" si="72"/>
        <v/>
      </c>
      <c r="P251" s="23">
        <f t="shared" si="73"/>
        <v>0</v>
      </c>
      <c r="Q251">
        <v>1</v>
      </c>
      <c r="R251" s="23">
        <f t="shared" si="74"/>
        <v>-1</v>
      </c>
      <c r="S251" s="45" t="str">
        <f t="shared" si="75"/>
        <v/>
      </c>
      <c r="T251" s="39" t="str">
        <f t="shared" si="76"/>
        <v/>
      </c>
      <c r="U251" s="84" t="str">
        <f t="shared" si="77"/>
        <v/>
      </c>
    </row>
    <row r="252" spans="1:21" x14ac:dyDescent="0.3">
      <c r="A252" s="24"/>
      <c r="B252" s="27"/>
      <c r="C252" s="48"/>
      <c r="D252" s="19"/>
      <c r="E252" s="19"/>
      <c r="F252" s="20" t="str">
        <f t="shared" si="78"/>
        <v/>
      </c>
      <c r="G252" s="20" t="str">
        <f t="shared" si="65"/>
        <v/>
      </c>
      <c r="H252" s="81"/>
      <c r="I252" s="29">
        <f t="shared" si="66"/>
        <v>4</v>
      </c>
      <c r="J252" s="20" t="str">
        <f t="shared" si="67"/>
        <v/>
      </c>
      <c r="K252" s="20" t="str">
        <f t="shared" si="68"/>
        <v/>
      </c>
      <c r="L252" s="20" t="str">
        <f t="shared" si="69"/>
        <v/>
      </c>
      <c r="M252" s="45" t="str">
        <f t="shared" si="70"/>
        <v/>
      </c>
      <c r="N252" s="45" t="str">
        <f t="shared" si="71"/>
        <v/>
      </c>
      <c r="O252" s="61" t="str">
        <f t="shared" si="72"/>
        <v/>
      </c>
      <c r="P252" s="23">
        <f t="shared" si="73"/>
        <v>0</v>
      </c>
      <c r="Q252">
        <v>1</v>
      </c>
      <c r="R252" s="23">
        <f t="shared" si="74"/>
        <v>-1</v>
      </c>
      <c r="S252" s="45" t="str">
        <f t="shared" si="75"/>
        <v/>
      </c>
      <c r="T252" s="39" t="str">
        <f t="shared" si="76"/>
        <v/>
      </c>
      <c r="U252" s="84" t="str">
        <f t="shared" si="77"/>
        <v/>
      </c>
    </row>
    <row r="253" spans="1:21" x14ac:dyDescent="0.3">
      <c r="A253" s="24"/>
      <c r="B253" s="27"/>
      <c r="C253" s="48"/>
      <c r="D253" s="19"/>
      <c r="E253" s="19"/>
      <c r="F253" s="20" t="str">
        <f t="shared" si="78"/>
        <v/>
      </c>
      <c r="G253" s="20" t="str">
        <f t="shared" si="65"/>
        <v/>
      </c>
      <c r="H253" s="81"/>
      <c r="I253" s="29">
        <f t="shared" si="66"/>
        <v>4</v>
      </c>
      <c r="J253" s="20" t="str">
        <f t="shared" si="67"/>
        <v/>
      </c>
      <c r="K253" s="20" t="str">
        <f t="shared" si="68"/>
        <v/>
      </c>
      <c r="L253" s="20" t="str">
        <f t="shared" si="69"/>
        <v/>
      </c>
      <c r="M253" s="45" t="str">
        <f t="shared" si="70"/>
        <v/>
      </c>
      <c r="N253" s="45" t="str">
        <f t="shared" si="71"/>
        <v/>
      </c>
      <c r="O253" s="61" t="str">
        <f t="shared" si="72"/>
        <v/>
      </c>
      <c r="P253" s="23">
        <f t="shared" si="73"/>
        <v>0</v>
      </c>
      <c r="Q253">
        <v>1</v>
      </c>
      <c r="R253" s="23">
        <f t="shared" si="74"/>
        <v>-1</v>
      </c>
      <c r="S253" s="45" t="str">
        <f t="shared" si="75"/>
        <v/>
      </c>
      <c r="T253" s="39" t="str">
        <f t="shared" si="76"/>
        <v/>
      </c>
      <c r="U253" s="84" t="str">
        <f t="shared" si="77"/>
        <v/>
      </c>
    </row>
    <row r="254" spans="1:21" x14ac:dyDescent="0.3">
      <c r="A254" s="24"/>
      <c r="B254" s="27"/>
      <c r="C254" s="48"/>
      <c r="D254" s="19"/>
      <c r="E254" s="19"/>
      <c r="F254" s="20" t="str">
        <f t="shared" si="78"/>
        <v/>
      </c>
      <c r="G254" s="20" t="str">
        <f t="shared" si="65"/>
        <v/>
      </c>
      <c r="H254" s="81"/>
      <c r="I254" s="29">
        <f t="shared" si="66"/>
        <v>4</v>
      </c>
      <c r="J254" s="20" t="str">
        <f t="shared" si="67"/>
        <v/>
      </c>
      <c r="K254" s="20" t="str">
        <f t="shared" si="68"/>
        <v/>
      </c>
      <c r="L254" s="20" t="str">
        <f t="shared" si="69"/>
        <v/>
      </c>
      <c r="M254" s="45" t="str">
        <f t="shared" si="70"/>
        <v/>
      </c>
      <c r="N254" s="45" t="str">
        <f t="shared" si="71"/>
        <v/>
      </c>
      <c r="O254" s="61" t="str">
        <f t="shared" si="72"/>
        <v/>
      </c>
      <c r="P254" s="23">
        <f t="shared" si="73"/>
        <v>0</v>
      </c>
      <c r="Q254">
        <v>1</v>
      </c>
      <c r="R254" s="23">
        <f t="shared" si="74"/>
        <v>-1</v>
      </c>
      <c r="S254" s="45" t="str">
        <f t="shared" si="75"/>
        <v/>
      </c>
      <c r="T254" s="39" t="str">
        <f t="shared" si="76"/>
        <v/>
      </c>
      <c r="U254" s="84" t="str">
        <f t="shared" si="77"/>
        <v/>
      </c>
    </row>
    <row r="255" spans="1:21" x14ac:dyDescent="0.3">
      <c r="A255" s="24"/>
      <c r="B255" s="27"/>
      <c r="C255" s="48"/>
      <c r="D255" s="19"/>
      <c r="E255" s="19"/>
      <c r="F255" s="20" t="str">
        <f t="shared" si="78"/>
        <v/>
      </c>
      <c r="G255" s="20" t="str">
        <f t="shared" si="65"/>
        <v/>
      </c>
      <c r="H255" s="81"/>
      <c r="I255" s="29">
        <f t="shared" si="66"/>
        <v>4</v>
      </c>
      <c r="J255" s="20" t="str">
        <f t="shared" si="67"/>
        <v/>
      </c>
      <c r="K255" s="20" t="str">
        <f t="shared" si="68"/>
        <v/>
      </c>
      <c r="L255" s="20" t="str">
        <f t="shared" si="69"/>
        <v/>
      </c>
      <c r="M255" s="45" t="str">
        <f t="shared" si="70"/>
        <v/>
      </c>
      <c r="N255" s="45" t="str">
        <f t="shared" si="71"/>
        <v/>
      </c>
      <c r="O255" s="61" t="str">
        <f t="shared" si="72"/>
        <v/>
      </c>
      <c r="P255" s="23">
        <f t="shared" si="73"/>
        <v>0</v>
      </c>
      <c r="Q255">
        <v>1</v>
      </c>
      <c r="R255" s="23">
        <f t="shared" si="74"/>
        <v>-1</v>
      </c>
      <c r="S255" s="45" t="str">
        <f t="shared" si="75"/>
        <v/>
      </c>
      <c r="T255" s="39" t="str">
        <f t="shared" si="76"/>
        <v/>
      </c>
      <c r="U255" s="84" t="str">
        <f t="shared" si="77"/>
        <v/>
      </c>
    </row>
    <row r="256" spans="1:21" x14ac:dyDescent="0.3">
      <c r="A256" s="24"/>
      <c r="B256" s="27"/>
      <c r="C256" s="48"/>
      <c r="D256" s="19"/>
      <c r="E256" s="19"/>
      <c r="F256" s="20" t="str">
        <f t="shared" si="78"/>
        <v/>
      </c>
      <c r="G256" s="20" t="str">
        <f t="shared" si="65"/>
        <v/>
      </c>
      <c r="H256" s="81"/>
      <c r="I256" s="29">
        <f t="shared" si="66"/>
        <v>4</v>
      </c>
      <c r="J256" s="20" t="str">
        <f t="shared" si="67"/>
        <v/>
      </c>
      <c r="K256" s="20" t="str">
        <f t="shared" si="68"/>
        <v/>
      </c>
      <c r="L256" s="20" t="str">
        <f t="shared" si="69"/>
        <v/>
      </c>
      <c r="M256" s="45" t="str">
        <f t="shared" si="70"/>
        <v/>
      </c>
      <c r="N256" s="45" t="str">
        <f t="shared" si="71"/>
        <v/>
      </c>
      <c r="O256" s="61" t="str">
        <f t="shared" si="72"/>
        <v/>
      </c>
      <c r="P256" s="23">
        <f t="shared" si="73"/>
        <v>0</v>
      </c>
      <c r="Q256">
        <v>1</v>
      </c>
      <c r="R256" s="23">
        <f t="shared" si="74"/>
        <v>-1</v>
      </c>
      <c r="S256" s="45" t="str">
        <f t="shared" si="75"/>
        <v/>
      </c>
      <c r="T256" s="39" t="str">
        <f t="shared" si="76"/>
        <v/>
      </c>
      <c r="U256" s="84" t="str">
        <f t="shared" si="77"/>
        <v/>
      </c>
    </row>
    <row r="257" spans="1:21" x14ac:dyDescent="0.3">
      <c r="A257" s="24"/>
      <c r="B257" s="27"/>
      <c r="C257" s="48"/>
      <c r="D257" s="19"/>
      <c r="E257" s="19"/>
      <c r="F257" s="20" t="str">
        <f t="shared" si="78"/>
        <v/>
      </c>
      <c r="G257" s="20" t="str">
        <f t="shared" si="65"/>
        <v/>
      </c>
      <c r="H257" s="81"/>
      <c r="I257" s="29">
        <f t="shared" si="66"/>
        <v>4</v>
      </c>
      <c r="J257" s="20" t="str">
        <f t="shared" si="67"/>
        <v/>
      </c>
      <c r="K257" s="20" t="str">
        <f t="shared" si="68"/>
        <v/>
      </c>
      <c r="L257" s="20" t="str">
        <f t="shared" si="69"/>
        <v/>
      </c>
      <c r="M257" s="45" t="str">
        <f t="shared" si="70"/>
        <v/>
      </c>
      <c r="N257" s="45" t="str">
        <f t="shared" si="71"/>
        <v/>
      </c>
      <c r="O257" s="61" t="str">
        <f t="shared" si="72"/>
        <v/>
      </c>
      <c r="P257" s="23">
        <f t="shared" si="73"/>
        <v>0</v>
      </c>
      <c r="Q257">
        <v>1</v>
      </c>
      <c r="R257" s="23">
        <f t="shared" si="74"/>
        <v>-1</v>
      </c>
      <c r="S257" s="45" t="str">
        <f t="shared" si="75"/>
        <v/>
      </c>
      <c r="T257" s="39" t="str">
        <f t="shared" si="76"/>
        <v/>
      </c>
      <c r="U257" s="84" t="str">
        <f t="shared" si="77"/>
        <v/>
      </c>
    </row>
    <row r="258" spans="1:21" x14ac:dyDescent="0.3">
      <c r="A258" s="24"/>
      <c r="B258" s="27"/>
      <c r="C258" s="48"/>
      <c r="D258" s="19"/>
      <c r="E258" s="19"/>
      <c r="F258" s="20" t="str">
        <f t="shared" si="78"/>
        <v/>
      </c>
      <c r="G258" s="20" t="str">
        <f t="shared" si="65"/>
        <v/>
      </c>
      <c r="H258" s="81"/>
      <c r="I258" s="29">
        <f t="shared" si="66"/>
        <v>4</v>
      </c>
      <c r="J258" s="20" t="str">
        <f t="shared" si="67"/>
        <v/>
      </c>
      <c r="K258" s="20" t="str">
        <f t="shared" si="68"/>
        <v/>
      </c>
      <c r="L258" s="20" t="str">
        <f t="shared" si="69"/>
        <v/>
      </c>
      <c r="M258" s="45" t="str">
        <f t="shared" si="70"/>
        <v/>
      </c>
      <c r="N258" s="45" t="str">
        <f t="shared" si="71"/>
        <v/>
      </c>
      <c r="O258" s="61" t="str">
        <f t="shared" si="72"/>
        <v/>
      </c>
      <c r="P258" s="23">
        <f t="shared" si="73"/>
        <v>0</v>
      </c>
      <c r="Q258">
        <v>1</v>
      </c>
      <c r="R258" s="23">
        <f t="shared" si="74"/>
        <v>-1</v>
      </c>
      <c r="S258" s="45" t="str">
        <f t="shared" si="75"/>
        <v/>
      </c>
      <c r="T258" s="39" t="str">
        <f t="shared" si="76"/>
        <v/>
      </c>
      <c r="U258" s="84" t="str">
        <f t="shared" si="77"/>
        <v/>
      </c>
    </row>
    <row r="259" spans="1:21" x14ac:dyDescent="0.3">
      <c r="A259" s="24"/>
      <c r="B259" s="27"/>
      <c r="C259" s="48"/>
      <c r="D259" s="19"/>
      <c r="E259" s="19"/>
      <c r="F259" s="20" t="str">
        <f t="shared" si="78"/>
        <v/>
      </c>
      <c r="G259" s="20" t="str">
        <f t="shared" si="65"/>
        <v/>
      </c>
      <c r="H259" s="81"/>
      <c r="I259" s="29">
        <f t="shared" si="66"/>
        <v>4</v>
      </c>
      <c r="J259" s="20" t="str">
        <f t="shared" si="67"/>
        <v/>
      </c>
      <c r="K259" s="20" t="str">
        <f t="shared" si="68"/>
        <v/>
      </c>
      <c r="L259" s="20" t="str">
        <f t="shared" si="69"/>
        <v/>
      </c>
      <c r="M259" s="45" t="str">
        <f t="shared" si="70"/>
        <v/>
      </c>
      <c r="N259" s="45" t="str">
        <f t="shared" si="71"/>
        <v/>
      </c>
      <c r="O259" s="61" t="str">
        <f t="shared" si="72"/>
        <v/>
      </c>
      <c r="P259" s="23">
        <f t="shared" si="73"/>
        <v>0</v>
      </c>
      <c r="Q259">
        <v>1</v>
      </c>
      <c r="R259" s="23">
        <f t="shared" si="74"/>
        <v>-1</v>
      </c>
      <c r="S259" s="45" t="str">
        <f t="shared" si="75"/>
        <v/>
      </c>
      <c r="T259" s="39" t="str">
        <f t="shared" si="76"/>
        <v/>
      </c>
      <c r="U259" s="84" t="str">
        <f t="shared" si="77"/>
        <v/>
      </c>
    </row>
    <row r="260" spans="1:21" x14ac:dyDescent="0.3">
      <c r="A260" s="24"/>
      <c r="B260" s="27"/>
      <c r="C260" s="48"/>
      <c r="D260" s="19"/>
      <c r="E260" s="19"/>
      <c r="F260" s="20" t="str">
        <f t="shared" si="78"/>
        <v/>
      </c>
      <c r="G260" s="20" t="str">
        <f t="shared" si="65"/>
        <v/>
      </c>
      <c r="H260" s="81"/>
      <c r="I260" s="29">
        <f t="shared" si="66"/>
        <v>4</v>
      </c>
      <c r="J260" s="20" t="str">
        <f t="shared" si="67"/>
        <v/>
      </c>
      <c r="K260" s="20" t="str">
        <f t="shared" si="68"/>
        <v/>
      </c>
      <c r="L260" s="20" t="str">
        <f t="shared" si="69"/>
        <v/>
      </c>
      <c r="M260" s="45" t="str">
        <f t="shared" si="70"/>
        <v/>
      </c>
      <c r="N260" s="45" t="str">
        <f t="shared" si="71"/>
        <v/>
      </c>
      <c r="O260" s="61" t="str">
        <f t="shared" si="72"/>
        <v/>
      </c>
      <c r="P260" s="23">
        <f t="shared" si="73"/>
        <v>0</v>
      </c>
      <c r="Q260">
        <v>1</v>
      </c>
      <c r="R260" s="23">
        <f t="shared" si="74"/>
        <v>-1</v>
      </c>
      <c r="S260" s="45" t="str">
        <f t="shared" si="75"/>
        <v/>
      </c>
      <c r="T260" s="39" t="str">
        <f t="shared" si="76"/>
        <v/>
      </c>
      <c r="U260" s="84" t="str">
        <f t="shared" si="77"/>
        <v/>
      </c>
    </row>
    <row r="261" spans="1:21" x14ac:dyDescent="0.3">
      <c r="A261" s="24"/>
      <c r="B261" s="27"/>
      <c r="C261" s="48"/>
      <c r="D261" s="19"/>
      <c r="E261" s="19"/>
      <c r="F261" s="20" t="str">
        <f t="shared" si="78"/>
        <v/>
      </c>
      <c r="G261" s="20" t="str">
        <f t="shared" si="65"/>
        <v/>
      </c>
      <c r="H261" s="81"/>
      <c r="I261" s="29">
        <f t="shared" si="66"/>
        <v>4</v>
      </c>
      <c r="J261" s="20" t="str">
        <f t="shared" si="67"/>
        <v/>
      </c>
      <c r="K261" s="20" t="str">
        <f t="shared" si="68"/>
        <v/>
      </c>
      <c r="L261" s="20" t="str">
        <f t="shared" si="69"/>
        <v/>
      </c>
      <c r="M261" s="45" t="str">
        <f t="shared" si="70"/>
        <v/>
      </c>
      <c r="N261" s="45" t="str">
        <f t="shared" si="71"/>
        <v/>
      </c>
      <c r="O261" s="61" t="str">
        <f t="shared" si="72"/>
        <v/>
      </c>
      <c r="P261" s="23">
        <f t="shared" si="73"/>
        <v>0</v>
      </c>
      <c r="Q261">
        <v>1</v>
      </c>
      <c r="R261" s="23">
        <f t="shared" si="74"/>
        <v>-1</v>
      </c>
      <c r="S261" s="45" t="str">
        <f t="shared" si="75"/>
        <v/>
      </c>
      <c r="T261" s="39" t="str">
        <f t="shared" si="76"/>
        <v/>
      </c>
      <c r="U261" s="84" t="str">
        <f t="shared" si="77"/>
        <v/>
      </c>
    </row>
    <row r="262" spans="1:21" x14ac:dyDescent="0.3">
      <c r="A262" s="24"/>
      <c r="B262" s="27"/>
      <c r="C262" s="48"/>
      <c r="D262" s="19"/>
      <c r="E262" s="19"/>
      <c r="F262" s="20" t="str">
        <f t="shared" si="78"/>
        <v/>
      </c>
      <c r="G262" s="20" t="str">
        <f t="shared" si="65"/>
        <v/>
      </c>
      <c r="H262" s="81"/>
      <c r="I262" s="29">
        <f t="shared" si="66"/>
        <v>4</v>
      </c>
      <c r="J262" s="20" t="str">
        <f t="shared" si="67"/>
        <v/>
      </c>
      <c r="K262" s="20" t="str">
        <f t="shared" si="68"/>
        <v/>
      </c>
      <c r="L262" s="20" t="str">
        <f t="shared" si="69"/>
        <v/>
      </c>
      <c r="M262" s="45" t="str">
        <f t="shared" si="70"/>
        <v/>
      </c>
      <c r="N262" s="45" t="str">
        <f t="shared" si="71"/>
        <v/>
      </c>
      <c r="O262" s="61" t="str">
        <f t="shared" si="72"/>
        <v/>
      </c>
      <c r="P262" s="23">
        <f t="shared" si="73"/>
        <v>0</v>
      </c>
      <c r="Q262">
        <v>1</v>
      </c>
      <c r="R262" s="23">
        <f t="shared" si="74"/>
        <v>-1</v>
      </c>
      <c r="S262" s="45" t="str">
        <f t="shared" si="75"/>
        <v/>
      </c>
      <c r="T262" s="39" t="str">
        <f t="shared" si="76"/>
        <v/>
      </c>
      <c r="U262" s="84" t="str">
        <f t="shared" si="77"/>
        <v/>
      </c>
    </row>
    <row r="263" spans="1:21" x14ac:dyDescent="0.3">
      <c r="A263" s="24"/>
      <c r="B263" s="27"/>
      <c r="C263" s="48"/>
      <c r="D263" s="19"/>
      <c r="E263" s="19"/>
      <c r="F263" s="20" t="str">
        <f t="shared" si="78"/>
        <v/>
      </c>
      <c r="G263" s="20" t="str">
        <f t="shared" si="65"/>
        <v/>
      </c>
      <c r="H263" s="81"/>
      <c r="I263" s="29">
        <f t="shared" si="66"/>
        <v>4</v>
      </c>
      <c r="J263" s="20" t="str">
        <f t="shared" si="67"/>
        <v/>
      </c>
      <c r="K263" s="20" t="str">
        <f t="shared" si="68"/>
        <v/>
      </c>
      <c r="L263" s="20" t="str">
        <f t="shared" si="69"/>
        <v/>
      </c>
      <c r="M263" s="45" t="str">
        <f t="shared" si="70"/>
        <v/>
      </c>
      <c r="N263" s="45" t="str">
        <f t="shared" si="71"/>
        <v/>
      </c>
      <c r="O263" s="61" t="str">
        <f t="shared" si="72"/>
        <v/>
      </c>
      <c r="P263" s="23">
        <f t="shared" si="73"/>
        <v>0</v>
      </c>
      <c r="Q263">
        <v>1</v>
      </c>
      <c r="R263" s="23">
        <f t="shared" si="74"/>
        <v>-1</v>
      </c>
      <c r="S263" s="45" t="str">
        <f t="shared" si="75"/>
        <v/>
      </c>
      <c r="T263" s="39" t="str">
        <f t="shared" si="76"/>
        <v/>
      </c>
      <c r="U263" s="84" t="str">
        <f t="shared" si="77"/>
        <v/>
      </c>
    </row>
    <row r="264" spans="1:21" x14ac:dyDescent="0.3">
      <c r="A264" s="24"/>
      <c r="B264" s="27"/>
      <c r="C264" s="48"/>
      <c r="D264" s="19"/>
      <c r="E264" s="19"/>
      <c r="F264" s="20" t="str">
        <f t="shared" si="78"/>
        <v/>
      </c>
      <c r="G264" s="20" t="str">
        <f t="shared" si="65"/>
        <v/>
      </c>
      <c r="H264" s="81"/>
      <c r="I264" s="29">
        <f t="shared" si="66"/>
        <v>4</v>
      </c>
      <c r="J264" s="20" t="str">
        <f t="shared" si="67"/>
        <v/>
      </c>
      <c r="K264" s="20" t="str">
        <f t="shared" si="68"/>
        <v/>
      </c>
      <c r="L264" s="20" t="str">
        <f t="shared" si="69"/>
        <v/>
      </c>
      <c r="M264" s="45" t="str">
        <f t="shared" si="70"/>
        <v/>
      </c>
      <c r="N264" s="45" t="str">
        <f t="shared" si="71"/>
        <v/>
      </c>
      <c r="O264" s="61" t="str">
        <f t="shared" si="72"/>
        <v/>
      </c>
      <c r="P264" s="23">
        <f t="shared" si="73"/>
        <v>0</v>
      </c>
      <c r="Q264">
        <v>1</v>
      </c>
      <c r="R264" s="23">
        <f t="shared" si="74"/>
        <v>-1</v>
      </c>
      <c r="S264" s="45" t="str">
        <f t="shared" si="75"/>
        <v/>
      </c>
      <c r="T264" s="39" t="str">
        <f t="shared" si="76"/>
        <v/>
      </c>
      <c r="U264" s="84" t="str">
        <f t="shared" si="77"/>
        <v/>
      </c>
    </row>
    <row r="265" spans="1:21" x14ac:dyDescent="0.3">
      <c r="A265" s="24"/>
      <c r="B265" s="27"/>
      <c r="C265" s="48"/>
      <c r="D265" s="19"/>
      <c r="E265" s="19"/>
      <c r="F265" s="20" t="str">
        <f t="shared" si="78"/>
        <v/>
      </c>
      <c r="G265" s="20" t="str">
        <f t="shared" si="65"/>
        <v/>
      </c>
      <c r="H265" s="81"/>
      <c r="I265" s="29">
        <f t="shared" si="66"/>
        <v>4</v>
      </c>
      <c r="J265" s="20" t="str">
        <f t="shared" si="67"/>
        <v/>
      </c>
      <c r="K265" s="20" t="str">
        <f t="shared" si="68"/>
        <v/>
      </c>
      <c r="L265" s="20" t="str">
        <f t="shared" si="69"/>
        <v/>
      </c>
      <c r="M265" s="45" t="str">
        <f t="shared" si="70"/>
        <v/>
      </c>
      <c r="N265" s="45" t="str">
        <f t="shared" si="71"/>
        <v/>
      </c>
      <c r="O265" s="61" t="str">
        <f t="shared" si="72"/>
        <v/>
      </c>
      <c r="P265" s="23">
        <f t="shared" si="73"/>
        <v>0</v>
      </c>
      <c r="Q265">
        <v>1</v>
      </c>
      <c r="R265" s="23">
        <f t="shared" si="74"/>
        <v>-1</v>
      </c>
      <c r="S265" s="45" t="str">
        <f t="shared" si="75"/>
        <v/>
      </c>
      <c r="T265" s="39" t="str">
        <f t="shared" si="76"/>
        <v/>
      </c>
      <c r="U265" s="84" t="str">
        <f t="shared" si="77"/>
        <v/>
      </c>
    </row>
    <row r="266" spans="1:21" x14ac:dyDescent="0.3">
      <c r="A266" s="24"/>
      <c r="B266" s="27"/>
      <c r="C266" s="48"/>
      <c r="D266" s="19"/>
      <c r="E266" s="19"/>
      <c r="F266" s="20" t="str">
        <f t="shared" si="78"/>
        <v/>
      </c>
      <c r="G266" s="20" t="str">
        <f t="shared" si="65"/>
        <v/>
      </c>
      <c r="H266" s="81"/>
      <c r="I266" s="29">
        <f t="shared" si="66"/>
        <v>4</v>
      </c>
      <c r="J266" s="20" t="str">
        <f t="shared" si="67"/>
        <v/>
      </c>
      <c r="K266" s="20" t="str">
        <f t="shared" si="68"/>
        <v/>
      </c>
      <c r="L266" s="20" t="str">
        <f t="shared" si="69"/>
        <v/>
      </c>
      <c r="M266" s="45" t="str">
        <f t="shared" si="70"/>
        <v/>
      </c>
      <c r="N266" s="45" t="str">
        <f t="shared" si="71"/>
        <v/>
      </c>
      <c r="O266" s="61" t="str">
        <f t="shared" si="72"/>
        <v/>
      </c>
      <c r="P266" s="23">
        <f t="shared" si="73"/>
        <v>0</v>
      </c>
      <c r="Q266">
        <v>1</v>
      </c>
      <c r="R266" s="23">
        <f t="shared" si="74"/>
        <v>-1</v>
      </c>
      <c r="S266" s="45" t="str">
        <f t="shared" si="75"/>
        <v/>
      </c>
      <c r="T266" s="39" t="str">
        <f t="shared" si="76"/>
        <v/>
      </c>
      <c r="U266" s="84" t="str">
        <f t="shared" si="77"/>
        <v/>
      </c>
    </row>
    <row r="267" spans="1:21" x14ac:dyDescent="0.3">
      <c r="A267" s="24"/>
      <c r="B267" s="27"/>
      <c r="C267" s="48"/>
      <c r="D267" s="19"/>
      <c r="E267" s="19"/>
      <c r="F267" s="20" t="str">
        <f t="shared" si="78"/>
        <v/>
      </c>
      <c r="G267" s="20" t="str">
        <f t="shared" si="65"/>
        <v/>
      </c>
      <c r="H267" s="81"/>
      <c r="I267" s="29">
        <f t="shared" si="66"/>
        <v>4</v>
      </c>
      <c r="J267" s="20" t="str">
        <f t="shared" si="67"/>
        <v/>
      </c>
      <c r="K267" s="20" t="str">
        <f t="shared" si="68"/>
        <v/>
      </c>
      <c r="L267" s="20" t="str">
        <f t="shared" si="69"/>
        <v/>
      </c>
      <c r="M267" s="45" t="str">
        <f t="shared" si="70"/>
        <v/>
      </c>
      <c r="N267" s="45" t="str">
        <f t="shared" si="71"/>
        <v/>
      </c>
      <c r="O267" s="61" t="str">
        <f t="shared" si="72"/>
        <v/>
      </c>
      <c r="P267" s="23">
        <f t="shared" si="73"/>
        <v>0</v>
      </c>
      <c r="Q267">
        <v>1</v>
      </c>
      <c r="R267" s="23">
        <f t="shared" si="74"/>
        <v>-1</v>
      </c>
      <c r="S267" s="45" t="str">
        <f t="shared" si="75"/>
        <v/>
      </c>
      <c r="T267" s="39" t="str">
        <f t="shared" si="76"/>
        <v/>
      </c>
      <c r="U267" s="84" t="str">
        <f t="shared" si="77"/>
        <v/>
      </c>
    </row>
    <row r="268" spans="1:21" x14ac:dyDescent="0.3">
      <c r="A268" s="24"/>
      <c r="B268" s="27"/>
      <c r="C268" s="48"/>
      <c r="D268" s="19"/>
      <c r="E268" s="19"/>
      <c r="F268" s="20" t="str">
        <f t="shared" si="78"/>
        <v/>
      </c>
      <c r="G268" s="20" t="str">
        <f t="shared" si="65"/>
        <v/>
      </c>
      <c r="H268" s="81"/>
      <c r="I268" s="29">
        <f t="shared" si="66"/>
        <v>4</v>
      </c>
      <c r="J268" s="20" t="str">
        <f t="shared" si="67"/>
        <v/>
      </c>
      <c r="K268" s="20" t="str">
        <f t="shared" si="68"/>
        <v/>
      </c>
      <c r="L268" s="20" t="str">
        <f t="shared" si="69"/>
        <v/>
      </c>
      <c r="M268" s="45" t="str">
        <f t="shared" si="70"/>
        <v/>
      </c>
      <c r="N268" s="45" t="str">
        <f t="shared" si="71"/>
        <v/>
      </c>
      <c r="O268" s="61" t="str">
        <f t="shared" si="72"/>
        <v/>
      </c>
      <c r="P268" s="23">
        <f t="shared" si="73"/>
        <v>0</v>
      </c>
      <c r="Q268">
        <v>1</v>
      </c>
      <c r="R268" s="23">
        <f t="shared" si="74"/>
        <v>-1</v>
      </c>
      <c r="S268" s="45" t="str">
        <f t="shared" si="75"/>
        <v/>
      </c>
      <c r="T268" s="39" t="str">
        <f t="shared" si="76"/>
        <v/>
      </c>
      <c r="U268" s="84" t="str">
        <f t="shared" si="77"/>
        <v/>
      </c>
    </row>
    <row r="269" spans="1:21" x14ac:dyDescent="0.3">
      <c r="A269" s="24"/>
      <c r="B269" s="27"/>
      <c r="C269" s="48"/>
      <c r="D269" s="19"/>
      <c r="E269" s="19"/>
      <c r="F269" s="20" t="str">
        <f t="shared" si="78"/>
        <v/>
      </c>
      <c r="G269" s="20" t="str">
        <f t="shared" si="65"/>
        <v/>
      </c>
      <c r="H269" s="81"/>
      <c r="I269" s="29">
        <f t="shared" si="66"/>
        <v>4</v>
      </c>
      <c r="J269" s="20" t="str">
        <f t="shared" si="67"/>
        <v/>
      </c>
      <c r="K269" s="20" t="str">
        <f t="shared" si="68"/>
        <v/>
      </c>
      <c r="L269" s="20" t="str">
        <f t="shared" si="69"/>
        <v/>
      </c>
      <c r="M269" s="45" t="str">
        <f t="shared" si="70"/>
        <v/>
      </c>
      <c r="N269" s="45" t="str">
        <f t="shared" si="71"/>
        <v/>
      </c>
      <c r="O269" s="61" t="str">
        <f t="shared" si="72"/>
        <v/>
      </c>
      <c r="P269" s="23">
        <f t="shared" si="73"/>
        <v>0</v>
      </c>
      <c r="Q269">
        <v>1</v>
      </c>
      <c r="R269" s="23">
        <f t="shared" si="74"/>
        <v>-1</v>
      </c>
      <c r="S269" s="45" t="str">
        <f t="shared" si="75"/>
        <v/>
      </c>
      <c r="T269" s="39" t="str">
        <f t="shared" si="76"/>
        <v/>
      </c>
      <c r="U269" s="84" t="str">
        <f t="shared" si="77"/>
        <v/>
      </c>
    </row>
    <row r="270" spans="1:21" x14ac:dyDescent="0.3">
      <c r="A270" s="24"/>
      <c r="B270" s="27"/>
      <c r="C270" s="48"/>
      <c r="D270" s="19"/>
      <c r="E270" s="19"/>
      <c r="F270" s="20" t="str">
        <f t="shared" si="78"/>
        <v/>
      </c>
      <c r="G270" s="20" t="str">
        <f t="shared" si="65"/>
        <v/>
      </c>
      <c r="H270" s="81"/>
      <c r="I270" s="29">
        <f t="shared" si="66"/>
        <v>4</v>
      </c>
      <c r="J270" s="20" t="str">
        <f t="shared" si="67"/>
        <v/>
      </c>
      <c r="K270" s="20" t="str">
        <f t="shared" si="68"/>
        <v/>
      </c>
      <c r="L270" s="20" t="str">
        <f t="shared" si="69"/>
        <v/>
      </c>
      <c r="M270" s="45" t="str">
        <f t="shared" si="70"/>
        <v/>
      </c>
      <c r="N270" s="45" t="str">
        <f t="shared" si="71"/>
        <v/>
      </c>
      <c r="O270" s="61" t="str">
        <f t="shared" si="72"/>
        <v/>
      </c>
      <c r="P270" s="23">
        <f t="shared" si="73"/>
        <v>0</v>
      </c>
      <c r="Q270">
        <v>1</v>
      </c>
      <c r="R270" s="23">
        <f t="shared" si="74"/>
        <v>-1</v>
      </c>
      <c r="S270" s="45" t="str">
        <f t="shared" si="75"/>
        <v/>
      </c>
      <c r="T270" s="39" t="str">
        <f t="shared" si="76"/>
        <v/>
      </c>
      <c r="U270" s="84" t="str">
        <f t="shared" si="77"/>
        <v/>
      </c>
    </row>
    <row r="271" spans="1:21" x14ac:dyDescent="0.3">
      <c r="A271" s="24"/>
      <c r="B271" s="27"/>
      <c r="C271" s="48"/>
      <c r="D271" s="19"/>
      <c r="E271" s="19"/>
      <c r="F271" s="20" t="str">
        <f t="shared" si="78"/>
        <v/>
      </c>
      <c r="G271" s="20" t="str">
        <f t="shared" si="65"/>
        <v/>
      </c>
      <c r="H271" s="81"/>
      <c r="I271" s="29">
        <f t="shared" si="66"/>
        <v>4</v>
      </c>
      <c r="J271" s="20" t="str">
        <f t="shared" si="67"/>
        <v/>
      </c>
      <c r="K271" s="20" t="str">
        <f t="shared" si="68"/>
        <v/>
      </c>
      <c r="L271" s="20" t="str">
        <f t="shared" si="69"/>
        <v/>
      </c>
      <c r="M271" s="45" t="str">
        <f t="shared" si="70"/>
        <v/>
      </c>
      <c r="N271" s="45" t="str">
        <f t="shared" si="71"/>
        <v/>
      </c>
      <c r="O271" s="61" t="str">
        <f t="shared" si="72"/>
        <v/>
      </c>
      <c r="P271" s="23">
        <f t="shared" si="73"/>
        <v>0</v>
      </c>
      <c r="Q271">
        <v>1</v>
      </c>
      <c r="R271" s="23">
        <f t="shared" si="74"/>
        <v>-1</v>
      </c>
      <c r="S271" s="45" t="str">
        <f t="shared" si="75"/>
        <v/>
      </c>
      <c r="T271" s="39" t="str">
        <f t="shared" si="76"/>
        <v/>
      </c>
      <c r="U271" s="84" t="str">
        <f t="shared" si="77"/>
        <v/>
      </c>
    </row>
    <row r="272" spans="1:21" x14ac:dyDescent="0.3">
      <c r="A272" s="24"/>
      <c r="B272" s="27"/>
      <c r="C272" s="48"/>
      <c r="D272" s="19"/>
      <c r="E272" s="19"/>
      <c r="F272" s="20" t="str">
        <f t="shared" si="78"/>
        <v/>
      </c>
      <c r="G272" s="20" t="str">
        <f t="shared" si="65"/>
        <v/>
      </c>
      <c r="H272" s="81"/>
      <c r="I272" s="29">
        <f t="shared" si="66"/>
        <v>4</v>
      </c>
      <c r="J272" s="20" t="str">
        <f t="shared" si="67"/>
        <v/>
      </c>
      <c r="K272" s="20" t="str">
        <f t="shared" si="68"/>
        <v/>
      </c>
      <c r="L272" s="20" t="str">
        <f t="shared" si="69"/>
        <v/>
      </c>
      <c r="M272" s="45" t="str">
        <f t="shared" si="70"/>
        <v/>
      </c>
      <c r="N272" s="45" t="str">
        <f t="shared" si="71"/>
        <v/>
      </c>
      <c r="O272" s="61" t="str">
        <f t="shared" si="72"/>
        <v/>
      </c>
      <c r="P272" s="23">
        <f t="shared" si="73"/>
        <v>0</v>
      </c>
      <c r="Q272">
        <v>1</v>
      </c>
      <c r="R272" s="23">
        <f t="shared" si="74"/>
        <v>-1</v>
      </c>
      <c r="S272" s="45" t="str">
        <f t="shared" si="75"/>
        <v/>
      </c>
      <c r="T272" s="39" t="str">
        <f t="shared" si="76"/>
        <v/>
      </c>
      <c r="U272" s="84" t="str">
        <f t="shared" si="77"/>
        <v/>
      </c>
    </row>
    <row r="273" spans="1:21" x14ac:dyDescent="0.3">
      <c r="A273" s="24"/>
      <c r="B273" s="27"/>
      <c r="C273" s="48"/>
      <c r="D273" s="19"/>
      <c r="E273" s="19"/>
      <c r="F273" s="20" t="str">
        <f t="shared" si="78"/>
        <v/>
      </c>
      <c r="G273" s="20" t="str">
        <f t="shared" si="65"/>
        <v/>
      </c>
      <c r="H273" s="81"/>
      <c r="I273" s="29">
        <f t="shared" si="66"/>
        <v>4</v>
      </c>
      <c r="J273" s="20" t="str">
        <f t="shared" si="67"/>
        <v/>
      </c>
      <c r="K273" s="20" t="str">
        <f t="shared" si="68"/>
        <v/>
      </c>
      <c r="L273" s="20" t="str">
        <f t="shared" si="69"/>
        <v/>
      </c>
      <c r="M273" s="45" t="str">
        <f t="shared" si="70"/>
        <v/>
      </c>
      <c r="N273" s="45" t="str">
        <f t="shared" si="71"/>
        <v/>
      </c>
      <c r="O273" s="61" t="str">
        <f t="shared" si="72"/>
        <v/>
      </c>
      <c r="P273" s="23">
        <f t="shared" si="73"/>
        <v>0</v>
      </c>
      <c r="Q273">
        <v>1</v>
      </c>
      <c r="R273" s="23">
        <f t="shared" si="74"/>
        <v>-1</v>
      </c>
      <c r="S273" s="45" t="str">
        <f t="shared" si="75"/>
        <v/>
      </c>
      <c r="T273" s="39" t="str">
        <f t="shared" si="76"/>
        <v/>
      </c>
      <c r="U273" s="84" t="str">
        <f t="shared" si="77"/>
        <v/>
      </c>
    </row>
    <row r="274" spans="1:21" x14ac:dyDescent="0.3">
      <c r="A274" s="24"/>
      <c r="B274" s="27"/>
      <c r="C274" s="48"/>
      <c r="D274" s="19"/>
      <c r="E274" s="19"/>
      <c r="F274" s="20" t="str">
        <f t="shared" si="78"/>
        <v/>
      </c>
      <c r="G274" s="20" t="str">
        <f t="shared" si="65"/>
        <v/>
      </c>
      <c r="H274" s="81"/>
      <c r="I274" s="29">
        <f t="shared" si="66"/>
        <v>4</v>
      </c>
      <c r="J274" s="20" t="str">
        <f t="shared" si="67"/>
        <v/>
      </c>
      <c r="K274" s="20" t="str">
        <f t="shared" si="68"/>
        <v/>
      </c>
      <c r="L274" s="20" t="str">
        <f t="shared" si="69"/>
        <v/>
      </c>
      <c r="M274" s="45" t="str">
        <f t="shared" si="70"/>
        <v/>
      </c>
      <c r="N274" s="45" t="str">
        <f t="shared" si="71"/>
        <v/>
      </c>
      <c r="O274" s="61" t="str">
        <f t="shared" si="72"/>
        <v/>
      </c>
      <c r="P274" s="23">
        <f t="shared" si="73"/>
        <v>0</v>
      </c>
      <c r="Q274">
        <v>1</v>
      </c>
      <c r="R274" s="23">
        <f t="shared" si="74"/>
        <v>-1</v>
      </c>
      <c r="S274" s="45" t="str">
        <f t="shared" si="75"/>
        <v/>
      </c>
      <c r="T274" s="39" t="str">
        <f t="shared" si="76"/>
        <v/>
      </c>
      <c r="U274" s="84" t="str">
        <f t="shared" si="77"/>
        <v/>
      </c>
    </row>
    <row r="275" spans="1:21" x14ac:dyDescent="0.3">
      <c r="A275" s="24"/>
      <c r="B275" s="27"/>
      <c r="C275" s="48"/>
      <c r="D275" s="19"/>
      <c r="E275" s="19"/>
      <c r="F275" s="20" t="str">
        <f t="shared" si="78"/>
        <v/>
      </c>
      <c r="G275" s="20" t="str">
        <f t="shared" si="65"/>
        <v/>
      </c>
      <c r="H275" s="81"/>
      <c r="I275" s="29">
        <f t="shared" si="66"/>
        <v>4</v>
      </c>
      <c r="J275" s="20" t="str">
        <f t="shared" si="67"/>
        <v/>
      </c>
      <c r="K275" s="20" t="str">
        <f t="shared" si="68"/>
        <v/>
      </c>
      <c r="L275" s="20" t="str">
        <f t="shared" si="69"/>
        <v/>
      </c>
      <c r="M275" s="45" t="str">
        <f t="shared" si="70"/>
        <v/>
      </c>
      <c r="N275" s="45" t="str">
        <f t="shared" si="71"/>
        <v/>
      </c>
      <c r="O275" s="61" t="str">
        <f t="shared" si="72"/>
        <v/>
      </c>
      <c r="P275" s="23">
        <f t="shared" si="73"/>
        <v>0</v>
      </c>
      <c r="Q275">
        <v>1</v>
      </c>
      <c r="R275" s="23">
        <f t="shared" si="74"/>
        <v>-1</v>
      </c>
      <c r="S275" s="45" t="str">
        <f t="shared" si="75"/>
        <v/>
      </c>
      <c r="T275" s="39" t="str">
        <f t="shared" si="76"/>
        <v/>
      </c>
      <c r="U275" s="84" t="str">
        <f t="shared" si="77"/>
        <v/>
      </c>
    </row>
    <row r="276" spans="1:21" x14ac:dyDescent="0.3">
      <c r="A276" s="24"/>
      <c r="B276" s="27"/>
      <c r="C276" s="48"/>
      <c r="D276" s="19"/>
      <c r="E276" s="19"/>
      <c r="F276" s="20" t="str">
        <f t="shared" si="78"/>
        <v/>
      </c>
      <c r="G276" s="20" t="str">
        <f t="shared" si="65"/>
        <v/>
      </c>
      <c r="H276" s="81"/>
      <c r="I276" s="29">
        <f t="shared" si="66"/>
        <v>4</v>
      </c>
      <c r="J276" s="20" t="str">
        <f t="shared" si="67"/>
        <v/>
      </c>
      <c r="K276" s="20" t="str">
        <f t="shared" si="68"/>
        <v/>
      </c>
      <c r="L276" s="20" t="str">
        <f t="shared" si="69"/>
        <v/>
      </c>
      <c r="M276" s="45" t="str">
        <f t="shared" si="70"/>
        <v/>
      </c>
      <c r="N276" s="45" t="str">
        <f t="shared" si="71"/>
        <v/>
      </c>
      <c r="O276" s="61" t="str">
        <f t="shared" si="72"/>
        <v/>
      </c>
      <c r="P276" s="23">
        <f t="shared" si="73"/>
        <v>0</v>
      </c>
      <c r="Q276">
        <v>1</v>
      </c>
      <c r="R276" s="23">
        <f t="shared" si="74"/>
        <v>-1</v>
      </c>
      <c r="S276" s="45" t="str">
        <f t="shared" si="75"/>
        <v/>
      </c>
      <c r="T276" s="39" t="str">
        <f t="shared" si="76"/>
        <v/>
      </c>
      <c r="U276" s="84" t="str">
        <f t="shared" si="77"/>
        <v/>
      </c>
    </row>
    <row r="277" spans="1:21" x14ac:dyDescent="0.3">
      <c r="A277" s="24"/>
      <c r="B277" s="27"/>
      <c r="C277" s="48"/>
      <c r="D277" s="19"/>
      <c r="E277" s="19"/>
      <c r="F277" s="20" t="str">
        <f t="shared" si="78"/>
        <v/>
      </c>
      <c r="G277" s="20" t="str">
        <f t="shared" si="65"/>
        <v/>
      </c>
      <c r="H277" s="81"/>
      <c r="I277" s="29">
        <f t="shared" si="66"/>
        <v>4</v>
      </c>
      <c r="J277" s="20" t="str">
        <f t="shared" si="67"/>
        <v/>
      </c>
      <c r="K277" s="20" t="str">
        <f t="shared" si="68"/>
        <v/>
      </c>
      <c r="L277" s="20" t="str">
        <f t="shared" si="69"/>
        <v/>
      </c>
      <c r="M277" s="45" t="str">
        <f t="shared" si="70"/>
        <v/>
      </c>
      <c r="N277" s="45" t="str">
        <f t="shared" si="71"/>
        <v/>
      </c>
      <c r="O277" s="61" t="str">
        <f t="shared" si="72"/>
        <v/>
      </c>
      <c r="P277" s="23">
        <f t="shared" si="73"/>
        <v>0</v>
      </c>
      <c r="Q277">
        <v>1</v>
      </c>
      <c r="R277" s="23">
        <f t="shared" si="74"/>
        <v>-1</v>
      </c>
      <c r="S277" s="45" t="str">
        <f t="shared" si="75"/>
        <v/>
      </c>
      <c r="T277" s="39" t="str">
        <f t="shared" si="76"/>
        <v/>
      </c>
      <c r="U277" s="84" t="str">
        <f t="shared" si="77"/>
        <v/>
      </c>
    </row>
    <row r="278" spans="1:21" x14ac:dyDescent="0.3">
      <c r="A278" s="24"/>
      <c r="B278" s="27"/>
      <c r="C278" s="48"/>
      <c r="D278" s="19"/>
      <c r="E278" s="19"/>
      <c r="F278" s="20" t="str">
        <f t="shared" si="78"/>
        <v/>
      </c>
      <c r="G278" s="20" t="str">
        <f t="shared" si="65"/>
        <v/>
      </c>
      <c r="H278" s="81"/>
      <c r="I278" s="29">
        <f t="shared" si="66"/>
        <v>4</v>
      </c>
      <c r="J278" s="20" t="str">
        <f t="shared" si="67"/>
        <v/>
      </c>
      <c r="K278" s="20" t="str">
        <f t="shared" si="68"/>
        <v/>
      </c>
      <c r="L278" s="20" t="str">
        <f t="shared" si="69"/>
        <v/>
      </c>
      <c r="M278" s="45" t="str">
        <f t="shared" si="70"/>
        <v/>
      </c>
      <c r="N278" s="45" t="str">
        <f t="shared" si="71"/>
        <v/>
      </c>
      <c r="O278" s="61" t="str">
        <f t="shared" si="72"/>
        <v/>
      </c>
      <c r="P278" s="23">
        <f t="shared" si="73"/>
        <v>0</v>
      </c>
      <c r="Q278">
        <v>1</v>
      </c>
      <c r="R278" s="23">
        <f t="shared" si="74"/>
        <v>-1</v>
      </c>
      <c r="S278" s="45" t="str">
        <f t="shared" si="75"/>
        <v/>
      </c>
      <c r="T278" s="39" t="str">
        <f t="shared" si="76"/>
        <v/>
      </c>
      <c r="U278" s="84" t="str">
        <f t="shared" si="77"/>
        <v/>
      </c>
    </row>
    <row r="279" spans="1:21" x14ac:dyDescent="0.3">
      <c r="A279" s="24"/>
      <c r="B279" s="27"/>
      <c r="C279" s="48"/>
      <c r="D279" s="19"/>
      <c r="E279" s="19"/>
      <c r="F279" s="20" t="str">
        <f t="shared" si="78"/>
        <v/>
      </c>
      <c r="G279" s="20" t="str">
        <f t="shared" si="65"/>
        <v/>
      </c>
      <c r="H279" s="81"/>
      <c r="I279" s="29">
        <f t="shared" si="66"/>
        <v>4</v>
      </c>
      <c r="J279" s="20" t="str">
        <f t="shared" si="67"/>
        <v/>
      </c>
      <c r="K279" s="20" t="str">
        <f t="shared" si="68"/>
        <v/>
      </c>
      <c r="L279" s="20" t="str">
        <f t="shared" si="69"/>
        <v/>
      </c>
      <c r="M279" s="45" t="str">
        <f t="shared" si="70"/>
        <v/>
      </c>
      <c r="N279" s="45" t="str">
        <f t="shared" si="71"/>
        <v/>
      </c>
      <c r="O279" s="61" t="str">
        <f t="shared" si="72"/>
        <v/>
      </c>
      <c r="P279" s="23">
        <f t="shared" si="73"/>
        <v>0</v>
      </c>
      <c r="Q279">
        <v>1</v>
      </c>
      <c r="R279" s="23">
        <f t="shared" si="74"/>
        <v>-1</v>
      </c>
      <c r="S279" s="45" t="str">
        <f t="shared" si="75"/>
        <v/>
      </c>
      <c r="T279" s="39" t="str">
        <f t="shared" si="76"/>
        <v/>
      </c>
      <c r="U279" s="84" t="str">
        <f t="shared" si="77"/>
        <v/>
      </c>
    </row>
    <row r="280" spans="1:21" x14ac:dyDescent="0.3">
      <c r="A280" s="24"/>
      <c r="B280" s="27"/>
      <c r="C280" s="48"/>
      <c r="D280" s="19"/>
      <c r="E280" s="19"/>
      <c r="F280" s="20" t="str">
        <f t="shared" si="78"/>
        <v/>
      </c>
      <c r="G280" s="20" t="str">
        <f t="shared" si="65"/>
        <v/>
      </c>
      <c r="H280" s="81"/>
      <c r="I280" s="29">
        <f t="shared" si="66"/>
        <v>4</v>
      </c>
      <c r="J280" s="20" t="str">
        <f t="shared" si="67"/>
        <v/>
      </c>
      <c r="K280" s="20" t="str">
        <f t="shared" si="68"/>
        <v/>
      </c>
      <c r="L280" s="20" t="str">
        <f t="shared" si="69"/>
        <v/>
      </c>
      <c r="M280" s="45" t="str">
        <f t="shared" si="70"/>
        <v/>
      </c>
      <c r="N280" s="45" t="str">
        <f t="shared" si="71"/>
        <v/>
      </c>
      <c r="O280" s="61" t="str">
        <f t="shared" si="72"/>
        <v/>
      </c>
      <c r="P280" s="23">
        <f t="shared" si="73"/>
        <v>0</v>
      </c>
      <c r="Q280">
        <v>1</v>
      </c>
      <c r="R280" s="23">
        <f t="shared" si="74"/>
        <v>-1</v>
      </c>
      <c r="S280" s="45" t="str">
        <f t="shared" si="75"/>
        <v/>
      </c>
      <c r="T280" s="39" t="str">
        <f t="shared" si="76"/>
        <v/>
      </c>
      <c r="U280" s="84" t="str">
        <f t="shared" si="77"/>
        <v/>
      </c>
    </row>
    <row r="281" spans="1:21" x14ac:dyDescent="0.3">
      <c r="A281" s="24"/>
      <c r="B281" s="27"/>
      <c r="C281" s="48"/>
      <c r="D281" s="19"/>
      <c r="E281" s="19"/>
      <c r="F281" s="20" t="str">
        <f t="shared" si="78"/>
        <v/>
      </c>
      <c r="G281" s="20" t="str">
        <f t="shared" si="65"/>
        <v/>
      </c>
      <c r="H281" s="81"/>
      <c r="I281" s="29">
        <f t="shared" si="66"/>
        <v>4</v>
      </c>
      <c r="J281" s="20" t="str">
        <f t="shared" si="67"/>
        <v/>
      </c>
      <c r="K281" s="20" t="str">
        <f t="shared" si="68"/>
        <v/>
      </c>
      <c r="L281" s="20" t="str">
        <f t="shared" si="69"/>
        <v/>
      </c>
      <c r="M281" s="45" t="str">
        <f t="shared" si="70"/>
        <v/>
      </c>
      <c r="N281" s="45" t="str">
        <f t="shared" si="71"/>
        <v/>
      </c>
      <c r="O281" s="61" t="str">
        <f t="shared" si="72"/>
        <v/>
      </c>
      <c r="P281" s="23">
        <f t="shared" si="73"/>
        <v>0</v>
      </c>
      <c r="Q281">
        <v>1</v>
      </c>
      <c r="R281" s="23">
        <f t="shared" si="74"/>
        <v>-1</v>
      </c>
      <c r="S281" s="45" t="str">
        <f t="shared" si="75"/>
        <v/>
      </c>
      <c r="T281" s="39" t="str">
        <f t="shared" si="76"/>
        <v/>
      </c>
      <c r="U281" s="84" t="str">
        <f t="shared" si="77"/>
        <v/>
      </c>
    </row>
    <row r="282" spans="1:21" x14ac:dyDescent="0.3">
      <c r="A282" s="24"/>
      <c r="B282" s="27"/>
      <c r="C282" s="48"/>
      <c r="D282" s="19"/>
      <c r="E282" s="19"/>
      <c r="F282" s="20" t="str">
        <f t="shared" si="78"/>
        <v/>
      </c>
      <c r="G282" s="20" t="str">
        <f t="shared" si="65"/>
        <v/>
      </c>
      <c r="H282" s="81"/>
      <c r="I282" s="29">
        <f t="shared" si="66"/>
        <v>4</v>
      </c>
      <c r="J282" s="20" t="str">
        <f t="shared" si="67"/>
        <v/>
      </c>
      <c r="K282" s="20" t="str">
        <f t="shared" si="68"/>
        <v/>
      </c>
      <c r="L282" s="20" t="str">
        <f t="shared" si="69"/>
        <v/>
      </c>
      <c r="M282" s="45" t="str">
        <f t="shared" si="70"/>
        <v/>
      </c>
      <c r="N282" s="45" t="str">
        <f t="shared" si="71"/>
        <v/>
      </c>
      <c r="O282" s="61" t="str">
        <f t="shared" si="72"/>
        <v/>
      </c>
      <c r="P282" s="23">
        <f t="shared" si="73"/>
        <v>0</v>
      </c>
      <c r="Q282">
        <v>1</v>
      </c>
      <c r="R282" s="23">
        <f t="shared" si="74"/>
        <v>-1</v>
      </c>
      <c r="S282" s="45" t="str">
        <f t="shared" si="75"/>
        <v/>
      </c>
      <c r="T282" s="39" t="str">
        <f t="shared" si="76"/>
        <v/>
      </c>
      <c r="U282" s="84" t="str">
        <f t="shared" si="77"/>
        <v/>
      </c>
    </row>
    <row r="283" spans="1:21" x14ac:dyDescent="0.3">
      <c r="A283" s="24"/>
      <c r="B283" s="27"/>
      <c r="C283" s="48"/>
      <c r="D283" s="19"/>
      <c r="E283" s="19"/>
      <c r="F283" s="20" t="str">
        <f t="shared" si="78"/>
        <v/>
      </c>
      <c r="G283" s="20" t="str">
        <f t="shared" si="65"/>
        <v/>
      </c>
      <c r="H283" s="81"/>
      <c r="I283" s="29">
        <f t="shared" si="66"/>
        <v>4</v>
      </c>
      <c r="J283" s="20" t="str">
        <f t="shared" si="67"/>
        <v/>
      </c>
      <c r="K283" s="20" t="str">
        <f t="shared" si="68"/>
        <v/>
      </c>
      <c r="L283" s="20" t="str">
        <f t="shared" si="69"/>
        <v/>
      </c>
      <c r="M283" s="45" t="str">
        <f t="shared" si="70"/>
        <v/>
      </c>
      <c r="N283" s="45" t="str">
        <f t="shared" si="71"/>
        <v/>
      </c>
      <c r="O283" s="61" t="str">
        <f t="shared" si="72"/>
        <v/>
      </c>
      <c r="P283" s="23">
        <f t="shared" si="73"/>
        <v>0</v>
      </c>
      <c r="Q283">
        <v>1</v>
      </c>
      <c r="R283" s="23">
        <f t="shared" si="74"/>
        <v>-1</v>
      </c>
      <c r="S283" s="45" t="str">
        <f t="shared" si="75"/>
        <v/>
      </c>
      <c r="T283" s="39" t="str">
        <f t="shared" si="76"/>
        <v/>
      </c>
      <c r="U283" s="84" t="str">
        <f t="shared" si="77"/>
        <v/>
      </c>
    </row>
    <row r="284" spans="1:21" x14ac:dyDescent="0.3">
      <c r="A284" s="24"/>
      <c r="B284" s="27"/>
      <c r="C284" s="48"/>
      <c r="D284" s="19"/>
      <c r="E284" s="19"/>
      <c r="F284" s="20" t="str">
        <f t="shared" si="78"/>
        <v/>
      </c>
      <c r="G284" s="20" t="str">
        <f t="shared" si="65"/>
        <v/>
      </c>
      <c r="H284" s="81"/>
      <c r="I284" s="29">
        <f t="shared" si="66"/>
        <v>4</v>
      </c>
      <c r="J284" s="20" t="str">
        <f t="shared" si="67"/>
        <v/>
      </c>
      <c r="K284" s="20" t="str">
        <f t="shared" si="68"/>
        <v/>
      </c>
      <c r="L284" s="20" t="str">
        <f t="shared" si="69"/>
        <v/>
      </c>
      <c r="M284" s="45" t="str">
        <f t="shared" si="70"/>
        <v/>
      </c>
      <c r="N284" s="45" t="str">
        <f t="shared" si="71"/>
        <v/>
      </c>
      <c r="O284" s="61" t="str">
        <f t="shared" si="72"/>
        <v/>
      </c>
      <c r="P284" s="23">
        <f t="shared" si="73"/>
        <v>0</v>
      </c>
      <c r="Q284">
        <v>1</v>
      </c>
      <c r="R284" s="23">
        <f t="shared" si="74"/>
        <v>-1</v>
      </c>
      <c r="S284" s="45" t="str">
        <f t="shared" si="75"/>
        <v/>
      </c>
      <c r="T284" s="39" t="str">
        <f t="shared" si="76"/>
        <v/>
      </c>
      <c r="U284" s="84" t="str">
        <f t="shared" si="77"/>
        <v/>
      </c>
    </row>
    <row r="285" spans="1:21" x14ac:dyDescent="0.3">
      <c r="A285" s="24"/>
      <c r="B285" s="27"/>
      <c r="C285" s="48"/>
      <c r="D285" s="19"/>
      <c r="E285" s="19"/>
      <c r="F285" s="20" t="str">
        <f t="shared" si="78"/>
        <v/>
      </c>
      <c r="G285" s="20" t="str">
        <f t="shared" si="65"/>
        <v/>
      </c>
      <c r="H285" s="81"/>
      <c r="I285" s="29">
        <f t="shared" si="66"/>
        <v>4</v>
      </c>
      <c r="J285" s="20" t="str">
        <f t="shared" si="67"/>
        <v/>
      </c>
      <c r="K285" s="20" t="str">
        <f t="shared" si="68"/>
        <v/>
      </c>
      <c r="L285" s="20" t="str">
        <f t="shared" si="69"/>
        <v/>
      </c>
      <c r="M285" s="45" t="str">
        <f t="shared" si="70"/>
        <v/>
      </c>
      <c r="N285" s="45" t="str">
        <f t="shared" si="71"/>
        <v/>
      </c>
      <c r="O285" s="61" t="str">
        <f t="shared" si="72"/>
        <v/>
      </c>
      <c r="P285" s="23">
        <f t="shared" si="73"/>
        <v>0</v>
      </c>
      <c r="Q285">
        <v>1</v>
      </c>
      <c r="R285" s="23">
        <f t="shared" si="74"/>
        <v>-1</v>
      </c>
      <c r="S285" s="45" t="str">
        <f t="shared" si="75"/>
        <v/>
      </c>
      <c r="T285" s="39" t="str">
        <f t="shared" si="76"/>
        <v/>
      </c>
      <c r="U285" s="84" t="str">
        <f t="shared" si="77"/>
        <v/>
      </c>
    </row>
    <row r="286" spans="1:21" x14ac:dyDescent="0.3">
      <c r="A286" s="24"/>
      <c r="B286" s="27"/>
      <c r="C286" s="48"/>
      <c r="D286" s="19"/>
      <c r="E286" s="19"/>
      <c r="F286" s="20" t="str">
        <f t="shared" si="78"/>
        <v/>
      </c>
      <c r="G286" s="20" t="str">
        <f t="shared" si="65"/>
        <v/>
      </c>
      <c r="H286" s="81"/>
      <c r="I286" s="29">
        <f t="shared" si="66"/>
        <v>4</v>
      </c>
      <c r="J286" s="20" t="str">
        <f t="shared" si="67"/>
        <v/>
      </c>
      <c r="K286" s="20" t="str">
        <f t="shared" si="68"/>
        <v/>
      </c>
      <c r="L286" s="20" t="str">
        <f t="shared" si="69"/>
        <v/>
      </c>
      <c r="M286" s="45" t="str">
        <f t="shared" si="70"/>
        <v/>
      </c>
      <c r="N286" s="45" t="str">
        <f t="shared" si="71"/>
        <v/>
      </c>
      <c r="O286" s="61" t="str">
        <f t="shared" si="72"/>
        <v/>
      </c>
      <c r="P286" s="23">
        <f t="shared" si="73"/>
        <v>0</v>
      </c>
      <c r="Q286">
        <v>1</v>
      </c>
      <c r="R286" s="23">
        <f t="shared" si="74"/>
        <v>-1</v>
      </c>
      <c r="S286" s="45" t="str">
        <f t="shared" si="75"/>
        <v/>
      </c>
      <c r="T286" s="39" t="str">
        <f t="shared" si="76"/>
        <v/>
      </c>
      <c r="U286" s="84" t="str">
        <f t="shared" si="77"/>
        <v/>
      </c>
    </row>
    <row r="287" spans="1:21" x14ac:dyDescent="0.3">
      <c r="A287" s="24"/>
      <c r="B287" s="27"/>
      <c r="C287" s="48"/>
      <c r="D287" s="19"/>
      <c r="E287" s="19"/>
      <c r="F287" s="20" t="str">
        <f t="shared" si="78"/>
        <v/>
      </c>
      <c r="G287" s="20" t="str">
        <f t="shared" si="65"/>
        <v/>
      </c>
      <c r="H287" s="81"/>
      <c r="I287" s="29">
        <f t="shared" si="66"/>
        <v>4</v>
      </c>
      <c r="J287" s="20" t="str">
        <f t="shared" si="67"/>
        <v/>
      </c>
      <c r="K287" s="20" t="str">
        <f t="shared" si="68"/>
        <v/>
      </c>
      <c r="L287" s="20" t="str">
        <f t="shared" si="69"/>
        <v/>
      </c>
      <c r="M287" s="45" t="str">
        <f t="shared" si="70"/>
        <v/>
      </c>
      <c r="N287" s="45" t="str">
        <f t="shared" si="71"/>
        <v/>
      </c>
      <c r="O287" s="61" t="str">
        <f t="shared" si="72"/>
        <v/>
      </c>
      <c r="P287" s="23">
        <f t="shared" si="73"/>
        <v>0</v>
      </c>
      <c r="Q287">
        <v>1</v>
      </c>
      <c r="R287" s="23">
        <f t="shared" si="74"/>
        <v>-1</v>
      </c>
      <c r="S287" s="45" t="str">
        <f t="shared" si="75"/>
        <v/>
      </c>
      <c r="T287" s="39" t="str">
        <f t="shared" si="76"/>
        <v/>
      </c>
      <c r="U287" s="84" t="str">
        <f t="shared" si="77"/>
        <v/>
      </c>
    </row>
    <row r="288" spans="1:21" x14ac:dyDescent="0.3">
      <c r="Q288">
        <v>1</v>
      </c>
    </row>
    <row r="289" spans="17:17" x14ac:dyDescent="0.3">
      <c r="Q289">
        <v>1</v>
      </c>
    </row>
    <row r="290" spans="17:17" x14ac:dyDescent="0.3">
      <c r="Q290">
        <v>1</v>
      </c>
    </row>
    <row r="291" spans="17:17" x14ac:dyDescent="0.3">
      <c r="Q291">
        <v>1</v>
      </c>
    </row>
    <row r="292" spans="17:17" x14ac:dyDescent="0.3">
      <c r="Q292">
        <v>1</v>
      </c>
    </row>
    <row r="293" spans="17:17" x14ac:dyDescent="0.3">
      <c r="Q293">
        <v>1</v>
      </c>
    </row>
    <row r="294" spans="17:17" x14ac:dyDescent="0.3">
      <c r="Q294">
        <v>1</v>
      </c>
    </row>
    <row r="295" spans="17:17" x14ac:dyDescent="0.3">
      <c r="Q295">
        <v>1</v>
      </c>
    </row>
    <row r="296" spans="17:17" x14ac:dyDescent="0.3">
      <c r="Q296">
        <v>1</v>
      </c>
    </row>
    <row r="297" spans="17:17" x14ac:dyDescent="0.3">
      <c r="Q297">
        <v>1</v>
      </c>
    </row>
    <row r="298" spans="17:17" x14ac:dyDescent="0.3">
      <c r="Q298">
        <v>1</v>
      </c>
    </row>
    <row r="299" spans="17:17" x14ac:dyDescent="0.3">
      <c r="Q299">
        <v>1</v>
      </c>
    </row>
    <row r="300" spans="17:17" x14ac:dyDescent="0.3">
      <c r="Q300">
        <v>1</v>
      </c>
    </row>
    <row r="301" spans="17:17" x14ac:dyDescent="0.3">
      <c r="Q301">
        <v>1</v>
      </c>
    </row>
    <row r="302" spans="17:17" x14ac:dyDescent="0.3">
      <c r="Q302">
        <v>1</v>
      </c>
    </row>
    <row r="303" spans="17:17" x14ac:dyDescent="0.3">
      <c r="Q303">
        <v>1</v>
      </c>
    </row>
    <row r="304" spans="17:17" x14ac:dyDescent="0.3">
      <c r="Q304">
        <v>1</v>
      </c>
    </row>
    <row r="305" spans="17:17" x14ac:dyDescent="0.3">
      <c r="Q305">
        <v>1</v>
      </c>
    </row>
    <row r="306" spans="17:17" x14ac:dyDescent="0.3">
      <c r="Q306">
        <v>1</v>
      </c>
    </row>
    <row r="307" spans="17:17" x14ac:dyDescent="0.3">
      <c r="Q307">
        <v>1</v>
      </c>
    </row>
  </sheetData>
  <conditionalFormatting sqref="H3:H179 H191:H201 H245:H287">
    <cfRule type="containsText" dxfId="51" priority="10" operator="containsText" text="won">
      <formula>NOT(ISERROR(SEARCH("won",H3)))</formula>
    </cfRule>
    <cfRule type="containsText" dxfId="50" priority="13" operator="containsText" text="lost">
      <formula>NOT(ISERROR(SEARCH("lost",H3)))</formula>
    </cfRule>
  </conditionalFormatting>
  <conditionalFormatting sqref="L3:L287">
    <cfRule type="cellIs" dxfId="49" priority="12" operator="lessThan">
      <formula>0</formula>
    </cfRule>
  </conditionalFormatting>
  <conditionalFormatting sqref="L6:L55">
    <cfRule type="cellIs" dxfId="48" priority="11" operator="greaterThan">
      <formula>0</formula>
    </cfRule>
  </conditionalFormatting>
  <conditionalFormatting sqref="L33:L287">
    <cfRule type="cellIs" dxfId="47" priority="9" operator="greaterThan">
      <formula>0</formula>
    </cfRule>
  </conditionalFormatting>
  <conditionalFormatting sqref="H180:H190">
    <cfRule type="containsText" dxfId="46" priority="7" operator="containsText" text="won">
      <formula>NOT(ISERROR(SEARCH("won",H180)))</formula>
    </cfRule>
    <cfRule type="containsText" dxfId="45" priority="8" operator="containsText" text="lost">
      <formula>NOT(ISERROR(SEARCH("lost",H180)))</formula>
    </cfRule>
  </conditionalFormatting>
  <conditionalFormatting sqref="H202:H224">
    <cfRule type="containsText" dxfId="44" priority="5" operator="containsText" text="won">
      <formula>NOT(ISERROR(SEARCH("won",H202)))</formula>
    </cfRule>
    <cfRule type="containsText" dxfId="43" priority="6" operator="containsText" text="lost">
      <formula>NOT(ISERROR(SEARCH("lost",H202)))</formula>
    </cfRule>
  </conditionalFormatting>
  <conditionalFormatting sqref="H225:H232">
    <cfRule type="containsText" dxfId="42" priority="3" operator="containsText" text="won">
      <formula>NOT(ISERROR(SEARCH("won",H225)))</formula>
    </cfRule>
    <cfRule type="containsText" dxfId="41" priority="4" operator="containsText" text="lost">
      <formula>NOT(ISERROR(SEARCH("lost",H225)))</formula>
    </cfRule>
  </conditionalFormatting>
  <conditionalFormatting sqref="H233:H244">
    <cfRule type="containsText" dxfId="40" priority="1" operator="containsText" text="won">
      <formula>NOT(ISERROR(SEARCH("won",H233)))</formula>
    </cfRule>
    <cfRule type="containsText" dxfId="39" priority="2" operator="containsText" text="lost">
      <formula>NOT(ISERROR(SEARCH("lost",H233)))</formula>
    </cfRule>
  </conditionalFormatting>
  <dataValidations count="2">
    <dataValidation type="list" allowBlank="1" showInputMessage="1" showErrorMessage="1" sqref="H3:H287">
      <formula1>"Won,Lost,Push"</formula1>
    </dataValidation>
    <dataValidation type="list" allowBlank="1" showInputMessage="1" showErrorMessage="1" sqref="E5:E287">
      <formula1>"Y,N"</formula1>
    </dataValidation>
  </dataValidations>
  <hyperlinks>
    <hyperlink ref="T5" r:id="rId1"/>
    <hyperlink ref="T6" r:id="rId2"/>
    <hyperlink ref="T7" r:id="rId3"/>
    <hyperlink ref="A2" r:id="rId4"/>
  </hyperlinks>
  <pageMargins left="0.7" right="0.7" top="0.75" bottom="0.75" header="0.3" footer="0.3"/>
  <pageSetup paperSize="9" orientation="portrait" horizontalDpi="4294967292" verticalDpi="0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63"/>
  <sheetViews>
    <sheetView zoomScale="60" zoomScaleNormal="60" workbookViewId="0">
      <pane ySplit="4" topLeftCell="A212" activePane="bottomLeft" state="frozen"/>
      <selection pane="bottomLeft" activeCell="E246" sqref="E246"/>
    </sheetView>
  </sheetViews>
  <sheetFormatPr defaultRowHeight="14.4" x14ac:dyDescent="0.3"/>
  <cols>
    <col min="1" max="1" width="9.33203125" bestFit="1" customWidth="1"/>
    <col min="2" max="2" width="16" bestFit="1" customWidth="1"/>
    <col min="3" max="3" width="36.44140625" style="64" customWidth="1"/>
    <col min="4" max="4" width="9.109375" bestFit="1" customWidth="1"/>
    <col min="5" max="5" width="9.33203125" customWidth="1"/>
    <col min="6" max="6" width="14" bestFit="1" customWidth="1"/>
    <col min="7" max="7" width="8.33203125" bestFit="1" customWidth="1"/>
    <col min="8" max="8" width="18.88671875" bestFit="1" customWidth="1"/>
    <col min="9" max="9" width="10" bestFit="1" customWidth="1"/>
    <col min="10" max="10" width="3.109375" bestFit="1" customWidth="1"/>
    <col min="11" max="11" width="3.44140625" customWidth="1"/>
    <col min="12" max="12" width="16.44140625" style="57" customWidth="1"/>
    <col min="13" max="13" width="6" hidden="1" customWidth="1"/>
    <col min="14" max="14" width="14.88671875" hidden="1" customWidth="1"/>
    <col min="15" max="15" width="6.6640625" hidden="1" customWidth="1"/>
  </cols>
  <sheetData>
    <row r="2" spans="1:17" x14ac:dyDescent="0.3">
      <c r="A2" s="46" t="s">
        <v>0</v>
      </c>
    </row>
    <row r="3" spans="1:17" x14ac:dyDescent="0.3">
      <c r="A3" s="1"/>
      <c r="B3" s="2"/>
      <c r="C3" s="3"/>
      <c r="D3" s="4"/>
      <c r="E3" s="5"/>
      <c r="F3" s="5"/>
      <c r="G3" s="6"/>
      <c r="H3" s="9" t="str">
        <f>IF(D3="","",IF(G3="Won",#REF!,- E3))</f>
        <v/>
      </c>
      <c r="I3" s="10"/>
      <c r="Q3" s="46"/>
    </row>
    <row r="4" spans="1:17" x14ac:dyDescent="0.3">
      <c r="A4" s="11" t="s">
        <v>2</v>
      </c>
      <c r="B4" s="12" t="s">
        <v>3</v>
      </c>
      <c r="C4" s="12" t="s">
        <v>4</v>
      </c>
      <c r="D4" s="13" t="s">
        <v>5</v>
      </c>
      <c r="E4" s="13" t="s">
        <v>7</v>
      </c>
      <c r="F4" s="13" t="s">
        <v>8</v>
      </c>
      <c r="G4" s="14" t="s">
        <v>9</v>
      </c>
      <c r="H4" s="12" t="s">
        <v>12</v>
      </c>
      <c r="I4" s="15" t="s">
        <v>13</v>
      </c>
      <c r="J4" s="41" t="s">
        <v>14</v>
      </c>
      <c r="K4" s="42" t="s">
        <v>15</v>
      </c>
      <c r="L4" s="58" t="s">
        <v>16</v>
      </c>
      <c r="Q4" s="46"/>
    </row>
    <row r="5" spans="1:17" x14ac:dyDescent="0.3">
      <c r="A5" s="16">
        <v>42370</v>
      </c>
      <c r="B5" s="17" t="s">
        <v>17</v>
      </c>
      <c r="C5" s="18" t="s">
        <v>18</v>
      </c>
      <c r="D5" s="19">
        <v>3.5</v>
      </c>
      <c r="E5" s="20">
        <v>1</v>
      </c>
      <c r="F5" s="20">
        <f>D5*E5</f>
        <v>3.5</v>
      </c>
      <c r="G5" s="21" t="s">
        <v>19</v>
      </c>
      <c r="H5" s="20">
        <f>IF(G5="","",IF(G5="Won", E5*D5-1,-E5))</f>
        <v>-1</v>
      </c>
      <c r="I5" s="22">
        <f>H5</f>
        <v>-1</v>
      </c>
      <c r="J5" s="44">
        <f>IF(G5="Won",1,0)</f>
        <v>0</v>
      </c>
      <c r="K5" s="44">
        <f>IF(G5="Lost",1,0)</f>
        <v>1</v>
      </c>
      <c r="L5" s="59">
        <f t="shared" ref="L5:L68" si="0">IF(G5="","",J5/(J5+K5))</f>
        <v>0</v>
      </c>
      <c r="M5" s="23">
        <f t="shared" ref="M5:M68" si="1">D5</f>
        <v>3.5</v>
      </c>
      <c r="N5">
        <v>1</v>
      </c>
      <c r="O5" s="23">
        <f>M5-N5</f>
        <v>2.5</v>
      </c>
      <c r="Q5" s="46" t="s">
        <v>20</v>
      </c>
    </row>
    <row r="6" spans="1:17" x14ac:dyDescent="0.3">
      <c r="A6" s="24">
        <v>42371</v>
      </c>
      <c r="B6" s="25" t="s">
        <v>21</v>
      </c>
      <c r="C6" s="26" t="s">
        <v>22</v>
      </c>
      <c r="D6" s="19">
        <v>3.25</v>
      </c>
      <c r="E6" s="20">
        <f>IF(D6="","",IF(G5="Won",1,IF(COUNTIF(G1:G5,"Lost")&gt;4,1,E5*3)))</f>
        <v>3</v>
      </c>
      <c r="F6" s="20">
        <f t="shared" ref="F6:F37" si="2">IF(D6="","",IF(G5="Won",  D6*E6,D6*E6))</f>
        <v>9.75</v>
      </c>
      <c r="G6" s="21" t="s">
        <v>19</v>
      </c>
      <c r="H6" s="20">
        <f>IF(G6="","",IF(G6="Won", E6*D6-1,-E6))</f>
        <v>-3</v>
      </c>
      <c r="I6" s="20">
        <f t="shared" ref="I6:I69" si="3">IF(G6="","",H6+I5)</f>
        <v>-4</v>
      </c>
      <c r="J6" s="45">
        <f t="shared" ref="J6:J69" si="4">IF(G6="","",IF(G6="Won",J5+1,IF(G6="Push",J5,J5)))</f>
        <v>0</v>
      </c>
      <c r="K6" s="45">
        <f t="shared" ref="K6:K69" si="5">IF(G6="","",IF(G6="Lost",K5+1,IF(G6="Push",K5,K5)))</f>
        <v>2</v>
      </c>
      <c r="L6" s="59">
        <f t="shared" si="0"/>
        <v>0</v>
      </c>
      <c r="M6" s="23">
        <f t="shared" si="1"/>
        <v>3.25</v>
      </c>
      <c r="N6">
        <v>1</v>
      </c>
      <c r="O6" s="23">
        <f t="shared" ref="O6:O58" si="6">M6-N6</f>
        <v>2.25</v>
      </c>
      <c r="Q6" s="46" t="s">
        <v>24</v>
      </c>
    </row>
    <row r="7" spans="1:17" x14ac:dyDescent="0.3">
      <c r="A7" s="24">
        <v>42372</v>
      </c>
      <c r="B7" s="25" t="s">
        <v>25</v>
      </c>
      <c r="C7" s="26" t="s">
        <v>26</v>
      </c>
      <c r="D7" s="19">
        <v>2.75</v>
      </c>
      <c r="E7" s="20">
        <f t="shared" ref="E7:E70" si="7">IF(D7="","",IF(G6="Won",1,IF(COUNTIF(G2:G6,"Lost")&gt;4,1,E6*3)))</f>
        <v>9</v>
      </c>
      <c r="F7" s="20">
        <f t="shared" si="2"/>
        <v>24.75</v>
      </c>
      <c r="G7" s="21" t="s">
        <v>28</v>
      </c>
      <c r="H7" s="20">
        <f t="shared" ref="H7:H38" si="8">IF(G7="","",IF(G7="Won", E7*D7-E7,-E7))</f>
        <v>15.75</v>
      </c>
      <c r="I7" s="20">
        <f t="shared" si="3"/>
        <v>11.75</v>
      </c>
      <c r="J7" s="45">
        <f t="shared" si="4"/>
        <v>1</v>
      </c>
      <c r="K7" s="45">
        <f t="shared" si="5"/>
        <v>2</v>
      </c>
      <c r="L7" s="59">
        <f t="shared" si="0"/>
        <v>0.33333333333333331</v>
      </c>
      <c r="M7" s="23">
        <f t="shared" si="1"/>
        <v>2.75</v>
      </c>
      <c r="N7">
        <v>1</v>
      </c>
      <c r="O7" s="23">
        <f t="shared" si="6"/>
        <v>1.75</v>
      </c>
      <c r="Q7" s="46" t="s">
        <v>0</v>
      </c>
    </row>
    <row r="8" spans="1:17" x14ac:dyDescent="0.3">
      <c r="A8" s="24">
        <v>42374</v>
      </c>
      <c r="B8" s="25" t="s">
        <v>29</v>
      </c>
      <c r="C8" s="47" t="s">
        <v>30</v>
      </c>
      <c r="D8" s="19">
        <v>2.87</v>
      </c>
      <c r="E8" s="20">
        <f t="shared" si="7"/>
        <v>1</v>
      </c>
      <c r="F8" s="20">
        <f t="shared" si="2"/>
        <v>2.87</v>
      </c>
      <c r="G8" s="21" t="s">
        <v>28</v>
      </c>
      <c r="H8" s="20">
        <f t="shared" si="8"/>
        <v>1.87</v>
      </c>
      <c r="I8" s="20">
        <f t="shared" si="3"/>
        <v>13.620000000000001</v>
      </c>
      <c r="J8" s="45">
        <f t="shared" si="4"/>
        <v>2</v>
      </c>
      <c r="K8" s="45">
        <f t="shared" si="5"/>
        <v>2</v>
      </c>
      <c r="L8" s="59">
        <f t="shared" si="0"/>
        <v>0.5</v>
      </c>
      <c r="M8" s="23">
        <f t="shared" si="1"/>
        <v>2.87</v>
      </c>
      <c r="N8">
        <v>1</v>
      </c>
      <c r="O8" s="23">
        <f t="shared" si="6"/>
        <v>1.87</v>
      </c>
    </row>
    <row r="9" spans="1:17" x14ac:dyDescent="0.3">
      <c r="A9" s="24">
        <v>42375</v>
      </c>
      <c r="B9" s="27" t="s">
        <v>31</v>
      </c>
      <c r="C9" s="28" t="s">
        <v>32</v>
      </c>
      <c r="D9" s="19">
        <v>2.75</v>
      </c>
      <c r="E9" s="20">
        <f t="shared" si="7"/>
        <v>1</v>
      </c>
      <c r="F9" s="20">
        <f t="shared" si="2"/>
        <v>2.75</v>
      </c>
      <c r="G9" s="21" t="s">
        <v>19</v>
      </c>
      <c r="H9" s="20">
        <f t="shared" si="8"/>
        <v>-1</v>
      </c>
      <c r="I9" s="20">
        <f t="shared" si="3"/>
        <v>12.620000000000001</v>
      </c>
      <c r="J9" s="45">
        <f t="shared" si="4"/>
        <v>2</v>
      </c>
      <c r="K9" s="45">
        <f t="shared" si="5"/>
        <v>3</v>
      </c>
      <c r="L9" s="59">
        <f t="shared" si="0"/>
        <v>0.4</v>
      </c>
      <c r="M9" s="23">
        <f t="shared" si="1"/>
        <v>2.75</v>
      </c>
      <c r="N9">
        <v>1</v>
      </c>
      <c r="O9" s="23">
        <f t="shared" si="6"/>
        <v>1.75</v>
      </c>
    </row>
    <row r="10" spans="1:17" x14ac:dyDescent="0.3">
      <c r="A10" s="24">
        <v>42376</v>
      </c>
      <c r="B10" s="27" t="s">
        <v>33</v>
      </c>
      <c r="C10" s="28" t="s">
        <v>34</v>
      </c>
      <c r="D10" s="19">
        <v>2.75</v>
      </c>
      <c r="E10" s="20">
        <f t="shared" si="7"/>
        <v>3</v>
      </c>
      <c r="F10" s="20">
        <f t="shared" si="2"/>
        <v>8.25</v>
      </c>
      <c r="G10" s="21" t="s">
        <v>19</v>
      </c>
      <c r="H10" s="20">
        <f t="shared" si="8"/>
        <v>-3</v>
      </c>
      <c r="I10" s="20">
        <f t="shared" si="3"/>
        <v>9.620000000000001</v>
      </c>
      <c r="J10" s="45">
        <f t="shared" si="4"/>
        <v>2</v>
      </c>
      <c r="K10" s="45">
        <f t="shared" si="5"/>
        <v>4</v>
      </c>
      <c r="L10" s="59">
        <f t="shared" si="0"/>
        <v>0.33333333333333331</v>
      </c>
      <c r="M10" s="23">
        <f t="shared" si="1"/>
        <v>2.75</v>
      </c>
      <c r="N10">
        <v>1</v>
      </c>
      <c r="O10" s="23">
        <f t="shared" si="6"/>
        <v>1.75</v>
      </c>
    </row>
    <row r="11" spans="1:17" x14ac:dyDescent="0.3">
      <c r="A11" s="24">
        <v>42377</v>
      </c>
      <c r="B11" s="27" t="s">
        <v>35</v>
      </c>
      <c r="C11" s="28" t="s">
        <v>36</v>
      </c>
      <c r="D11" s="19">
        <v>2.75</v>
      </c>
      <c r="E11" s="20">
        <f t="shared" si="7"/>
        <v>9</v>
      </c>
      <c r="F11" s="20">
        <f t="shared" si="2"/>
        <v>24.75</v>
      </c>
      <c r="G11" s="21" t="s">
        <v>19</v>
      </c>
      <c r="H11" s="20">
        <f t="shared" si="8"/>
        <v>-9</v>
      </c>
      <c r="I11" s="20">
        <f t="shared" si="3"/>
        <v>0.62000000000000099</v>
      </c>
      <c r="J11" s="45">
        <f t="shared" si="4"/>
        <v>2</v>
      </c>
      <c r="K11" s="45">
        <f t="shared" si="5"/>
        <v>5</v>
      </c>
      <c r="L11" s="59">
        <f t="shared" si="0"/>
        <v>0.2857142857142857</v>
      </c>
      <c r="M11" s="23">
        <f t="shared" si="1"/>
        <v>2.75</v>
      </c>
      <c r="N11">
        <v>1</v>
      </c>
      <c r="O11" s="23">
        <f t="shared" si="6"/>
        <v>1.75</v>
      </c>
    </row>
    <row r="12" spans="1:17" x14ac:dyDescent="0.3">
      <c r="A12" s="24">
        <v>42378</v>
      </c>
      <c r="B12" s="27" t="s">
        <v>37</v>
      </c>
      <c r="C12" s="28" t="s">
        <v>38</v>
      </c>
      <c r="D12" s="19">
        <v>2.75</v>
      </c>
      <c r="E12" s="20">
        <f t="shared" si="7"/>
        <v>27</v>
      </c>
      <c r="F12" s="20">
        <f t="shared" si="2"/>
        <v>74.25</v>
      </c>
      <c r="G12" s="21" t="s">
        <v>19</v>
      </c>
      <c r="H12" s="20">
        <f t="shared" si="8"/>
        <v>-27</v>
      </c>
      <c r="I12" s="20">
        <f t="shared" si="3"/>
        <v>-26.38</v>
      </c>
      <c r="J12" s="45">
        <f t="shared" si="4"/>
        <v>2</v>
      </c>
      <c r="K12" s="45">
        <f t="shared" si="5"/>
        <v>6</v>
      </c>
      <c r="L12" s="59">
        <f t="shared" si="0"/>
        <v>0.25</v>
      </c>
      <c r="M12" s="23">
        <f t="shared" si="1"/>
        <v>2.75</v>
      </c>
      <c r="N12">
        <v>1</v>
      </c>
      <c r="O12" s="23">
        <f t="shared" si="6"/>
        <v>1.75</v>
      </c>
    </row>
    <row r="13" spans="1:17" x14ac:dyDescent="0.3">
      <c r="A13" s="24">
        <v>42379</v>
      </c>
      <c r="B13" s="27" t="s">
        <v>39</v>
      </c>
      <c r="C13" s="28" t="s">
        <v>40</v>
      </c>
      <c r="D13" s="19">
        <v>4</v>
      </c>
      <c r="E13" s="20">
        <f t="shared" si="7"/>
        <v>81</v>
      </c>
      <c r="F13" s="20">
        <f t="shared" si="2"/>
        <v>324</v>
      </c>
      <c r="G13" s="21" t="s">
        <v>28</v>
      </c>
      <c r="H13" s="20">
        <f t="shared" si="8"/>
        <v>243</v>
      </c>
      <c r="I13" s="20">
        <f t="shared" si="3"/>
        <v>216.62</v>
      </c>
      <c r="J13" s="45">
        <f t="shared" si="4"/>
        <v>3</v>
      </c>
      <c r="K13" s="45">
        <f t="shared" si="5"/>
        <v>6</v>
      </c>
      <c r="L13" s="59">
        <f t="shared" si="0"/>
        <v>0.33333333333333331</v>
      </c>
      <c r="M13" s="23">
        <f t="shared" si="1"/>
        <v>4</v>
      </c>
      <c r="N13">
        <v>1</v>
      </c>
      <c r="O13" s="23">
        <f t="shared" si="6"/>
        <v>3</v>
      </c>
    </row>
    <row r="14" spans="1:17" x14ac:dyDescent="0.3">
      <c r="A14" s="24">
        <v>42380</v>
      </c>
      <c r="B14" s="27" t="s">
        <v>41</v>
      </c>
      <c r="C14" s="28" t="s">
        <v>42</v>
      </c>
      <c r="D14" s="19">
        <v>3.5</v>
      </c>
      <c r="E14" s="20">
        <f t="shared" si="7"/>
        <v>1</v>
      </c>
      <c r="F14" s="20">
        <f t="shared" si="2"/>
        <v>3.5</v>
      </c>
      <c r="G14" s="21" t="s">
        <v>28</v>
      </c>
      <c r="H14" s="20">
        <f t="shared" si="8"/>
        <v>2.5</v>
      </c>
      <c r="I14" s="20">
        <f t="shared" si="3"/>
        <v>219.12</v>
      </c>
      <c r="J14" s="45">
        <f t="shared" si="4"/>
        <v>4</v>
      </c>
      <c r="K14" s="45">
        <f t="shared" si="5"/>
        <v>6</v>
      </c>
      <c r="L14" s="59">
        <f t="shared" si="0"/>
        <v>0.4</v>
      </c>
      <c r="M14" s="23">
        <f t="shared" si="1"/>
        <v>3.5</v>
      </c>
      <c r="N14">
        <v>1</v>
      </c>
      <c r="O14" s="23">
        <f t="shared" si="6"/>
        <v>2.5</v>
      </c>
    </row>
    <row r="15" spans="1:17" x14ac:dyDescent="0.3">
      <c r="A15" s="24">
        <v>42381</v>
      </c>
      <c r="B15" s="27" t="s">
        <v>43</v>
      </c>
      <c r="C15" s="28" t="s">
        <v>44</v>
      </c>
      <c r="D15" s="19">
        <v>3</v>
      </c>
      <c r="E15" s="20">
        <f t="shared" si="7"/>
        <v>1</v>
      </c>
      <c r="F15" s="20">
        <f t="shared" si="2"/>
        <v>3</v>
      </c>
      <c r="G15" s="21" t="s">
        <v>19</v>
      </c>
      <c r="H15" s="20">
        <f t="shared" si="8"/>
        <v>-1</v>
      </c>
      <c r="I15" s="20">
        <f t="shared" si="3"/>
        <v>218.12</v>
      </c>
      <c r="J15" s="45">
        <f t="shared" si="4"/>
        <v>4</v>
      </c>
      <c r="K15" s="45">
        <f t="shared" si="5"/>
        <v>7</v>
      </c>
      <c r="L15" s="59">
        <f t="shared" si="0"/>
        <v>0.36363636363636365</v>
      </c>
      <c r="M15" s="23">
        <f t="shared" si="1"/>
        <v>3</v>
      </c>
      <c r="N15">
        <v>1</v>
      </c>
      <c r="O15" s="23">
        <f t="shared" si="6"/>
        <v>2</v>
      </c>
    </row>
    <row r="16" spans="1:17" x14ac:dyDescent="0.3">
      <c r="A16" s="24">
        <v>42382</v>
      </c>
      <c r="B16" s="27" t="s">
        <v>45</v>
      </c>
      <c r="C16" s="28" t="s">
        <v>46</v>
      </c>
      <c r="D16" s="19">
        <v>2.87</v>
      </c>
      <c r="E16" s="20">
        <f t="shared" si="7"/>
        <v>3</v>
      </c>
      <c r="F16" s="20">
        <f t="shared" si="2"/>
        <v>8.61</v>
      </c>
      <c r="G16" s="21" t="s">
        <v>19</v>
      </c>
      <c r="H16" s="20">
        <f t="shared" si="8"/>
        <v>-3</v>
      </c>
      <c r="I16" s="20">
        <f t="shared" si="3"/>
        <v>215.12</v>
      </c>
      <c r="J16" s="45">
        <f t="shared" si="4"/>
        <v>4</v>
      </c>
      <c r="K16" s="45">
        <f t="shared" si="5"/>
        <v>8</v>
      </c>
      <c r="L16" s="59">
        <f t="shared" si="0"/>
        <v>0.33333333333333331</v>
      </c>
      <c r="M16" s="23">
        <f t="shared" si="1"/>
        <v>2.87</v>
      </c>
      <c r="N16">
        <v>1</v>
      </c>
      <c r="O16" s="23">
        <f t="shared" si="6"/>
        <v>1.87</v>
      </c>
    </row>
    <row r="17" spans="1:15" x14ac:dyDescent="0.3">
      <c r="A17" s="24">
        <v>42383</v>
      </c>
      <c r="B17" s="27" t="s">
        <v>47</v>
      </c>
      <c r="C17" s="30" t="s">
        <v>48</v>
      </c>
      <c r="D17" s="19">
        <v>2.62</v>
      </c>
      <c r="E17" s="20">
        <f t="shared" si="7"/>
        <v>9</v>
      </c>
      <c r="F17" s="20">
        <f t="shared" si="2"/>
        <v>23.580000000000002</v>
      </c>
      <c r="G17" s="21" t="s">
        <v>28</v>
      </c>
      <c r="H17" s="20">
        <f t="shared" si="8"/>
        <v>14.580000000000002</v>
      </c>
      <c r="I17" s="20">
        <f t="shared" si="3"/>
        <v>229.70000000000002</v>
      </c>
      <c r="J17" s="45">
        <f t="shared" si="4"/>
        <v>5</v>
      </c>
      <c r="K17" s="45">
        <f t="shared" si="5"/>
        <v>8</v>
      </c>
      <c r="L17" s="59">
        <f t="shared" si="0"/>
        <v>0.38461538461538464</v>
      </c>
      <c r="M17" s="23">
        <f t="shared" si="1"/>
        <v>2.62</v>
      </c>
      <c r="N17">
        <v>1</v>
      </c>
      <c r="O17" s="23">
        <f t="shared" si="6"/>
        <v>1.62</v>
      </c>
    </row>
    <row r="18" spans="1:15" x14ac:dyDescent="0.3">
      <c r="A18" s="24">
        <v>42384</v>
      </c>
      <c r="B18" s="27" t="s">
        <v>49</v>
      </c>
      <c r="C18" s="30" t="s">
        <v>50</v>
      </c>
      <c r="D18" s="19">
        <v>2.38</v>
      </c>
      <c r="E18" s="20">
        <f t="shared" si="7"/>
        <v>1</v>
      </c>
      <c r="F18" s="20">
        <f t="shared" si="2"/>
        <v>2.38</v>
      </c>
      <c r="G18" s="21" t="s">
        <v>28</v>
      </c>
      <c r="H18" s="20">
        <f t="shared" si="8"/>
        <v>1.38</v>
      </c>
      <c r="I18" s="20">
        <f t="shared" si="3"/>
        <v>231.08</v>
      </c>
      <c r="J18" s="45">
        <f t="shared" si="4"/>
        <v>6</v>
      </c>
      <c r="K18" s="45">
        <f t="shared" si="5"/>
        <v>8</v>
      </c>
      <c r="L18" s="59">
        <f t="shared" si="0"/>
        <v>0.42857142857142855</v>
      </c>
      <c r="M18" s="23">
        <f t="shared" si="1"/>
        <v>2.38</v>
      </c>
      <c r="N18">
        <v>1</v>
      </c>
      <c r="O18" s="23">
        <f t="shared" si="6"/>
        <v>1.38</v>
      </c>
    </row>
    <row r="19" spans="1:15" x14ac:dyDescent="0.3">
      <c r="A19" s="24">
        <v>42385</v>
      </c>
      <c r="B19" s="27" t="s">
        <v>51</v>
      </c>
      <c r="C19" s="30" t="s">
        <v>52</v>
      </c>
      <c r="D19" s="19">
        <v>3</v>
      </c>
      <c r="E19" s="20">
        <f t="shared" si="7"/>
        <v>1</v>
      </c>
      <c r="F19" s="20">
        <f t="shared" si="2"/>
        <v>3</v>
      </c>
      <c r="G19" s="21" t="s">
        <v>19</v>
      </c>
      <c r="H19" s="20">
        <f t="shared" si="8"/>
        <v>-1</v>
      </c>
      <c r="I19" s="20">
        <f t="shared" si="3"/>
        <v>230.08</v>
      </c>
      <c r="J19" s="45">
        <f t="shared" si="4"/>
        <v>6</v>
      </c>
      <c r="K19" s="45">
        <f t="shared" si="5"/>
        <v>9</v>
      </c>
      <c r="L19" s="59">
        <f t="shared" si="0"/>
        <v>0.4</v>
      </c>
      <c r="M19" s="23">
        <f t="shared" si="1"/>
        <v>3</v>
      </c>
      <c r="N19">
        <v>1</v>
      </c>
      <c r="O19" s="23">
        <f t="shared" si="6"/>
        <v>2</v>
      </c>
    </row>
    <row r="20" spans="1:15" x14ac:dyDescent="0.3">
      <c r="A20" s="24">
        <v>42386</v>
      </c>
      <c r="B20" s="27" t="s">
        <v>53</v>
      </c>
      <c r="C20" s="30" t="s">
        <v>54</v>
      </c>
      <c r="D20" s="19">
        <v>3.75</v>
      </c>
      <c r="E20" s="20">
        <f t="shared" si="7"/>
        <v>3</v>
      </c>
      <c r="F20" s="20">
        <f t="shared" si="2"/>
        <v>11.25</v>
      </c>
      <c r="G20" s="21" t="s">
        <v>19</v>
      </c>
      <c r="H20" s="20">
        <f t="shared" si="8"/>
        <v>-3</v>
      </c>
      <c r="I20" s="20">
        <f t="shared" si="3"/>
        <v>227.08</v>
      </c>
      <c r="J20" s="45">
        <f t="shared" si="4"/>
        <v>6</v>
      </c>
      <c r="K20" s="45">
        <f t="shared" si="5"/>
        <v>10</v>
      </c>
      <c r="L20" s="59">
        <f t="shared" si="0"/>
        <v>0.375</v>
      </c>
      <c r="M20" s="23">
        <f t="shared" si="1"/>
        <v>3.75</v>
      </c>
      <c r="N20">
        <v>1</v>
      </c>
      <c r="O20" s="23">
        <f t="shared" si="6"/>
        <v>2.75</v>
      </c>
    </row>
    <row r="21" spans="1:15" x14ac:dyDescent="0.3">
      <c r="A21" s="24">
        <v>42387</v>
      </c>
      <c r="B21" s="27" t="s">
        <v>55</v>
      </c>
      <c r="C21" s="30" t="s">
        <v>56</v>
      </c>
      <c r="D21" s="19">
        <v>2.87</v>
      </c>
      <c r="E21" s="20">
        <f t="shared" si="7"/>
        <v>9</v>
      </c>
      <c r="F21" s="20">
        <f t="shared" si="2"/>
        <v>25.830000000000002</v>
      </c>
      <c r="G21" s="21" t="s">
        <v>28</v>
      </c>
      <c r="H21" s="20">
        <f t="shared" si="8"/>
        <v>16.830000000000002</v>
      </c>
      <c r="I21" s="20">
        <f t="shared" si="3"/>
        <v>243.91000000000003</v>
      </c>
      <c r="J21" s="45">
        <f t="shared" si="4"/>
        <v>7</v>
      </c>
      <c r="K21" s="45">
        <f t="shared" si="5"/>
        <v>10</v>
      </c>
      <c r="L21" s="59">
        <f t="shared" si="0"/>
        <v>0.41176470588235292</v>
      </c>
      <c r="M21" s="23">
        <f t="shared" si="1"/>
        <v>2.87</v>
      </c>
      <c r="N21">
        <v>1</v>
      </c>
      <c r="O21" s="23">
        <f t="shared" si="6"/>
        <v>1.87</v>
      </c>
    </row>
    <row r="22" spans="1:15" x14ac:dyDescent="0.3">
      <c r="A22" s="24">
        <v>42388</v>
      </c>
      <c r="B22" s="27" t="s">
        <v>39</v>
      </c>
      <c r="C22" s="30" t="s">
        <v>40</v>
      </c>
      <c r="D22" s="19">
        <v>3.75</v>
      </c>
      <c r="E22" s="20">
        <f t="shared" si="7"/>
        <v>1</v>
      </c>
      <c r="F22" s="20">
        <f t="shared" si="2"/>
        <v>3.75</v>
      </c>
      <c r="G22" s="21" t="s">
        <v>19</v>
      </c>
      <c r="H22" s="20">
        <f t="shared" si="8"/>
        <v>-1</v>
      </c>
      <c r="I22" s="20">
        <f t="shared" si="3"/>
        <v>242.91000000000003</v>
      </c>
      <c r="J22" s="45">
        <f t="shared" si="4"/>
        <v>7</v>
      </c>
      <c r="K22" s="45">
        <f t="shared" si="5"/>
        <v>11</v>
      </c>
      <c r="L22" s="59">
        <f t="shared" si="0"/>
        <v>0.3888888888888889</v>
      </c>
      <c r="M22" s="23">
        <f t="shared" si="1"/>
        <v>3.75</v>
      </c>
      <c r="N22">
        <v>1</v>
      </c>
      <c r="O22" s="23">
        <f t="shared" si="6"/>
        <v>2.75</v>
      </c>
    </row>
    <row r="23" spans="1:15" x14ac:dyDescent="0.3">
      <c r="A23" s="24">
        <v>42389</v>
      </c>
      <c r="B23" s="27" t="s">
        <v>57</v>
      </c>
      <c r="C23" s="30" t="s">
        <v>58</v>
      </c>
      <c r="D23" s="19">
        <v>3</v>
      </c>
      <c r="E23" s="20">
        <f t="shared" si="7"/>
        <v>3</v>
      </c>
      <c r="F23" s="20">
        <f t="shared" si="2"/>
        <v>9</v>
      </c>
      <c r="G23" s="21" t="s">
        <v>19</v>
      </c>
      <c r="H23" s="20">
        <f t="shared" si="8"/>
        <v>-3</v>
      </c>
      <c r="I23" s="20">
        <f t="shared" si="3"/>
        <v>239.91000000000003</v>
      </c>
      <c r="J23" s="45">
        <f t="shared" si="4"/>
        <v>7</v>
      </c>
      <c r="K23" s="45">
        <f t="shared" si="5"/>
        <v>12</v>
      </c>
      <c r="L23" s="59">
        <f t="shared" si="0"/>
        <v>0.36842105263157893</v>
      </c>
      <c r="M23" s="23">
        <f t="shared" si="1"/>
        <v>3</v>
      </c>
      <c r="N23">
        <v>1</v>
      </c>
      <c r="O23" s="23">
        <f t="shared" si="6"/>
        <v>2</v>
      </c>
    </row>
    <row r="24" spans="1:15" x14ac:dyDescent="0.3">
      <c r="A24" s="24">
        <v>42390</v>
      </c>
      <c r="B24" s="27" t="s">
        <v>59</v>
      </c>
      <c r="C24" s="30" t="s">
        <v>60</v>
      </c>
      <c r="D24" s="19">
        <v>2.5</v>
      </c>
      <c r="E24" s="20">
        <f t="shared" si="7"/>
        <v>9</v>
      </c>
      <c r="F24" s="20">
        <f t="shared" si="2"/>
        <v>22.5</v>
      </c>
      <c r="G24" s="21" t="s">
        <v>61</v>
      </c>
      <c r="H24" s="20">
        <f t="shared" si="8"/>
        <v>-9</v>
      </c>
      <c r="I24" s="20">
        <f t="shared" si="3"/>
        <v>230.91000000000003</v>
      </c>
      <c r="J24" s="45">
        <f t="shared" si="4"/>
        <v>7</v>
      </c>
      <c r="K24" s="45">
        <f t="shared" si="5"/>
        <v>12</v>
      </c>
      <c r="L24" s="59">
        <f t="shared" si="0"/>
        <v>0.36842105263157893</v>
      </c>
      <c r="M24" s="23">
        <f t="shared" si="1"/>
        <v>2.5</v>
      </c>
      <c r="N24">
        <v>1</v>
      </c>
      <c r="O24" s="23">
        <f t="shared" si="6"/>
        <v>1.5</v>
      </c>
    </row>
    <row r="25" spans="1:15" x14ac:dyDescent="0.3">
      <c r="A25" s="24">
        <v>42391</v>
      </c>
      <c r="B25" s="27" t="s">
        <v>62</v>
      </c>
      <c r="C25" s="48" t="s">
        <v>63</v>
      </c>
      <c r="D25" s="19">
        <v>3.25</v>
      </c>
      <c r="E25" s="20">
        <v>9</v>
      </c>
      <c r="F25" s="20">
        <f t="shared" si="2"/>
        <v>29.25</v>
      </c>
      <c r="G25" s="21" t="s">
        <v>19</v>
      </c>
      <c r="H25" s="20">
        <f t="shared" si="8"/>
        <v>-9</v>
      </c>
      <c r="I25" s="20">
        <f t="shared" si="3"/>
        <v>221.91000000000003</v>
      </c>
      <c r="J25" s="45">
        <f t="shared" si="4"/>
        <v>7</v>
      </c>
      <c r="K25" s="45">
        <f t="shared" si="5"/>
        <v>13</v>
      </c>
      <c r="L25" s="59">
        <f t="shared" si="0"/>
        <v>0.35</v>
      </c>
      <c r="M25" s="23">
        <f t="shared" si="1"/>
        <v>3.25</v>
      </c>
      <c r="N25">
        <v>1</v>
      </c>
      <c r="O25" s="23">
        <f t="shared" si="6"/>
        <v>2.25</v>
      </c>
    </row>
    <row r="26" spans="1:15" x14ac:dyDescent="0.3">
      <c r="A26" s="24">
        <v>42392</v>
      </c>
      <c r="B26" s="27" t="s">
        <v>64</v>
      </c>
      <c r="C26" s="30" t="s">
        <v>65</v>
      </c>
      <c r="D26" s="19">
        <v>2.62</v>
      </c>
      <c r="E26" s="20">
        <f t="shared" si="7"/>
        <v>27</v>
      </c>
      <c r="F26" s="20">
        <f t="shared" si="2"/>
        <v>70.740000000000009</v>
      </c>
      <c r="G26" s="21" t="s">
        <v>28</v>
      </c>
      <c r="H26" s="20">
        <f t="shared" si="8"/>
        <v>43.740000000000009</v>
      </c>
      <c r="I26" s="20">
        <f t="shared" si="3"/>
        <v>265.65000000000003</v>
      </c>
      <c r="J26" s="45">
        <f t="shared" si="4"/>
        <v>8</v>
      </c>
      <c r="K26" s="45">
        <f t="shared" si="5"/>
        <v>13</v>
      </c>
      <c r="L26" s="59">
        <f t="shared" si="0"/>
        <v>0.38095238095238093</v>
      </c>
      <c r="M26" s="23">
        <f t="shared" si="1"/>
        <v>2.62</v>
      </c>
      <c r="N26">
        <v>1</v>
      </c>
      <c r="O26" s="23">
        <f t="shared" si="6"/>
        <v>1.62</v>
      </c>
    </row>
    <row r="27" spans="1:15" x14ac:dyDescent="0.3">
      <c r="A27" s="24">
        <v>42395</v>
      </c>
      <c r="B27" s="27" t="s">
        <v>66</v>
      </c>
      <c r="C27" s="30" t="s">
        <v>67</v>
      </c>
      <c r="D27" s="19">
        <v>4</v>
      </c>
      <c r="E27" s="20">
        <f t="shared" si="7"/>
        <v>1</v>
      </c>
      <c r="F27" s="20">
        <f t="shared" si="2"/>
        <v>4</v>
      </c>
      <c r="G27" s="21" t="s">
        <v>19</v>
      </c>
      <c r="H27" s="20">
        <f t="shared" si="8"/>
        <v>-1</v>
      </c>
      <c r="I27" s="20">
        <f t="shared" si="3"/>
        <v>264.65000000000003</v>
      </c>
      <c r="J27" s="45">
        <f t="shared" si="4"/>
        <v>8</v>
      </c>
      <c r="K27" s="45">
        <f t="shared" si="5"/>
        <v>14</v>
      </c>
      <c r="L27" s="59">
        <f t="shared" si="0"/>
        <v>0.36363636363636365</v>
      </c>
      <c r="M27" s="23">
        <f t="shared" si="1"/>
        <v>4</v>
      </c>
      <c r="N27">
        <v>1</v>
      </c>
      <c r="O27" s="23">
        <f t="shared" si="6"/>
        <v>3</v>
      </c>
    </row>
    <row r="28" spans="1:15" x14ac:dyDescent="0.3">
      <c r="A28" s="24">
        <v>42396</v>
      </c>
      <c r="B28" s="27" t="s">
        <v>68</v>
      </c>
      <c r="C28" s="30" t="s">
        <v>69</v>
      </c>
      <c r="D28" s="19">
        <v>2.37</v>
      </c>
      <c r="E28" s="20">
        <f t="shared" si="7"/>
        <v>3</v>
      </c>
      <c r="F28" s="20">
        <f t="shared" si="2"/>
        <v>7.11</v>
      </c>
      <c r="G28" s="21" t="s">
        <v>19</v>
      </c>
      <c r="H28" s="20">
        <f t="shared" si="8"/>
        <v>-3</v>
      </c>
      <c r="I28" s="20">
        <f t="shared" si="3"/>
        <v>261.65000000000003</v>
      </c>
      <c r="J28" s="45">
        <f t="shared" si="4"/>
        <v>8</v>
      </c>
      <c r="K28" s="45">
        <f t="shared" si="5"/>
        <v>15</v>
      </c>
      <c r="L28" s="59">
        <f t="shared" si="0"/>
        <v>0.34782608695652173</v>
      </c>
      <c r="M28" s="23">
        <f t="shared" si="1"/>
        <v>2.37</v>
      </c>
      <c r="N28">
        <v>1</v>
      </c>
      <c r="O28" s="23">
        <f t="shared" si="6"/>
        <v>1.37</v>
      </c>
    </row>
    <row r="29" spans="1:15" x14ac:dyDescent="0.3">
      <c r="A29" s="24">
        <v>42397</v>
      </c>
      <c r="B29" s="27" t="s">
        <v>70</v>
      </c>
      <c r="C29" s="30" t="s">
        <v>71</v>
      </c>
      <c r="D29" s="19">
        <v>3.25</v>
      </c>
      <c r="E29" s="20">
        <f t="shared" si="7"/>
        <v>9</v>
      </c>
      <c r="F29" s="20">
        <f t="shared" si="2"/>
        <v>29.25</v>
      </c>
      <c r="G29" s="21" t="s">
        <v>28</v>
      </c>
      <c r="H29" s="20">
        <f t="shared" si="8"/>
        <v>20.25</v>
      </c>
      <c r="I29" s="20">
        <f t="shared" si="3"/>
        <v>281.90000000000003</v>
      </c>
      <c r="J29" s="45">
        <f t="shared" si="4"/>
        <v>9</v>
      </c>
      <c r="K29" s="45">
        <f t="shared" si="5"/>
        <v>15</v>
      </c>
      <c r="L29" s="59">
        <f t="shared" si="0"/>
        <v>0.375</v>
      </c>
      <c r="M29" s="23">
        <f t="shared" si="1"/>
        <v>3.25</v>
      </c>
      <c r="N29">
        <v>1</v>
      </c>
      <c r="O29" s="23">
        <f t="shared" si="6"/>
        <v>2.25</v>
      </c>
    </row>
    <row r="30" spans="1:15" x14ac:dyDescent="0.3">
      <c r="A30" s="24">
        <v>42398</v>
      </c>
      <c r="B30" s="27" t="s">
        <v>72</v>
      </c>
      <c r="C30" s="30" t="s">
        <v>73</v>
      </c>
      <c r="D30" s="19">
        <v>2.5</v>
      </c>
      <c r="E30" s="20">
        <f t="shared" si="7"/>
        <v>1</v>
      </c>
      <c r="F30" s="20">
        <f t="shared" si="2"/>
        <v>2.5</v>
      </c>
      <c r="G30" s="21" t="s">
        <v>19</v>
      </c>
      <c r="H30" s="20">
        <f t="shared" si="8"/>
        <v>-1</v>
      </c>
      <c r="I30" s="20">
        <f t="shared" si="3"/>
        <v>280.90000000000003</v>
      </c>
      <c r="J30" s="45">
        <f t="shared" si="4"/>
        <v>9</v>
      </c>
      <c r="K30" s="45">
        <f t="shared" si="5"/>
        <v>16</v>
      </c>
      <c r="L30" s="59">
        <f t="shared" si="0"/>
        <v>0.36</v>
      </c>
      <c r="M30" s="23">
        <f t="shared" si="1"/>
        <v>2.5</v>
      </c>
      <c r="N30">
        <v>1</v>
      </c>
      <c r="O30" s="23">
        <f t="shared" si="6"/>
        <v>1.5</v>
      </c>
    </row>
    <row r="31" spans="1:15" x14ac:dyDescent="0.3">
      <c r="A31" s="24">
        <v>42399</v>
      </c>
      <c r="B31" s="27" t="s">
        <v>74</v>
      </c>
      <c r="C31" s="48" t="s">
        <v>75</v>
      </c>
      <c r="D31" s="19">
        <v>3.25</v>
      </c>
      <c r="E31" s="20">
        <f t="shared" si="7"/>
        <v>3</v>
      </c>
      <c r="F31" s="20">
        <f t="shared" si="2"/>
        <v>9.75</v>
      </c>
      <c r="G31" s="37" t="s">
        <v>19</v>
      </c>
      <c r="H31" s="20">
        <f t="shared" si="8"/>
        <v>-3</v>
      </c>
      <c r="I31" s="20">
        <f t="shared" si="3"/>
        <v>277.90000000000003</v>
      </c>
      <c r="J31" s="45">
        <f t="shared" si="4"/>
        <v>9</v>
      </c>
      <c r="K31" s="45">
        <f t="shared" si="5"/>
        <v>17</v>
      </c>
      <c r="L31" s="59">
        <f t="shared" si="0"/>
        <v>0.34615384615384615</v>
      </c>
      <c r="M31" s="23">
        <f t="shared" si="1"/>
        <v>3.25</v>
      </c>
      <c r="N31">
        <v>1</v>
      </c>
      <c r="O31" s="23">
        <f t="shared" si="6"/>
        <v>2.25</v>
      </c>
    </row>
    <row r="32" spans="1:15" ht="18.75" customHeight="1" x14ac:dyDescent="0.3">
      <c r="A32" s="24">
        <v>42400</v>
      </c>
      <c r="B32" s="27" t="s">
        <v>76</v>
      </c>
      <c r="C32" s="48" t="s">
        <v>77</v>
      </c>
      <c r="D32" s="19">
        <v>3.25</v>
      </c>
      <c r="E32" s="20">
        <f t="shared" si="7"/>
        <v>9</v>
      </c>
      <c r="F32" s="20">
        <f t="shared" si="2"/>
        <v>29.25</v>
      </c>
      <c r="G32" s="21" t="s">
        <v>19</v>
      </c>
      <c r="H32" s="20">
        <f t="shared" si="8"/>
        <v>-9</v>
      </c>
      <c r="I32" s="20">
        <f t="shared" si="3"/>
        <v>268.90000000000003</v>
      </c>
      <c r="J32" s="45">
        <f t="shared" si="4"/>
        <v>9</v>
      </c>
      <c r="K32" s="45">
        <f t="shared" si="5"/>
        <v>18</v>
      </c>
      <c r="L32" s="59">
        <f t="shared" si="0"/>
        <v>0.33333333333333331</v>
      </c>
      <c r="M32" s="23">
        <f t="shared" si="1"/>
        <v>3.25</v>
      </c>
      <c r="N32">
        <v>1</v>
      </c>
      <c r="O32" s="23">
        <f t="shared" si="6"/>
        <v>2.25</v>
      </c>
    </row>
    <row r="33" spans="1:18" s="50" customFormat="1" ht="40.5" customHeight="1" x14ac:dyDescent="0.3">
      <c r="A33" s="51">
        <v>42401</v>
      </c>
      <c r="B33" s="17" t="s">
        <v>78</v>
      </c>
      <c r="C33" s="18" t="s">
        <v>79</v>
      </c>
      <c r="D33" s="52">
        <v>2.37</v>
      </c>
      <c r="E33" s="20">
        <f t="shared" si="7"/>
        <v>27</v>
      </c>
      <c r="F33" s="53">
        <f t="shared" si="2"/>
        <v>63.99</v>
      </c>
      <c r="G33" s="54" t="s">
        <v>28</v>
      </c>
      <c r="H33" s="20">
        <f t="shared" si="8"/>
        <v>36.99</v>
      </c>
      <c r="I33" s="53">
        <f t="shared" si="3"/>
        <v>305.89000000000004</v>
      </c>
      <c r="J33" s="56">
        <f t="shared" si="4"/>
        <v>10</v>
      </c>
      <c r="K33" s="56">
        <f t="shared" si="5"/>
        <v>18</v>
      </c>
      <c r="L33" s="60">
        <f t="shared" si="0"/>
        <v>0.35714285714285715</v>
      </c>
      <c r="M33" s="49">
        <f t="shared" si="1"/>
        <v>2.37</v>
      </c>
      <c r="N33" s="50">
        <v>1</v>
      </c>
      <c r="O33" s="49">
        <f t="shared" si="6"/>
        <v>1.37</v>
      </c>
      <c r="P33" s="71">
        <v>1</v>
      </c>
      <c r="Q33" s="71">
        <v>0</v>
      </c>
      <c r="R33" s="70">
        <v>1</v>
      </c>
    </row>
    <row r="34" spans="1:18" x14ac:dyDescent="0.3">
      <c r="A34" s="24">
        <v>42402</v>
      </c>
      <c r="B34" s="25" t="s">
        <v>80</v>
      </c>
      <c r="C34" s="26" t="s">
        <v>81</v>
      </c>
      <c r="D34" s="19">
        <v>2.62</v>
      </c>
      <c r="E34" s="20">
        <f t="shared" si="7"/>
        <v>1</v>
      </c>
      <c r="F34" s="20">
        <f t="shared" si="2"/>
        <v>2.62</v>
      </c>
      <c r="G34" s="21" t="s">
        <v>19</v>
      </c>
      <c r="H34" s="20">
        <f t="shared" si="8"/>
        <v>-1</v>
      </c>
      <c r="I34" s="20">
        <f t="shared" si="3"/>
        <v>304.89000000000004</v>
      </c>
      <c r="J34" s="45">
        <f t="shared" si="4"/>
        <v>10</v>
      </c>
      <c r="K34" s="45">
        <f t="shared" si="5"/>
        <v>19</v>
      </c>
      <c r="L34" s="59">
        <f t="shared" si="0"/>
        <v>0.34482758620689657</v>
      </c>
      <c r="M34" s="23">
        <f t="shared" si="1"/>
        <v>2.62</v>
      </c>
      <c r="N34">
        <v>1</v>
      </c>
      <c r="O34" s="23">
        <f t="shared" si="6"/>
        <v>1.62</v>
      </c>
      <c r="P34" s="45">
        <f t="shared" ref="P34:P57" si="9">IF(G34="","",IF(G34="Won",P33+1,IF(G34="Push",P33,P33)))</f>
        <v>1</v>
      </c>
      <c r="Q34" s="45">
        <f t="shared" ref="Q34:Q57" si="10">IF(G34="","",IF(G34="Lost",Q33+1,IF(G34="Push",Q33,Q33)))</f>
        <v>1</v>
      </c>
      <c r="R34" s="69">
        <f t="shared" ref="R34:R97" si="11">IF(G34="","",P34/(P34+Q34))</f>
        <v>0.5</v>
      </c>
    </row>
    <row r="35" spans="1:18" x14ac:dyDescent="0.3">
      <c r="A35" s="24">
        <v>42403</v>
      </c>
      <c r="B35" s="25" t="s">
        <v>82</v>
      </c>
      <c r="C35" s="26" t="s">
        <v>83</v>
      </c>
      <c r="D35" s="19">
        <v>2.38</v>
      </c>
      <c r="E35" s="20">
        <f t="shared" si="7"/>
        <v>3</v>
      </c>
      <c r="F35" s="20">
        <f t="shared" si="2"/>
        <v>7.14</v>
      </c>
      <c r="G35" s="21" t="s">
        <v>28</v>
      </c>
      <c r="H35" s="20">
        <f t="shared" si="8"/>
        <v>4.1399999999999997</v>
      </c>
      <c r="I35" s="20">
        <f t="shared" si="3"/>
        <v>309.03000000000003</v>
      </c>
      <c r="J35" s="45">
        <f t="shared" si="4"/>
        <v>11</v>
      </c>
      <c r="K35" s="45">
        <f t="shared" si="5"/>
        <v>19</v>
      </c>
      <c r="L35" s="59">
        <f t="shared" si="0"/>
        <v>0.36666666666666664</v>
      </c>
      <c r="M35" s="23">
        <f t="shared" si="1"/>
        <v>2.38</v>
      </c>
      <c r="N35">
        <v>1</v>
      </c>
      <c r="O35" s="23">
        <f t="shared" si="6"/>
        <v>1.38</v>
      </c>
      <c r="P35" s="45">
        <f t="shared" si="9"/>
        <v>2</v>
      </c>
      <c r="Q35" s="45">
        <f t="shared" si="10"/>
        <v>1</v>
      </c>
      <c r="R35" s="69">
        <f t="shared" si="11"/>
        <v>0.66666666666666663</v>
      </c>
    </row>
    <row r="36" spans="1:18" x14ac:dyDescent="0.3">
      <c r="A36" s="24">
        <v>42404</v>
      </c>
      <c r="B36" s="27" t="s">
        <v>84</v>
      </c>
      <c r="C36" s="28" t="s">
        <v>85</v>
      </c>
      <c r="D36" s="19">
        <v>1.8</v>
      </c>
      <c r="E36" s="20">
        <f t="shared" si="7"/>
        <v>1</v>
      </c>
      <c r="F36" s="20">
        <f t="shared" si="2"/>
        <v>1.8</v>
      </c>
      <c r="G36" s="21" t="s">
        <v>28</v>
      </c>
      <c r="H36" s="20">
        <f t="shared" si="8"/>
        <v>0.8</v>
      </c>
      <c r="I36" s="20">
        <f t="shared" si="3"/>
        <v>309.83000000000004</v>
      </c>
      <c r="J36" s="45">
        <f t="shared" si="4"/>
        <v>12</v>
      </c>
      <c r="K36" s="45">
        <f t="shared" si="5"/>
        <v>19</v>
      </c>
      <c r="L36" s="59">
        <f t="shared" si="0"/>
        <v>0.38709677419354838</v>
      </c>
      <c r="M36" s="23">
        <f t="shared" si="1"/>
        <v>1.8</v>
      </c>
      <c r="N36">
        <v>1</v>
      </c>
      <c r="O36" s="23">
        <f t="shared" si="6"/>
        <v>0.8</v>
      </c>
      <c r="P36" s="45">
        <f t="shared" si="9"/>
        <v>3</v>
      </c>
      <c r="Q36" s="45">
        <f t="shared" si="10"/>
        <v>1</v>
      </c>
      <c r="R36" s="69">
        <f t="shared" si="11"/>
        <v>0.75</v>
      </c>
    </row>
    <row r="37" spans="1:18" x14ac:dyDescent="0.3">
      <c r="A37" s="24">
        <v>42405</v>
      </c>
      <c r="B37" s="27" t="s">
        <v>86</v>
      </c>
      <c r="C37" s="28" t="s">
        <v>87</v>
      </c>
      <c r="D37" s="19">
        <v>2.5</v>
      </c>
      <c r="E37" s="20">
        <f t="shared" si="7"/>
        <v>1</v>
      </c>
      <c r="F37" s="20">
        <f t="shared" si="2"/>
        <v>2.5</v>
      </c>
      <c r="G37" s="21" t="s">
        <v>19</v>
      </c>
      <c r="H37" s="20">
        <f t="shared" si="8"/>
        <v>-1</v>
      </c>
      <c r="I37" s="20">
        <f t="shared" si="3"/>
        <v>308.83000000000004</v>
      </c>
      <c r="J37" s="45">
        <f t="shared" si="4"/>
        <v>12</v>
      </c>
      <c r="K37" s="45">
        <f t="shared" si="5"/>
        <v>20</v>
      </c>
      <c r="L37" s="59">
        <f t="shared" si="0"/>
        <v>0.375</v>
      </c>
      <c r="M37" s="23">
        <f t="shared" si="1"/>
        <v>2.5</v>
      </c>
      <c r="N37">
        <v>1</v>
      </c>
      <c r="O37" s="23">
        <f t="shared" si="6"/>
        <v>1.5</v>
      </c>
      <c r="P37" s="45">
        <f t="shared" si="9"/>
        <v>3</v>
      </c>
      <c r="Q37" s="45">
        <f t="shared" si="10"/>
        <v>2</v>
      </c>
      <c r="R37" s="69">
        <f t="shared" si="11"/>
        <v>0.6</v>
      </c>
    </row>
    <row r="38" spans="1:18" x14ac:dyDescent="0.3">
      <c r="A38" s="24">
        <v>42407</v>
      </c>
      <c r="B38" s="27" t="s">
        <v>88</v>
      </c>
      <c r="C38" s="28" t="s">
        <v>89</v>
      </c>
      <c r="D38" s="19">
        <v>3.5</v>
      </c>
      <c r="E38" s="20">
        <f t="shared" si="7"/>
        <v>3</v>
      </c>
      <c r="F38" s="20">
        <f t="shared" ref="F38:F69" si="12">IF(D38="","",IF(G37="Won",  D38*E38,D38*E38))</f>
        <v>10.5</v>
      </c>
      <c r="G38" s="21" t="s">
        <v>28</v>
      </c>
      <c r="H38" s="20">
        <f t="shared" si="8"/>
        <v>7.5</v>
      </c>
      <c r="I38" s="20">
        <f t="shared" si="3"/>
        <v>316.33000000000004</v>
      </c>
      <c r="J38" s="45">
        <f t="shared" si="4"/>
        <v>13</v>
      </c>
      <c r="K38" s="45">
        <f t="shared" si="5"/>
        <v>20</v>
      </c>
      <c r="L38" s="59">
        <f t="shared" si="0"/>
        <v>0.39393939393939392</v>
      </c>
      <c r="M38" s="23">
        <f t="shared" si="1"/>
        <v>3.5</v>
      </c>
      <c r="N38">
        <v>1</v>
      </c>
      <c r="O38" s="23">
        <f t="shared" si="6"/>
        <v>2.5</v>
      </c>
      <c r="P38" s="45">
        <f t="shared" si="9"/>
        <v>4</v>
      </c>
      <c r="Q38" s="45">
        <f t="shared" si="10"/>
        <v>2</v>
      </c>
      <c r="R38" s="69">
        <f t="shared" si="11"/>
        <v>0.66666666666666663</v>
      </c>
    </row>
    <row r="39" spans="1:18" x14ac:dyDescent="0.3">
      <c r="A39" s="24">
        <v>42408</v>
      </c>
      <c r="B39" s="27" t="s">
        <v>90</v>
      </c>
      <c r="C39" s="28" t="s">
        <v>91</v>
      </c>
      <c r="D39" s="19">
        <v>2.25</v>
      </c>
      <c r="E39" s="20">
        <f t="shared" si="7"/>
        <v>1</v>
      </c>
      <c r="F39" s="20">
        <f t="shared" si="12"/>
        <v>2.25</v>
      </c>
      <c r="G39" s="21" t="s">
        <v>19</v>
      </c>
      <c r="H39" s="20">
        <f t="shared" ref="H39:H70" si="13">IF(G39="","",IF(G39="Won", E39*D39-E39,-E39))</f>
        <v>-1</v>
      </c>
      <c r="I39" s="20">
        <f t="shared" si="3"/>
        <v>315.33000000000004</v>
      </c>
      <c r="J39" s="45">
        <f t="shared" si="4"/>
        <v>13</v>
      </c>
      <c r="K39" s="45">
        <f t="shared" si="5"/>
        <v>21</v>
      </c>
      <c r="L39" s="59">
        <f t="shared" si="0"/>
        <v>0.38235294117647056</v>
      </c>
      <c r="M39" s="23">
        <f t="shared" si="1"/>
        <v>2.25</v>
      </c>
      <c r="N39">
        <v>1</v>
      </c>
      <c r="O39" s="23">
        <f t="shared" si="6"/>
        <v>1.25</v>
      </c>
      <c r="P39" s="45">
        <f t="shared" si="9"/>
        <v>4</v>
      </c>
      <c r="Q39" s="45">
        <f t="shared" si="10"/>
        <v>3</v>
      </c>
      <c r="R39" s="69">
        <f t="shared" si="11"/>
        <v>0.5714285714285714</v>
      </c>
    </row>
    <row r="40" spans="1:18" x14ac:dyDescent="0.3">
      <c r="A40" s="24">
        <v>42409</v>
      </c>
      <c r="B40" s="27" t="s">
        <v>92</v>
      </c>
      <c r="C40" s="28" t="s">
        <v>93</v>
      </c>
      <c r="D40" s="19">
        <v>3</v>
      </c>
      <c r="E40" s="20">
        <f t="shared" si="7"/>
        <v>3</v>
      </c>
      <c r="F40" s="20">
        <f t="shared" si="12"/>
        <v>9</v>
      </c>
      <c r="G40" s="21" t="s">
        <v>19</v>
      </c>
      <c r="H40" s="20">
        <f t="shared" si="13"/>
        <v>-3</v>
      </c>
      <c r="I40" s="20">
        <f t="shared" si="3"/>
        <v>312.33000000000004</v>
      </c>
      <c r="J40" s="45">
        <f t="shared" si="4"/>
        <v>13</v>
      </c>
      <c r="K40" s="45">
        <f t="shared" si="5"/>
        <v>22</v>
      </c>
      <c r="L40" s="59">
        <f t="shared" si="0"/>
        <v>0.37142857142857144</v>
      </c>
      <c r="M40" s="23">
        <f t="shared" si="1"/>
        <v>3</v>
      </c>
      <c r="N40">
        <v>1</v>
      </c>
      <c r="O40" s="23">
        <f t="shared" si="6"/>
        <v>2</v>
      </c>
      <c r="P40" s="45">
        <f t="shared" si="9"/>
        <v>4</v>
      </c>
      <c r="Q40" s="45">
        <f t="shared" si="10"/>
        <v>4</v>
      </c>
      <c r="R40" s="69">
        <f t="shared" si="11"/>
        <v>0.5</v>
      </c>
    </row>
    <row r="41" spans="1:18" x14ac:dyDescent="0.3">
      <c r="A41" s="24">
        <v>42410</v>
      </c>
      <c r="B41" s="27" t="s">
        <v>94</v>
      </c>
      <c r="C41" s="28" t="s">
        <v>95</v>
      </c>
      <c r="D41" s="19">
        <v>2.25</v>
      </c>
      <c r="E41" s="20">
        <f t="shared" si="7"/>
        <v>9</v>
      </c>
      <c r="F41" s="20">
        <f t="shared" si="12"/>
        <v>20.25</v>
      </c>
      <c r="G41" s="21" t="s">
        <v>28</v>
      </c>
      <c r="H41" s="20">
        <f t="shared" si="13"/>
        <v>11.25</v>
      </c>
      <c r="I41" s="20">
        <f t="shared" si="3"/>
        <v>323.58000000000004</v>
      </c>
      <c r="J41" s="45">
        <f t="shared" si="4"/>
        <v>14</v>
      </c>
      <c r="K41" s="45">
        <f t="shared" si="5"/>
        <v>22</v>
      </c>
      <c r="L41" s="59">
        <f t="shared" si="0"/>
        <v>0.3888888888888889</v>
      </c>
      <c r="M41" s="23">
        <f t="shared" si="1"/>
        <v>2.25</v>
      </c>
      <c r="N41">
        <v>1</v>
      </c>
      <c r="O41" s="23">
        <f t="shared" si="6"/>
        <v>1.25</v>
      </c>
      <c r="P41" s="45">
        <f t="shared" si="9"/>
        <v>5</v>
      </c>
      <c r="Q41" s="45">
        <f t="shared" si="10"/>
        <v>4</v>
      </c>
      <c r="R41" s="69">
        <f t="shared" si="11"/>
        <v>0.55555555555555558</v>
      </c>
    </row>
    <row r="42" spans="1:18" x14ac:dyDescent="0.3">
      <c r="A42" s="24">
        <v>42411</v>
      </c>
      <c r="B42" s="27" t="s">
        <v>96</v>
      </c>
      <c r="C42" s="28" t="s">
        <v>97</v>
      </c>
      <c r="D42" s="19">
        <v>2.75</v>
      </c>
      <c r="E42" s="20">
        <f t="shared" si="7"/>
        <v>1</v>
      </c>
      <c r="F42" s="20">
        <f t="shared" si="12"/>
        <v>2.75</v>
      </c>
      <c r="G42" s="21" t="s">
        <v>28</v>
      </c>
      <c r="H42" s="20">
        <f t="shared" si="13"/>
        <v>1.75</v>
      </c>
      <c r="I42" s="20">
        <f t="shared" si="3"/>
        <v>325.33000000000004</v>
      </c>
      <c r="J42" s="45">
        <f t="shared" si="4"/>
        <v>15</v>
      </c>
      <c r="K42" s="45">
        <f t="shared" si="5"/>
        <v>22</v>
      </c>
      <c r="L42" s="61">
        <f t="shared" si="0"/>
        <v>0.40540540540540543</v>
      </c>
      <c r="M42" s="23">
        <f t="shared" si="1"/>
        <v>2.75</v>
      </c>
      <c r="N42">
        <v>1</v>
      </c>
      <c r="O42" s="23">
        <f t="shared" si="6"/>
        <v>1.75</v>
      </c>
      <c r="P42" s="45">
        <f t="shared" si="9"/>
        <v>6</v>
      </c>
      <c r="Q42" s="45">
        <f t="shared" si="10"/>
        <v>4</v>
      </c>
      <c r="R42" s="69">
        <f t="shared" si="11"/>
        <v>0.6</v>
      </c>
    </row>
    <row r="43" spans="1:18" x14ac:dyDescent="0.3">
      <c r="A43" s="24">
        <v>42412</v>
      </c>
      <c r="B43" s="27" t="s">
        <v>98</v>
      </c>
      <c r="C43" s="28" t="s">
        <v>99</v>
      </c>
      <c r="D43" s="19">
        <v>3.5</v>
      </c>
      <c r="E43" s="20">
        <f t="shared" si="7"/>
        <v>1</v>
      </c>
      <c r="F43" s="20">
        <f t="shared" si="12"/>
        <v>3.5</v>
      </c>
      <c r="G43" s="21" t="s">
        <v>19</v>
      </c>
      <c r="H43" s="20">
        <f t="shared" si="13"/>
        <v>-1</v>
      </c>
      <c r="I43" s="20">
        <f t="shared" si="3"/>
        <v>324.33000000000004</v>
      </c>
      <c r="J43" s="45">
        <f t="shared" si="4"/>
        <v>15</v>
      </c>
      <c r="K43" s="45">
        <f t="shared" si="5"/>
        <v>23</v>
      </c>
      <c r="L43" s="61">
        <f t="shared" si="0"/>
        <v>0.39473684210526316</v>
      </c>
      <c r="M43" s="23">
        <f t="shared" si="1"/>
        <v>3.5</v>
      </c>
      <c r="N43">
        <v>1</v>
      </c>
      <c r="O43" s="23">
        <f t="shared" si="6"/>
        <v>2.5</v>
      </c>
      <c r="P43" s="45">
        <f t="shared" si="9"/>
        <v>6</v>
      </c>
      <c r="Q43" s="45">
        <f t="shared" si="10"/>
        <v>5</v>
      </c>
      <c r="R43" s="69">
        <f t="shared" si="11"/>
        <v>0.54545454545454541</v>
      </c>
    </row>
    <row r="44" spans="1:18" x14ac:dyDescent="0.3">
      <c r="A44" s="24">
        <v>42413</v>
      </c>
      <c r="B44" s="27" t="s">
        <v>100</v>
      </c>
      <c r="C44" s="30" t="s">
        <v>101</v>
      </c>
      <c r="D44" s="19">
        <v>2</v>
      </c>
      <c r="E44" s="20">
        <f t="shared" si="7"/>
        <v>3</v>
      </c>
      <c r="F44" s="20">
        <f t="shared" si="12"/>
        <v>6</v>
      </c>
      <c r="G44" s="21" t="s">
        <v>19</v>
      </c>
      <c r="H44" s="20">
        <f t="shared" si="13"/>
        <v>-3</v>
      </c>
      <c r="I44" s="20">
        <f t="shared" si="3"/>
        <v>321.33000000000004</v>
      </c>
      <c r="J44" s="45">
        <f t="shared" si="4"/>
        <v>15</v>
      </c>
      <c r="K44" s="45">
        <f t="shared" si="5"/>
        <v>24</v>
      </c>
      <c r="L44" s="61">
        <f t="shared" si="0"/>
        <v>0.38461538461538464</v>
      </c>
      <c r="M44" s="23">
        <f t="shared" si="1"/>
        <v>2</v>
      </c>
      <c r="N44">
        <v>1</v>
      </c>
      <c r="O44" s="23">
        <f t="shared" si="6"/>
        <v>1</v>
      </c>
      <c r="P44" s="45">
        <f t="shared" si="9"/>
        <v>6</v>
      </c>
      <c r="Q44" s="45">
        <f t="shared" si="10"/>
        <v>6</v>
      </c>
      <c r="R44" s="69">
        <f t="shared" si="11"/>
        <v>0.5</v>
      </c>
    </row>
    <row r="45" spans="1:18" x14ac:dyDescent="0.3">
      <c r="A45" s="24">
        <v>42414</v>
      </c>
      <c r="B45" s="27" t="s">
        <v>102</v>
      </c>
      <c r="C45" s="30" t="s">
        <v>103</v>
      </c>
      <c r="D45" s="19">
        <v>2.5</v>
      </c>
      <c r="E45" s="20">
        <f t="shared" si="7"/>
        <v>9</v>
      </c>
      <c r="F45" s="20">
        <f t="shared" si="12"/>
        <v>22.5</v>
      </c>
      <c r="G45" s="21" t="s">
        <v>19</v>
      </c>
      <c r="H45" s="20">
        <f t="shared" si="13"/>
        <v>-9</v>
      </c>
      <c r="I45" s="20">
        <f t="shared" si="3"/>
        <v>312.33000000000004</v>
      </c>
      <c r="J45" s="45">
        <f t="shared" si="4"/>
        <v>15</v>
      </c>
      <c r="K45" s="45">
        <f t="shared" si="5"/>
        <v>25</v>
      </c>
      <c r="L45" s="61">
        <f t="shared" si="0"/>
        <v>0.375</v>
      </c>
      <c r="M45" s="23">
        <f t="shared" si="1"/>
        <v>2.5</v>
      </c>
      <c r="N45">
        <v>1</v>
      </c>
      <c r="O45" s="23">
        <f t="shared" si="6"/>
        <v>1.5</v>
      </c>
      <c r="P45" s="45">
        <f t="shared" si="9"/>
        <v>6</v>
      </c>
      <c r="Q45" s="45">
        <f t="shared" si="10"/>
        <v>7</v>
      </c>
      <c r="R45" s="69">
        <f t="shared" si="11"/>
        <v>0.46153846153846156</v>
      </c>
    </row>
    <row r="46" spans="1:18" x14ac:dyDescent="0.3">
      <c r="A46" s="24">
        <v>42415</v>
      </c>
      <c r="B46" s="27" t="s">
        <v>104</v>
      </c>
      <c r="C46" s="62" t="s">
        <v>105</v>
      </c>
      <c r="D46" s="19">
        <v>2.5</v>
      </c>
      <c r="E46" s="20">
        <f t="shared" si="7"/>
        <v>27</v>
      </c>
      <c r="F46" s="20">
        <f t="shared" si="12"/>
        <v>67.5</v>
      </c>
      <c r="G46" s="21" t="s">
        <v>19</v>
      </c>
      <c r="H46" s="20">
        <f t="shared" si="13"/>
        <v>-27</v>
      </c>
      <c r="I46" s="20">
        <f t="shared" si="3"/>
        <v>285.33000000000004</v>
      </c>
      <c r="J46" s="45">
        <f t="shared" si="4"/>
        <v>15</v>
      </c>
      <c r="K46" s="45">
        <f t="shared" si="5"/>
        <v>26</v>
      </c>
      <c r="L46" s="61">
        <f t="shared" si="0"/>
        <v>0.36585365853658536</v>
      </c>
      <c r="M46" s="23">
        <f t="shared" si="1"/>
        <v>2.5</v>
      </c>
      <c r="N46">
        <v>1</v>
      </c>
      <c r="O46" s="23">
        <f t="shared" si="6"/>
        <v>1.5</v>
      </c>
      <c r="P46" s="45">
        <f t="shared" si="9"/>
        <v>6</v>
      </c>
      <c r="Q46" s="45">
        <f t="shared" si="10"/>
        <v>8</v>
      </c>
      <c r="R46" s="69">
        <f t="shared" si="11"/>
        <v>0.42857142857142855</v>
      </c>
    </row>
    <row r="47" spans="1:18" x14ac:dyDescent="0.3">
      <c r="A47" s="24">
        <v>42416</v>
      </c>
      <c r="B47" s="27" t="s">
        <v>106</v>
      </c>
      <c r="C47" s="30" t="s">
        <v>107</v>
      </c>
      <c r="D47" s="19">
        <v>2.75</v>
      </c>
      <c r="E47" s="20">
        <f t="shared" si="7"/>
        <v>81</v>
      </c>
      <c r="F47" s="20">
        <f t="shared" si="12"/>
        <v>222.75</v>
      </c>
      <c r="G47" s="21" t="s">
        <v>19</v>
      </c>
      <c r="H47" s="20">
        <f t="shared" si="13"/>
        <v>-81</v>
      </c>
      <c r="I47" s="20">
        <f t="shared" si="3"/>
        <v>204.33000000000004</v>
      </c>
      <c r="J47" s="45">
        <f t="shared" si="4"/>
        <v>15</v>
      </c>
      <c r="K47" s="45">
        <f t="shared" si="5"/>
        <v>27</v>
      </c>
      <c r="L47" s="61">
        <f t="shared" si="0"/>
        <v>0.35714285714285715</v>
      </c>
      <c r="M47" s="23">
        <f t="shared" si="1"/>
        <v>2.75</v>
      </c>
      <c r="N47">
        <v>1</v>
      </c>
      <c r="O47" s="23">
        <f t="shared" si="6"/>
        <v>1.75</v>
      </c>
      <c r="P47" s="45">
        <f t="shared" si="9"/>
        <v>6</v>
      </c>
      <c r="Q47" s="45">
        <f t="shared" si="10"/>
        <v>9</v>
      </c>
      <c r="R47" s="69">
        <f t="shared" si="11"/>
        <v>0.4</v>
      </c>
    </row>
    <row r="48" spans="1:18" x14ac:dyDescent="0.3">
      <c r="A48" s="24">
        <v>42417</v>
      </c>
      <c r="B48" s="27" t="s">
        <v>108</v>
      </c>
      <c r="C48" s="30" t="s">
        <v>109</v>
      </c>
      <c r="D48" s="19">
        <v>2.5</v>
      </c>
      <c r="E48" s="20">
        <f t="shared" si="7"/>
        <v>1</v>
      </c>
      <c r="F48" s="20">
        <f t="shared" si="12"/>
        <v>2.5</v>
      </c>
      <c r="G48" s="21" t="s">
        <v>19</v>
      </c>
      <c r="H48" s="20">
        <f t="shared" si="13"/>
        <v>-1</v>
      </c>
      <c r="I48" s="20">
        <f t="shared" si="3"/>
        <v>203.33000000000004</v>
      </c>
      <c r="J48" s="45">
        <f t="shared" si="4"/>
        <v>15</v>
      </c>
      <c r="K48" s="45">
        <f t="shared" si="5"/>
        <v>28</v>
      </c>
      <c r="L48" s="61">
        <f t="shared" si="0"/>
        <v>0.34883720930232559</v>
      </c>
      <c r="M48" s="23">
        <f t="shared" si="1"/>
        <v>2.5</v>
      </c>
      <c r="N48">
        <v>1</v>
      </c>
      <c r="O48" s="23">
        <f t="shared" si="6"/>
        <v>1.5</v>
      </c>
      <c r="P48" s="45">
        <f t="shared" si="9"/>
        <v>6</v>
      </c>
      <c r="Q48" s="45">
        <f t="shared" si="10"/>
        <v>10</v>
      </c>
      <c r="R48" s="69">
        <f t="shared" si="11"/>
        <v>0.375</v>
      </c>
    </row>
    <row r="49" spans="1:18" x14ac:dyDescent="0.3">
      <c r="A49" s="24">
        <v>42419</v>
      </c>
      <c r="B49" s="27" t="s">
        <v>110</v>
      </c>
      <c r="C49" s="30" t="s">
        <v>111</v>
      </c>
      <c r="D49" s="19">
        <v>3.5</v>
      </c>
      <c r="E49" s="20">
        <v>3</v>
      </c>
      <c r="F49" s="20">
        <f t="shared" si="12"/>
        <v>10.5</v>
      </c>
      <c r="G49" s="21" t="s">
        <v>19</v>
      </c>
      <c r="H49" s="20">
        <f t="shared" si="13"/>
        <v>-3</v>
      </c>
      <c r="I49" s="20">
        <f t="shared" si="3"/>
        <v>200.33000000000004</v>
      </c>
      <c r="J49" s="45">
        <f t="shared" si="4"/>
        <v>15</v>
      </c>
      <c r="K49" s="45">
        <f t="shared" si="5"/>
        <v>29</v>
      </c>
      <c r="L49" s="61">
        <f t="shared" si="0"/>
        <v>0.34090909090909088</v>
      </c>
      <c r="M49" s="23">
        <f t="shared" si="1"/>
        <v>3.5</v>
      </c>
      <c r="N49">
        <v>1</v>
      </c>
      <c r="O49" s="23">
        <f t="shared" si="6"/>
        <v>2.5</v>
      </c>
      <c r="P49" s="45">
        <f t="shared" si="9"/>
        <v>6</v>
      </c>
      <c r="Q49" s="45">
        <f t="shared" si="10"/>
        <v>11</v>
      </c>
      <c r="R49" s="69">
        <f t="shared" si="11"/>
        <v>0.35294117647058826</v>
      </c>
    </row>
    <row r="50" spans="1:18" x14ac:dyDescent="0.3">
      <c r="A50" s="24">
        <v>42420</v>
      </c>
      <c r="B50" s="27" t="s">
        <v>112</v>
      </c>
      <c r="C50" s="30" t="s">
        <v>113</v>
      </c>
      <c r="D50" s="19">
        <v>2.25</v>
      </c>
      <c r="E50" s="20">
        <v>9</v>
      </c>
      <c r="F50" s="20">
        <f t="shared" si="12"/>
        <v>20.25</v>
      </c>
      <c r="G50" s="21" t="s">
        <v>19</v>
      </c>
      <c r="H50" s="20">
        <f t="shared" si="13"/>
        <v>-9</v>
      </c>
      <c r="I50" s="20">
        <f t="shared" si="3"/>
        <v>191.33000000000004</v>
      </c>
      <c r="J50" s="45">
        <f t="shared" si="4"/>
        <v>15</v>
      </c>
      <c r="K50" s="45">
        <f t="shared" si="5"/>
        <v>30</v>
      </c>
      <c r="L50" s="61">
        <f t="shared" si="0"/>
        <v>0.33333333333333331</v>
      </c>
      <c r="M50" s="23">
        <f t="shared" si="1"/>
        <v>2.25</v>
      </c>
      <c r="N50">
        <v>1</v>
      </c>
      <c r="O50" s="23">
        <f t="shared" si="6"/>
        <v>1.25</v>
      </c>
      <c r="P50" s="45">
        <f t="shared" si="9"/>
        <v>6</v>
      </c>
      <c r="Q50" s="45">
        <f t="shared" si="10"/>
        <v>12</v>
      </c>
      <c r="R50" s="69">
        <f t="shared" si="11"/>
        <v>0.33333333333333331</v>
      </c>
    </row>
    <row r="51" spans="1:18" x14ac:dyDescent="0.3">
      <c r="A51" s="24">
        <v>42421</v>
      </c>
      <c r="B51" s="27" t="s">
        <v>114</v>
      </c>
      <c r="C51" s="30" t="s">
        <v>115</v>
      </c>
      <c r="D51" s="19">
        <v>2.5</v>
      </c>
      <c r="E51" s="20">
        <v>27</v>
      </c>
      <c r="F51" s="20">
        <f t="shared" si="12"/>
        <v>67.5</v>
      </c>
      <c r="G51" s="21" t="s">
        <v>28</v>
      </c>
      <c r="H51" s="20">
        <f t="shared" si="13"/>
        <v>40.5</v>
      </c>
      <c r="I51" s="20">
        <f t="shared" si="3"/>
        <v>231.83000000000004</v>
      </c>
      <c r="J51" s="45">
        <f t="shared" si="4"/>
        <v>16</v>
      </c>
      <c r="K51" s="45">
        <f t="shared" si="5"/>
        <v>30</v>
      </c>
      <c r="L51" s="61">
        <f t="shared" si="0"/>
        <v>0.34782608695652173</v>
      </c>
      <c r="M51" s="23">
        <f t="shared" si="1"/>
        <v>2.5</v>
      </c>
      <c r="N51">
        <v>1</v>
      </c>
      <c r="O51" s="23">
        <f t="shared" si="6"/>
        <v>1.5</v>
      </c>
      <c r="P51" s="45">
        <f t="shared" si="9"/>
        <v>7</v>
      </c>
      <c r="Q51" s="45">
        <f t="shared" si="10"/>
        <v>12</v>
      </c>
      <c r="R51" s="69">
        <f t="shared" si="11"/>
        <v>0.36842105263157893</v>
      </c>
    </row>
    <row r="52" spans="1:18" x14ac:dyDescent="0.3">
      <c r="A52" s="24">
        <v>42422</v>
      </c>
      <c r="B52" s="27" t="s">
        <v>116</v>
      </c>
      <c r="C52" s="30" t="s">
        <v>117</v>
      </c>
      <c r="D52" s="19">
        <v>2.75</v>
      </c>
      <c r="E52" s="20">
        <f t="shared" si="7"/>
        <v>1</v>
      </c>
      <c r="F52" s="20">
        <f t="shared" si="12"/>
        <v>2.75</v>
      </c>
      <c r="G52" s="21" t="s">
        <v>19</v>
      </c>
      <c r="H52" s="20">
        <f t="shared" si="13"/>
        <v>-1</v>
      </c>
      <c r="I52" s="20">
        <f t="shared" si="3"/>
        <v>230.83000000000004</v>
      </c>
      <c r="J52" s="45">
        <f t="shared" si="4"/>
        <v>16</v>
      </c>
      <c r="K52" s="45">
        <f t="shared" si="5"/>
        <v>31</v>
      </c>
      <c r="L52" s="61">
        <f t="shared" si="0"/>
        <v>0.34042553191489361</v>
      </c>
      <c r="M52" s="23">
        <f t="shared" si="1"/>
        <v>2.75</v>
      </c>
      <c r="N52">
        <v>1</v>
      </c>
      <c r="O52" s="23">
        <f t="shared" si="6"/>
        <v>1.75</v>
      </c>
      <c r="P52" s="45">
        <f t="shared" si="9"/>
        <v>7</v>
      </c>
      <c r="Q52" s="45">
        <f t="shared" si="10"/>
        <v>13</v>
      </c>
      <c r="R52" s="69">
        <f t="shared" si="11"/>
        <v>0.35</v>
      </c>
    </row>
    <row r="53" spans="1:18" x14ac:dyDescent="0.3">
      <c r="A53" s="24">
        <v>42423</v>
      </c>
      <c r="B53" s="27" t="s">
        <v>118</v>
      </c>
      <c r="C53" s="30" t="s">
        <v>119</v>
      </c>
      <c r="D53" s="19">
        <v>2.2000000000000002</v>
      </c>
      <c r="E53" s="20">
        <f t="shared" si="7"/>
        <v>3</v>
      </c>
      <c r="F53" s="20">
        <f t="shared" si="12"/>
        <v>6.6000000000000005</v>
      </c>
      <c r="G53" s="21" t="s">
        <v>19</v>
      </c>
      <c r="H53" s="20">
        <f t="shared" si="13"/>
        <v>-3</v>
      </c>
      <c r="I53" s="20">
        <f t="shared" si="3"/>
        <v>227.83000000000004</v>
      </c>
      <c r="J53" s="45">
        <f t="shared" si="4"/>
        <v>16</v>
      </c>
      <c r="K53" s="45">
        <f t="shared" si="5"/>
        <v>32</v>
      </c>
      <c r="L53" s="61">
        <f t="shared" si="0"/>
        <v>0.33333333333333331</v>
      </c>
      <c r="M53" s="23">
        <f t="shared" si="1"/>
        <v>2.2000000000000002</v>
      </c>
      <c r="N53">
        <v>1</v>
      </c>
      <c r="O53" s="23">
        <f t="shared" si="6"/>
        <v>1.2000000000000002</v>
      </c>
      <c r="P53" s="45">
        <f t="shared" si="9"/>
        <v>7</v>
      </c>
      <c r="Q53" s="45">
        <f t="shared" si="10"/>
        <v>14</v>
      </c>
      <c r="R53" s="69">
        <f t="shared" si="11"/>
        <v>0.33333333333333331</v>
      </c>
    </row>
    <row r="54" spans="1:18" x14ac:dyDescent="0.3">
      <c r="A54" s="24">
        <v>42425</v>
      </c>
      <c r="B54" s="27" t="s">
        <v>120</v>
      </c>
      <c r="C54" s="48" t="s">
        <v>121</v>
      </c>
      <c r="D54" s="19">
        <v>3.75</v>
      </c>
      <c r="E54" s="20">
        <f t="shared" si="7"/>
        <v>9</v>
      </c>
      <c r="F54" s="20">
        <f t="shared" si="12"/>
        <v>33.75</v>
      </c>
      <c r="G54" s="21" t="s">
        <v>28</v>
      </c>
      <c r="H54" s="20">
        <f t="shared" si="13"/>
        <v>24.75</v>
      </c>
      <c r="I54" s="20">
        <f t="shared" si="3"/>
        <v>252.58000000000004</v>
      </c>
      <c r="J54" s="45">
        <f t="shared" si="4"/>
        <v>17</v>
      </c>
      <c r="K54" s="45">
        <f t="shared" si="5"/>
        <v>32</v>
      </c>
      <c r="L54" s="61">
        <f t="shared" si="0"/>
        <v>0.34693877551020408</v>
      </c>
      <c r="M54" s="23">
        <f t="shared" si="1"/>
        <v>3.75</v>
      </c>
      <c r="N54">
        <v>1</v>
      </c>
      <c r="O54" s="23">
        <f t="shared" si="6"/>
        <v>2.75</v>
      </c>
      <c r="P54" s="45">
        <f t="shared" si="9"/>
        <v>8</v>
      </c>
      <c r="Q54" s="45">
        <f t="shared" si="10"/>
        <v>14</v>
      </c>
      <c r="R54" s="69">
        <f t="shared" si="11"/>
        <v>0.36363636363636365</v>
      </c>
    </row>
    <row r="55" spans="1:18" x14ac:dyDescent="0.3">
      <c r="A55" s="24">
        <v>42426</v>
      </c>
      <c r="B55" s="27" t="s">
        <v>122</v>
      </c>
      <c r="C55" s="30" t="s">
        <v>123</v>
      </c>
      <c r="D55" s="19">
        <v>2.75</v>
      </c>
      <c r="E55" s="20">
        <f t="shared" si="7"/>
        <v>1</v>
      </c>
      <c r="F55" s="20">
        <f t="shared" si="12"/>
        <v>2.75</v>
      </c>
      <c r="G55" s="21" t="s">
        <v>28</v>
      </c>
      <c r="H55" s="20">
        <f t="shared" si="13"/>
        <v>1.75</v>
      </c>
      <c r="I55" s="20">
        <f t="shared" si="3"/>
        <v>254.33000000000004</v>
      </c>
      <c r="J55" s="45">
        <f t="shared" si="4"/>
        <v>18</v>
      </c>
      <c r="K55" s="45">
        <f t="shared" si="5"/>
        <v>32</v>
      </c>
      <c r="L55" s="61">
        <f t="shared" si="0"/>
        <v>0.36</v>
      </c>
      <c r="M55" s="23">
        <f t="shared" si="1"/>
        <v>2.75</v>
      </c>
      <c r="N55">
        <v>1</v>
      </c>
      <c r="O55" s="23">
        <f t="shared" si="6"/>
        <v>1.75</v>
      </c>
      <c r="P55" s="45">
        <f t="shared" si="9"/>
        <v>9</v>
      </c>
      <c r="Q55" s="45">
        <f t="shared" si="10"/>
        <v>14</v>
      </c>
      <c r="R55" s="69">
        <f t="shared" si="11"/>
        <v>0.39130434782608697</v>
      </c>
    </row>
    <row r="56" spans="1:18" x14ac:dyDescent="0.3">
      <c r="A56" s="24">
        <v>42427</v>
      </c>
      <c r="B56" s="27" t="s">
        <v>124</v>
      </c>
      <c r="C56" s="30" t="s">
        <v>125</v>
      </c>
      <c r="D56" s="19">
        <v>2.75</v>
      </c>
      <c r="E56" s="20">
        <f t="shared" si="7"/>
        <v>1</v>
      </c>
      <c r="F56" s="20">
        <f t="shared" si="12"/>
        <v>2.75</v>
      </c>
      <c r="G56" s="21" t="s">
        <v>28</v>
      </c>
      <c r="H56" s="20">
        <f t="shared" si="13"/>
        <v>1.75</v>
      </c>
      <c r="I56" s="20">
        <f t="shared" si="3"/>
        <v>256.08000000000004</v>
      </c>
      <c r="J56" s="45">
        <f t="shared" si="4"/>
        <v>19</v>
      </c>
      <c r="K56" s="45">
        <f t="shared" si="5"/>
        <v>32</v>
      </c>
      <c r="L56" s="61">
        <f t="shared" si="0"/>
        <v>0.37254901960784315</v>
      </c>
      <c r="M56" s="23">
        <f t="shared" si="1"/>
        <v>2.75</v>
      </c>
      <c r="N56">
        <v>1</v>
      </c>
      <c r="O56" s="23">
        <f t="shared" si="6"/>
        <v>1.75</v>
      </c>
      <c r="P56" s="45">
        <f t="shared" si="9"/>
        <v>10</v>
      </c>
      <c r="Q56" s="45">
        <f t="shared" si="10"/>
        <v>14</v>
      </c>
      <c r="R56" s="69">
        <f t="shared" si="11"/>
        <v>0.41666666666666669</v>
      </c>
    </row>
    <row r="57" spans="1:18" x14ac:dyDescent="0.3">
      <c r="A57" s="24">
        <v>42429</v>
      </c>
      <c r="B57" s="27" t="s">
        <v>126</v>
      </c>
      <c r="C57" s="30" t="s">
        <v>127</v>
      </c>
      <c r="D57" s="19">
        <v>3.75</v>
      </c>
      <c r="E57" s="20">
        <f t="shared" si="7"/>
        <v>1</v>
      </c>
      <c r="F57" s="20">
        <f t="shared" si="12"/>
        <v>3.75</v>
      </c>
      <c r="G57" s="21" t="s">
        <v>28</v>
      </c>
      <c r="H57" s="20">
        <f t="shared" si="13"/>
        <v>2.75</v>
      </c>
      <c r="I57" s="20">
        <f t="shared" si="3"/>
        <v>258.83000000000004</v>
      </c>
      <c r="J57" s="45">
        <f t="shared" si="4"/>
        <v>20</v>
      </c>
      <c r="K57" s="45">
        <f t="shared" si="5"/>
        <v>32</v>
      </c>
      <c r="L57" s="61">
        <f t="shared" si="0"/>
        <v>0.38461538461538464</v>
      </c>
      <c r="M57" s="23">
        <f t="shared" si="1"/>
        <v>3.75</v>
      </c>
      <c r="N57">
        <v>1</v>
      </c>
      <c r="O57" s="23">
        <f t="shared" si="6"/>
        <v>2.75</v>
      </c>
      <c r="P57" s="45">
        <f t="shared" si="9"/>
        <v>11</v>
      </c>
      <c r="Q57" s="45">
        <f t="shared" si="10"/>
        <v>14</v>
      </c>
      <c r="R57" s="69">
        <f t="shared" si="11"/>
        <v>0.44</v>
      </c>
    </row>
    <row r="58" spans="1:18" ht="39.75" customHeight="1" x14ac:dyDescent="0.3">
      <c r="A58" s="51">
        <v>42430</v>
      </c>
      <c r="B58" s="72" t="s">
        <v>128</v>
      </c>
      <c r="C58" s="73" t="s">
        <v>129</v>
      </c>
      <c r="D58" s="52">
        <v>4</v>
      </c>
      <c r="E58" s="20">
        <f t="shared" si="7"/>
        <v>1</v>
      </c>
      <c r="F58" s="53">
        <f t="shared" si="12"/>
        <v>4</v>
      </c>
      <c r="G58" s="54" t="s">
        <v>28</v>
      </c>
      <c r="H58" s="20">
        <f t="shared" si="13"/>
        <v>3</v>
      </c>
      <c r="I58" s="53">
        <f t="shared" si="3"/>
        <v>261.83000000000004</v>
      </c>
      <c r="J58" s="44">
        <f t="shared" si="4"/>
        <v>21</v>
      </c>
      <c r="K58" s="44">
        <f t="shared" si="5"/>
        <v>32</v>
      </c>
      <c r="L58" s="68">
        <f t="shared" si="0"/>
        <v>0.39622641509433965</v>
      </c>
      <c r="M58" s="23">
        <f t="shared" si="1"/>
        <v>4</v>
      </c>
      <c r="N58">
        <v>1</v>
      </c>
      <c r="O58" s="23">
        <f t="shared" si="6"/>
        <v>3</v>
      </c>
      <c r="P58" s="44">
        <v>1</v>
      </c>
      <c r="Q58" s="44">
        <v>0</v>
      </c>
      <c r="R58" s="70">
        <f t="shared" si="11"/>
        <v>1</v>
      </c>
    </row>
    <row r="59" spans="1:18" x14ac:dyDescent="0.3">
      <c r="A59" s="24">
        <v>42431</v>
      </c>
      <c r="B59" s="63" t="s">
        <v>130</v>
      </c>
      <c r="C59" s="30" t="s">
        <v>131</v>
      </c>
      <c r="D59" s="19">
        <v>3.5</v>
      </c>
      <c r="E59" s="20">
        <f t="shared" si="7"/>
        <v>1</v>
      </c>
      <c r="F59" s="20">
        <f t="shared" si="12"/>
        <v>3.5</v>
      </c>
      <c r="G59" s="21" t="s">
        <v>19</v>
      </c>
      <c r="H59" s="20">
        <f t="shared" si="13"/>
        <v>-1</v>
      </c>
      <c r="I59" s="20">
        <f t="shared" si="3"/>
        <v>260.83000000000004</v>
      </c>
      <c r="J59" s="45">
        <f t="shared" si="4"/>
        <v>21</v>
      </c>
      <c r="K59" s="45">
        <f t="shared" si="5"/>
        <v>33</v>
      </c>
      <c r="L59" s="61">
        <f t="shared" si="0"/>
        <v>0.3888888888888889</v>
      </c>
      <c r="M59" s="23">
        <f t="shared" si="1"/>
        <v>3.5</v>
      </c>
      <c r="N59">
        <v>1</v>
      </c>
      <c r="O59" s="23">
        <f>M59-N59</f>
        <v>2.5</v>
      </c>
      <c r="P59" s="45">
        <f t="shared" ref="P59:P82" si="14">IF(G59="","",IF(G59="Won",P58+1,IF(G59="Push",P58,P58)))</f>
        <v>1</v>
      </c>
      <c r="Q59" s="45">
        <f t="shared" ref="Q59:Q82" si="15">IF(G59="","",IF(G59="Lost",Q58+1,IF(G59="Push",Q58,Q58)))</f>
        <v>1</v>
      </c>
      <c r="R59" s="69">
        <f t="shared" si="11"/>
        <v>0.5</v>
      </c>
    </row>
    <row r="60" spans="1:18" x14ac:dyDescent="0.3">
      <c r="A60" s="24">
        <v>42432</v>
      </c>
      <c r="B60" s="27" t="s">
        <v>132</v>
      </c>
      <c r="C60" s="30" t="s">
        <v>133</v>
      </c>
      <c r="D60" s="19">
        <v>2.5</v>
      </c>
      <c r="E60" s="20">
        <f t="shared" si="7"/>
        <v>3</v>
      </c>
      <c r="F60" s="20">
        <f t="shared" si="12"/>
        <v>7.5</v>
      </c>
      <c r="G60" s="21" t="s">
        <v>28</v>
      </c>
      <c r="H60" s="20">
        <f t="shared" si="13"/>
        <v>4.5</v>
      </c>
      <c r="I60" s="20">
        <f t="shared" si="3"/>
        <v>265.33000000000004</v>
      </c>
      <c r="J60" s="45">
        <f t="shared" si="4"/>
        <v>22</v>
      </c>
      <c r="K60" s="45">
        <f t="shared" si="5"/>
        <v>33</v>
      </c>
      <c r="L60" s="61">
        <f t="shared" si="0"/>
        <v>0.4</v>
      </c>
      <c r="M60" s="23">
        <f t="shared" si="1"/>
        <v>2.5</v>
      </c>
      <c r="N60">
        <v>1</v>
      </c>
      <c r="O60" s="23">
        <f t="shared" ref="O60:O123" si="16">M60-N60</f>
        <v>1.5</v>
      </c>
      <c r="P60" s="45">
        <f t="shared" si="14"/>
        <v>2</v>
      </c>
      <c r="Q60" s="45">
        <f t="shared" si="15"/>
        <v>1</v>
      </c>
      <c r="R60" s="69">
        <f t="shared" si="11"/>
        <v>0.66666666666666663</v>
      </c>
    </row>
    <row r="61" spans="1:18" x14ac:dyDescent="0.3">
      <c r="A61" s="24">
        <v>42433</v>
      </c>
      <c r="B61" s="25" t="s">
        <v>134</v>
      </c>
      <c r="C61" s="26" t="s">
        <v>135</v>
      </c>
      <c r="D61" s="19">
        <v>2.75</v>
      </c>
      <c r="E61" s="20">
        <f t="shared" si="7"/>
        <v>1</v>
      </c>
      <c r="F61" s="20">
        <f t="shared" si="12"/>
        <v>2.75</v>
      </c>
      <c r="G61" s="21" t="s">
        <v>19</v>
      </c>
      <c r="H61" s="20">
        <f t="shared" si="13"/>
        <v>-1</v>
      </c>
      <c r="I61" s="20">
        <f t="shared" si="3"/>
        <v>264.33000000000004</v>
      </c>
      <c r="J61" s="45">
        <f t="shared" si="4"/>
        <v>22</v>
      </c>
      <c r="K61" s="45">
        <f t="shared" si="5"/>
        <v>34</v>
      </c>
      <c r="L61" s="61">
        <f t="shared" si="0"/>
        <v>0.39285714285714285</v>
      </c>
      <c r="M61" s="23">
        <f t="shared" si="1"/>
        <v>2.75</v>
      </c>
      <c r="N61">
        <v>1</v>
      </c>
      <c r="O61" s="23">
        <f t="shared" si="16"/>
        <v>1.75</v>
      </c>
      <c r="P61" s="45">
        <f t="shared" si="14"/>
        <v>2</v>
      </c>
      <c r="Q61" s="45">
        <f t="shared" si="15"/>
        <v>2</v>
      </c>
      <c r="R61" s="69">
        <f t="shared" si="11"/>
        <v>0.5</v>
      </c>
    </row>
    <row r="62" spans="1:18" x14ac:dyDescent="0.3">
      <c r="A62" s="24">
        <v>42434</v>
      </c>
      <c r="B62" s="25" t="s">
        <v>136</v>
      </c>
      <c r="C62" s="26" t="s">
        <v>137</v>
      </c>
      <c r="D62" s="19">
        <v>3.5</v>
      </c>
      <c r="E62" s="20">
        <f t="shared" si="7"/>
        <v>3</v>
      </c>
      <c r="F62" s="20">
        <f t="shared" si="12"/>
        <v>10.5</v>
      </c>
      <c r="G62" s="21" t="s">
        <v>19</v>
      </c>
      <c r="H62" s="20">
        <f t="shared" si="13"/>
        <v>-3</v>
      </c>
      <c r="I62" s="20">
        <f t="shared" si="3"/>
        <v>261.33000000000004</v>
      </c>
      <c r="J62" s="45">
        <f t="shared" si="4"/>
        <v>22</v>
      </c>
      <c r="K62" s="45">
        <f t="shared" si="5"/>
        <v>35</v>
      </c>
      <c r="L62" s="61">
        <f t="shared" si="0"/>
        <v>0.38596491228070173</v>
      </c>
      <c r="M62" s="23">
        <f t="shared" si="1"/>
        <v>3.5</v>
      </c>
      <c r="N62">
        <v>1</v>
      </c>
      <c r="O62" s="23">
        <f t="shared" si="16"/>
        <v>2.5</v>
      </c>
      <c r="P62" s="45">
        <f t="shared" si="14"/>
        <v>2</v>
      </c>
      <c r="Q62" s="45">
        <f t="shared" si="15"/>
        <v>3</v>
      </c>
      <c r="R62" s="69">
        <f t="shared" si="11"/>
        <v>0.4</v>
      </c>
    </row>
    <row r="63" spans="1:18" x14ac:dyDescent="0.3">
      <c r="A63" s="24">
        <v>42436</v>
      </c>
      <c r="B63" s="27" t="s">
        <v>138</v>
      </c>
      <c r="C63" s="28" t="s">
        <v>139</v>
      </c>
      <c r="D63" s="19">
        <v>2.5</v>
      </c>
      <c r="E63" s="20">
        <f t="shared" si="7"/>
        <v>9</v>
      </c>
      <c r="F63" s="20">
        <f t="shared" si="12"/>
        <v>22.5</v>
      </c>
      <c r="G63" s="21" t="s">
        <v>19</v>
      </c>
      <c r="H63" s="20">
        <f t="shared" si="13"/>
        <v>-9</v>
      </c>
      <c r="I63" s="20">
        <f t="shared" si="3"/>
        <v>252.33000000000004</v>
      </c>
      <c r="J63" s="45">
        <f t="shared" si="4"/>
        <v>22</v>
      </c>
      <c r="K63" s="45">
        <f t="shared" si="5"/>
        <v>36</v>
      </c>
      <c r="L63" s="61">
        <f t="shared" si="0"/>
        <v>0.37931034482758619</v>
      </c>
      <c r="M63" s="23">
        <f t="shared" si="1"/>
        <v>2.5</v>
      </c>
      <c r="N63">
        <v>1</v>
      </c>
      <c r="O63" s="23">
        <f t="shared" si="16"/>
        <v>1.5</v>
      </c>
      <c r="P63" s="45">
        <f t="shared" si="14"/>
        <v>2</v>
      </c>
      <c r="Q63" s="45">
        <f t="shared" si="15"/>
        <v>4</v>
      </c>
      <c r="R63" s="69">
        <f t="shared" si="11"/>
        <v>0.33333333333333331</v>
      </c>
    </row>
    <row r="64" spans="1:18" x14ac:dyDescent="0.3">
      <c r="A64" s="24">
        <v>42437</v>
      </c>
      <c r="B64" s="27" t="s">
        <v>140</v>
      </c>
      <c r="C64" s="28" t="s">
        <v>141</v>
      </c>
      <c r="D64" s="19">
        <v>2.88</v>
      </c>
      <c r="E64" s="20">
        <f t="shared" si="7"/>
        <v>27</v>
      </c>
      <c r="F64" s="20">
        <f t="shared" si="12"/>
        <v>77.759999999999991</v>
      </c>
      <c r="G64" s="21" t="s">
        <v>19</v>
      </c>
      <c r="H64" s="20">
        <f t="shared" si="13"/>
        <v>-27</v>
      </c>
      <c r="I64" s="20">
        <f t="shared" si="3"/>
        <v>225.33000000000004</v>
      </c>
      <c r="J64" s="45">
        <f t="shared" si="4"/>
        <v>22</v>
      </c>
      <c r="K64" s="45">
        <f t="shared" si="5"/>
        <v>37</v>
      </c>
      <c r="L64" s="61">
        <f t="shared" si="0"/>
        <v>0.3728813559322034</v>
      </c>
      <c r="M64" s="23">
        <f t="shared" si="1"/>
        <v>2.88</v>
      </c>
      <c r="N64">
        <v>1</v>
      </c>
      <c r="O64" s="23">
        <f t="shared" si="16"/>
        <v>1.88</v>
      </c>
      <c r="P64" s="45">
        <f t="shared" si="14"/>
        <v>2</v>
      </c>
      <c r="Q64" s="45">
        <f t="shared" si="15"/>
        <v>5</v>
      </c>
      <c r="R64" s="69">
        <f t="shared" si="11"/>
        <v>0.2857142857142857</v>
      </c>
    </row>
    <row r="65" spans="1:19" x14ac:dyDescent="0.3">
      <c r="A65" s="24">
        <v>42438</v>
      </c>
      <c r="B65" s="65" t="s">
        <v>142</v>
      </c>
      <c r="C65" s="66" t="s">
        <v>143</v>
      </c>
      <c r="D65" s="19">
        <v>3</v>
      </c>
      <c r="E65" s="20">
        <f t="shared" si="7"/>
        <v>81</v>
      </c>
      <c r="F65" s="20">
        <f t="shared" si="12"/>
        <v>243</v>
      </c>
      <c r="G65" s="21" t="s">
        <v>28</v>
      </c>
      <c r="H65" s="20">
        <f t="shared" si="13"/>
        <v>162</v>
      </c>
      <c r="I65" s="20">
        <f t="shared" si="3"/>
        <v>387.33000000000004</v>
      </c>
      <c r="J65" s="45">
        <f t="shared" si="4"/>
        <v>23</v>
      </c>
      <c r="K65" s="45">
        <f t="shared" si="5"/>
        <v>37</v>
      </c>
      <c r="L65" s="61">
        <f t="shared" si="0"/>
        <v>0.38333333333333336</v>
      </c>
      <c r="M65" s="23">
        <f t="shared" si="1"/>
        <v>3</v>
      </c>
      <c r="N65">
        <v>1</v>
      </c>
      <c r="O65" s="23">
        <f t="shared" si="16"/>
        <v>2</v>
      </c>
      <c r="P65" s="45">
        <f t="shared" si="14"/>
        <v>3</v>
      </c>
      <c r="Q65" s="45">
        <f t="shared" si="15"/>
        <v>5</v>
      </c>
      <c r="R65" s="69">
        <f t="shared" si="11"/>
        <v>0.375</v>
      </c>
    </row>
    <row r="66" spans="1:19" x14ac:dyDescent="0.3">
      <c r="A66" s="24">
        <v>42439</v>
      </c>
      <c r="B66" s="27" t="s">
        <v>144</v>
      </c>
      <c r="C66" s="28" t="s">
        <v>145</v>
      </c>
      <c r="D66" s="19">
        <v>3</v>
      </c>
      <c r="E66" s="20">
        <f t="shared" si="7"/>
        <v>1</v>
      </c>
      <c r="F66" s="20">
        <f t="shared" si="12"/>
        <v>3</v>
      </c>
      <c r="G66" s="21" t="s">
        <v>19</v>
      </c>
      <c r="H66" s="20">
        <f t="shared" si="13"/>
        <v>-1</v>
      </c>
      <c r="I66" s="20">
        <f t="shared" si="3"/>
        <v>386.33000000000004</v>
      </c>
      <c r="J66" s="45">
        <f t="shared" si="4"/>
        <v>23</v>
      </c>
      <c r="K66" s="45">
        <f t="shared" si="5"/>
        <v>38</v>
      </c>
      <c r="L66" s="61">
        <f t="shared" si="0"/>
        <v>0.37704918032786883</v>
      </c>
      <c r="M66" s="23">
        <f t="shared" si="1"/>
        <v>3</v>
      </c>
      <c r="N66">
        <v>1</v>
      </c>
      <c r="O66" s="23">
        <f t="shared" si="16"/>
        <v>2</v>
      </c>
      <c r="P66" s="45">
        <f t="shared" si="14"/>
        <v>3</v>
      </c>
      <c r="Q66" s="45">
        <f t="shared" si="15"/>
        <v>6</v>
      </c>
      <c r="R66" s="69">
        <f t="shared" si="11"/>
        <v>0.33333333333333331</v>
      </c>
    </row>
    <row r="67" spans="1:19" x14ac:dyDescent="0.3">
      <c r="A67" s="24">
        <v>42440</v>
      </c>
      <c r="B67" s="27" t="s">
        <v>146</v>
      </c>
      <c r="C67" s="28" t="s">
        <v>147</v>
      </c>
      <c r="D67" s="19">
        <v>2.88</v>
      </c>
      <c r="E67" s="20">
        <f t="shared" si="7"/>
        <v>3</v>
      </c>
      <c r="F67" s="20">
        <f t="shared" si="12"/>
        <v>8.64</v>
      </c>
      <c r="G67" s="21" t="s">
        <v>28</v>
      </c>
      <c r="H67" s="20">
        <f t="shared" si="13"/>
        <v>5.6400000000000006</v>
      </c>
      <c r="I67" s="20">
        <f t="shared" si="3"/>
        <v>391.97</v>
      </c>
      <c r="J67" s="45">
        <f t="shared" si="4"/>
        <v>24</v>
      </c>
      <c r="K67" s="45">
        <f t="shared" si="5"/>
        <v>38</v>
      </c>
      <c r="L67" s="61">
        <f t="shared" si="0"/>
        <v>0.38709677419354838</v>
      </c>
      <c r="M67" s="23">
        <f t="shared" si="1"/>
        <v>2.88</v>
      </c>
      <c r="N67">
        <v>1</v>
      </c>
      <c r="O67" s="23">
        <f t="shared" si="16"/>
        <v>1.88</v>
      </c>
      <c r="P67" s="45">
        <f t="shared" si="14"/>
        <v>4</v>
      </c>
      <c r="Q67" s="45">
        <f t="shared" si="15"/>
        <v>6</v>
      </c>
      <c r="R67" s="69">
        <f t="shared" si="11"/>
        <v>0.4</v>
      </c>
    </row>
    <row r="68" spans="1:19" x14ac:dyDescent="0.3">
      <c r="A68" s="24">
        <v>42441</v>
      </c>
      <c r="B68" s="27" t="s">
        <v>148</v>
      </c>
      <c r="C68" s="28" t="s">
        <v>149</v>
      </c>
      <c r="D68" s="19">
        <v>2.75</v>
      </c>
      <c r="E68" s="20">
        <f t="shared" si="7"/>
        <v>1</v>
      </c>
      <c r="F68" s="20">
        <f t="shared" si="12"/>
        <v>2.75</v>
      </c>
      <c r="G68" s="21" t="s">
        <v>19</v>
      </c>
      <c r="H68" s="20">
        <f t="shared" si="13"/>
        <v>-1</v>
      </c>
      <c r="I68" s="20">
        <f t="shared" si="3"/>
        <v>390.97</v>
      </c>
      <c r="J68" s="45">
        <f t="shared" si="4"/>
        <v>24</v>
      </c>
      <c r="K68" s="45">
        <f t="shared" si="5"/>
        <v>39</v>
      </c>
      <c r="L68" s="61">
        <f t="shared" si="0"/>
        <v>0.38095238095238093</v>
      </c>
      <c r="M68" s="23">
        <f t="shared" si="1"/>
        <v>2.75</v>
      </c>
      <c r="N68">
        <v>1</v>
      </c>
      <c r="O68" s="23">
        <f t="shared" si="16"/>
        <v>1.75</v>
      </c>
      <c r="P68" s="45">
        <f t="shared" si="14"/>
        <v>4</v>
      </c>
      <c r="Q68" s="45">
        <f t="shared" si="15"/>
        <v>7</v>
      </c>
      <c r="R68" s="69">
        <f t="shared" si="11"/>
        <v>0.36363636363636365</v>
      </c>
    </row>
    <row r="69" spans="1:19" x14ac:dyDescent="0.3">
      <c r="A69" s="24">
        <v>42443</v>
      </c>
      <c r="B69" s="27" t="s">
        <v>150</v>
      </c>
      <c r="C69" s="28" t="s">
        <v>119</v>
      </c>
      <c r="D69" s="19">
        <v>3</v>
      </c>
      <c r="E69" s="20">
        <f t="shared" si="7"/>
        <v>3</v>
      </c>
      <c r="F69" s="20">
        <f t="shared" si="12"/>
        <v>9</v>
      </c>
      <c r="G69" s="21" t="s">
        <v>28</v>
      </c>
      <c r="H69" s="20">
        <f t="shared" si="13"/>
        <v>6</v>
      </c>
      <c r="I69" s="20">
        <f t="shared" si="3"/>
        <v>396.97</v>
      </c>
      <c r="J69" s="45">
        <f t="shared" si="4"/>
        <v>25</v>
      </c>
      <c r="K69" s="45">
        <f t="shared" si="5"/>
        <v>39</v>
      </c>
      <c r="L69" s="61">
        <f t="shared" ref="L69:L132" si="17">IF(G69="","",J69/(J69+K69))</f>
        <v>0.390625</v>
      </c>
      <c r="M69" s="23">
        <f t="shared" ref="M69:M132" si="18">D69</f>
        <v>3</v>
      </c>
      <c r="N69">
        <v>1</v>
      </c>
      <c r="O69" s="23">
        <f t="shared" si="16"/>
        <v>2</v>
      </c>
      <c r="P69" s="45">
        <f t="shared" si="14"/>
        <v>5</v>
      </c>
      <c r="Q69" s="45">
        <f t="shared" si="15"/>
        <v>7</v>
      </c>
      <c r="R69" s="69">
        <f t="shared" si="11"/>
        <v>0.41666666666666669</v>
      </c>
    </row>
    <row r="70" spans="1:19" x14ac:dyDescent="0.3">
      <c r="A70" s="24">
        <v>42445</v>
      </c>
      <c r="B70" s="27" t="s">
        <v>151</v>
      </c>
      <c r="C70" s="67" t="s">
        <v>152</v>
      </c>
      <c r="D70" s="19">
        <v>2.37</v>
      </c>
      <c r="E70" s="20">
        <f t="shared" si="7"/>
        <v>1</v>
      </c>
      <c r="F70" s="20">
        <f t="shared" ref="F70:F101" si="19">IF(D70="","",IF(G69="Won",  D70*E70,D70*E70))</f>
        <v>2.37</v>
      </c>
      <c r="G70" s="21" t="s">
        <v>28</v>
      </c>
      <c r="H70" s="20">
        <f t="shared" si="13"/>
        <v>1.37</v>
      </c>
      <c r="I70" s="20">
        <f t="shared" ref="I70:I133" si="20">IF(G70="","",H70+I69)</f>
        <v>398.34000000000003</v>
      </c>
      <c r="J70" s="45">
        <f t="shared" ref="J70:J133" si="21">IF(G70="","",IF(G70="Won",J69+1,IF(G70="Push",J69,J69)))</f>
        <v>26</v>
      </c>
      <c r="K70" s="45">
        <f t="shared" ref="K70:K133" si="22">IF(G70="","",IF(G70="Lost",K69+1,IF(G70="Push",K69,K69)))</f>
        <v>39</v>
      </c>
      <c r="L70" s="61">
        <f t="shared" si="17"/>
        <v>0.4</v>
      </c>
      <c r="M70" s="23">
        <f t="shared" si="18"/>
        <v>2.37</v>
      </c>
      <c r="N70">
        <v>1</v>
      </c>
      <c r="O70" s="23">
        <f t="shared" si="16"/>
        <v>1.37</v>
      </c>
      <c r="P70" s="45">
        <f t="shared" si="14"/>
        <v>6</v>
      </c>
      <c r="Q70" s="45">
        <f t="shared" si="15"/>
        <v>7</v>
      </c>
      <c r="R70" s="69">
        <f t="shared" si="11"/>
        <v>0.46153846153846156</v>
      </c>
      <c r="S70" t="s">
        <v>153</v>
      </c>
    </row>
    <row r="71" spans="1:19" x14ac:dyDescent="0.3">
      <c r="A71" s="24">
        <v>42446</v>
      </c>
      <c r="B71" s="27" t="s">
        <v>154</v>
      </c>
      <c r="C71" s="30" t="s">
        <v>155</v>
      </c>
      <c r="D71" s="19">
        <v>3.25</v>
      </c>
      <c r="E71" s="20">
        <f t="shared" ref="E71:E134" si="23">IF(D71="","",IF(G70="Won",1,IF(COUNTIF(G66:G70,"Lost")&gt;4,1,E70*3)))</f>
        <v>1</v>
      </c>
      <c r="F71" s="20">
        <f t="shared" si="19"/>
        <v>3.25</v>
      </c>
      <c r="G71" s="21" t="s">
        <v>19</v>
      </c>
      <c r="H71" s="20">
        <f t="shared" ref="H71:H102" si="24">IF(G71="","",IF(G71="Won", E71*D71-E71,-E71))</f>
        <v>-1</v>
      </c>
      <c r="I71" s="20">
        <f t="shared" si="20"/>
        <v>397.34000000000003</v>
      </c>
      <c r="J71" s="45">
        <f t="shared" si="21"/>
        <v>26</v>
      </c>
      <c r="K71" s="45">
        <f t="shared" si="22"/>
        <v>40</v>
      </c>
      <c r="L71" s="61">
        <f t="shared" si="17"/>
        <v>0.39393939393939392</v>
      </c>
      <c r="M71" s="23">
        <f t="shared" si="18"/>
        <v>3.25</v>
      </c>
      <c r="N71">
        <v>1</v>
      </c>
      <c r="O71" s="23">
        <f t="shared" si="16"/>
        <v>2.25</v>
      </c>
      <c r="P71" s="45">
        <f t="shared" si="14"/>
        <v>6</v>
      </c>
      <c r="Q71" s="45">
        <f t="shared" si="15"/>
        <v>8</v>
      </c>
      <c r="R71" s="69">
        <f t="shared" si="11"/>
        <v>0.42857142857142855</v>
      </c>
    </row>
    <row r="72" spans="1:19" x14ac:dyDescent="0.3">
      <c r="A72" s="24">
        <v>42447</v>
      </c>
      <c r="B72" s="27" t="s">
        <v>156</v>
      </c>
      <c r="C72" s="30" t="s">
        <v>157</v>
      </c>
      <c r="D72" s="19">
        <v>3.25</v>
      </c>
      <c r="E72" s="20">
        <f t="shared" si="23"/>
        <v>3</v>
      </c>
      <c r="F72" s="20">
        <f t="shared" si="19"/>
        <v>9.75</v>
      </c>
      <c r="G72" s="21" t="s">
        <v>28</v>
      </c>
      <c r="H72" s="20">
        <f t="shared" si="24"/>
        <v>6.75</v>
      </c>
      <c r="I72" s="20">
        <f t="shared" si="20"/>
        <v>404.09000000000003</v>
      </c>
      <c r="J72" s="45">
        <f t="shared" si="21"/>
        <v>27</v>
      </c>
      <c r="K72" s="45">
        <f t="shared" si="22"/>
        <v>40</v>
      </c>
      <c r="L72" s="61">
        <f t="shared" si="17"/>
        <v>0.40298507462686567</v>
      </c>
      <c r="M72" s="23">
        <f t="shared" si="18"/>
        <v>3.25</v>
      </c>
      <c r="N72">
        <v>1</v>
      </c>
      <c r="O72" s="23">
        <f t="shared" si="16"/>
        <v>2.25</v>
      </c>
      <c r="P72" s="45">
        <f t="shared" si="14"/>
        <v>7</v>
      </c>
      <c r="Q72" s="45">
        <f t="shared" si="15"/>
        <v>8</v>
      </c>
      <c r="R72" s="69">
        <f t="shared" si="11"/>
        <v>0.46666666666666667</v>
      </c>
    </row>
    <row r="73" spans="1:19" x14ac:dyDescent="0.3">
      <c r="A73" s="24">
        <v>42449</v>
      </c>
      <c r="B73" s="27" t="s">
        <v>158</v>
      </c>
      <c r="C73" s="30" t="s">
        <v>159</v>
      </c>
      <c r="D73" s="19">
        <v>2.5</v>
      </c>
      <c r="E73" s="20">
        <f t="shared" si="23"/>
        <v>1</v>
      </c>
      <c r="F73" s="20">
        <f t="shared" si="19"/>
        <v>2.5</v>
      </c>
      <c r="G73" s="21" t="s">
        <v>19</v>
      </c>
      <c r="H73" s="20">
        <f t="shared" si="24"/>
        <v>-1</v>
      </c>
      <c r="I73" s="20">
        <f t="shared" si="20"/>
        <v>403.09000000000003</v>
      </c>
      <c r="J73" s="45">
        <f t="shared" si="21"/>
        <v>27</v>
      </c>
      <c r="K73" s="45">
        <f t="shared" si="22"/>
        <v>41</v>
      </c>
      <c r="L73" s="61">
        <f t="shared" si="17"/>
        <v>0.39705882352941174</v>
      </c>
      <c r="M73" s="23">
        <f t="shared" si="18"/>
        <v>2.5</v>
      </c>
      <c r="N73">
        <v>1</v>
      </c>
      <c r="O73" s="23">
        <f t="shared" si="16"/>
        <v>1.5</v>
      </c>
      <c r="P73" s="45">
        <f t="shared" si="14"/>
        <v>7</v>
      </c>
      <c r="Q73" s="45">
        <f t="shared" si="15"/>
        <v>9</v>
      </c>
      <c r="R73" s="69">
        <f t="shared" si="11"/>
        <v>0.4375</v>
      </c>
    </row>
    <row r="74" spans="1:19" x14ac:dyDescent="0.3">
      <c r="A74" s="24">
        <v>42450</v>
      </c>
      <c r="B74" s="27" t="s">
        <v>160</v>
      </c>
      <c r="C74" s="30" t="s">
        <v>161</v>
      </c>
      <c r="D74" s="19">
        <v>2.62</v>
      </c>
      <c r="E74" s="20">
        <f t="shared" si="23"/>
        <v>3</v>
      </c>
      <c r="F74" s="20">
        <f t="shared" si="19"/>
        <v>7.86</v>
      </c>
      <c r="G74" s="21" t="s">
        <v>19</v>
      </c>
      <c r="H74" s="20">
        <f t="shared" si="24"/>
        <v>-3</v>
      </c>
      <c r="I74" s="20">
        <f t="shared" si="20"/>
        <v>400.09000000000003</v>
      </c>
      <c r="J74" s="45">
        <f t="shared" si="21"/>
        <v>27</v>
      </c>
      <c r="K74" s="45">
        <f t="shared" si="22"/>
        <v>42</v>
      </c>
      <c r="L74" s="61">
        <f t="shared" si="17"/>
        <v>0.39130434782608697</v>
      </c>
      <c r="M74" s="23">
        <f t="shared" si="18"/>
        <v>2.62</v>
      </c>
      <c r="N74">
        <v>1</v>
      </c>
      <c r="O74" s="23">
        <f t="shared" si="16"/>
        <v>1.62</v>
      </c>
      <c r="P74" s="45">
        <f t="shared" si="14"/>
        <v>7</v>
      </c>
      <c r="Q74" s="45">
        <f t="shared" si="15"/>
        <v>10</v>
      </c>
      <c r="R74" s="69">
        <f t="shared" si="11"/>
        <v>0.41176470588235292</v>
      </c>
    </row>
    <row r="75" spans="1:19" x14ac:dyDescent="0.3">
      <c r="A75" s="24">
        <v>42451</v>
      </c>
      <c r="B75" s="27" t="s">
        <v>162</v>
      </c>
      <c r="C75" s="30" t="s">
        <v>163</v>
      </c>
      <c r="D75" s="19">
        <v>2.5</v>
      </c>
      <c r="E75" s="20">
        <f t="shared" si="23"/>
        <v>9</v>
      </c>
      <c r="F75" s="20">
        <f t="shared" si="19"/>
        <v>22.5</v>
      </c>
      <c r="G75" s="21" t="s">
        <v>28</v>
      </c>
      <c r="H75" s="20">
        <f t="shared" si="24"/>
        <v>13.5</v>
      </c>
      <c r="I75" s="20">
        <f t="shared" si="20"/>
        <v>413.59000000000003</v>
      </c>
      <c r="J75" s="45">
        <f t="shared" si="21"/>
        <v>28</v>
      </c>
      <c r="K75" s="45">
        <f t="shared" si="22"/>
        <v>42</v>
      </c>
      <c r="L75" s="61">
        <f t="shared" si="17"/>
        <v>0.4</v>
      </c>
      <c r="M75" s="23">
        <f t="shared" si="18"/>
        <v>2.5</v>
      </c>
      <c r="N75">
        <v>1</v>
      </c>
      <c r="O75" s="23">
        <f t="shared" si="16"/>
        <v>1.5</v>
      </c>
      <c r="P75" s="45">
        <f t="shared" si="14"/>
        <v>8</v>
      </c>
      <c r="Q75" s="45">
        <f t="shared" si="15"/>
        <v>10</v>
      </c>
      <c r="R75" s="69">
        <f t="shared" si="11"/>
        <v>0.44444444444444442</v>
      </c>
    </row>
    <row r="76" spans="1:19" x14ac:dyDescent="0.3">
      <c r="A76" s="24">
        <v>42452</v>
      </c>
      <c r="B76" s="27" t="s">
        <v>164</v>
      </c>
      <c r="C76" s="30" t="s">
        <v>165</v>
      </c>
      <c r="D76" s="19">
        <v>3</v>
      </c>
      <c r="E76" s="20">
        <f t="shared" si="23"/>
        <v>1</v>
      </c>
      <c r="F76" s="20">
        <f t="shared" si="19"/>
        <v>3</v>
      </c>
      <c r="G76" s="21" t="s">
        <v>19</v>
      </c>
      <c r="H76" s="20">
        <f t="shared" si="24"/>
        <v>-1</v>
      </c>
      <c r="I76" s="20">
        <f t="shared" si="20"/>
        <v>412.59000000000003</v>
      </c>
      <c r="J76" s="45">
        <f t="shared" si="21"/>
        <v>28</v>
      </c>
      <c r="K76" s="45">
        <f t="shared" si="22"/>
        <v>43</v>
      </c>
      <c r="L76" s="61">
        <f t="shared" si="17"/>
        <v>0.39436619718309857</v>
      </c>
      <c r="M76" s="23">
        <f t="shared" si="18"/>
        <v>3</v>
      </c>
      <c r="N76">
        <v>1</v>
      </c>
      <c r="O76" s="23">
        <f t="shared" si="16"/>
        <v>2</v>
      </c>
      <c r="P76" s="45">
        <f t="shared" si="14"/>
        <v>8</v>
      </c>
      <c r="Q76" s="45">
        <f t="shared" si="15"/>
        <v>11</v>
      </c>
      <c r="R76" s="69">
        <f t="shared" si="11"/>
        <v>0.42105263157894735</v>
      </c>
    </row>
    <row r="77" spans="1:19" x14ac:dyDescent="0.3">
      <c r="A77" s="24">
        <v>42453</v>
      </c>
      <c r="B77" s="27" t="s">
        <v>166</v>
      </c>
      <c r="C77" s="30" t="s">
        <v>167</v>
      </c>
      <c r="D77" s="19">
        <v>2.87</v>
      </c>
      <c r="E77" s="20">
        <f t="shared" si="23"/>
        <v>3</v>
      </c>
      <c r="F77" s="20">
        <f t="shared" si="19"/>
        <v>8.61</v>
      </c>
      <c r="G77" s="21" t="s">
        <v>28</v>
      </c>
      <c r="H77" s="20">
        <f t="shared" si="24"/>
        <v>5.6099999999999994</v>
      </c>
      <c r="I77" s="20">
        <f t="shared" si="20"/>
        <v>418.20000000000005</v>
      </c>
      <c r="J77" s="45">
        <f t="shared" si="21"/>
        <v>29</v>
      </c>
      <c r="K77" s="45">
        <f t="shared" si="22"/>
        <v>43</v>
      </c>
      <c r="L77" s="61">
        <f t="shared" si="17"/>
        <v>0.40277777777777779</v>
      </c>
      <c r="M77" s="23">
        <f t="shared" si="18"/>
        <v>2.87</v>
      </c>
      <c r="N77">
        <v>1</v>
      </c>
      <c r="O77" s="23">
        <f t="shared" si="16"/>
        <v>1.87</v>
      </c>
      <c r="P77" s="45">
        <f t="shared" si="14"/>
        <v>9</v>
      </c>
      <c r="Q77" s="45">
        <f t="shared" si="15"/>
        <v>11</v>
      </c>
      <c r="R77" s="69">
        <f t="shared" si="11"/>
        <v>0.45</v>
      </c>
    </row>
    <row r="78" spans="1:19" x14ac:dyDescent="0.3">
      <c r="A78" s="24">
        <v>42454</v>
      </c>
      <c r="B78" s="27" t="s">
        <v>168</v>
      </c>
      <c r="C78" s="30" t="s">
        <v>169</v>
      </c>
      <c r="D78" s="19">
        <v>4.33</v>
      </c>
      <c r="E78" s="20">
        <f t="shared" si="23"/>
        <v>1</v>
      </c>
      <c r="F78" s="20">
        <f t="shared" si="19"/>
        <v>4.33</v>
      </c>
      <c r="G78" s="21" t="s">
        <v>19</v>
      </c>
      <c r="H78" s="20">
        <f t="shared" si="24"/>
        <v>-1</v>
      </c>
      <c r="I78" s="20">
        <f t="shared" si="20"/>
        <v>417.20000000000005</v>
      </c>
      <c r="J78" s="45">
        <f t="shared" si="21"/>
        <v>29</v>
      </c>
      <c r="K78" s="45">
        <f t="shared" si="22"/>
        <v>44</v>
      </c>
      <c r="L78" s="61">
        <f t="shared" si="17"/>
        <v>0.39726027397260272</v>
      </c>
      <c r="M78" s="23">
        <f t="shared" si="18"/>
        <v>4.33</v>
      </c>
      <c r="N78">
        <v>1</v>
      </c>
      <c r="O78" s="23">
        <f t="shared" si="16"/>
        <v>3.33</v>
      </c>
      <c r="P78" s="45">
        <f t="shared" si="14"/>
        <v>9</v>
      </c>
      <c r="Q78" s="45">
        <f t="shared" si="15"/>
        <v>12</v>
      </c>
      <c r="R78" s="69">
        <f t="shared" si="11"/>
        <v>0.42857142857142855</v>
      </c>
    </row>
    <row r="79" spans="1:19" x14ac:dyDescent="0.3">
      <c r="A79" s="24">
        <v>42455</v>
      </c>
      <c r="B79" s="27" t="s">
        <v>170</v>
      </c>
      <c r="C79" s="48" t="s">
        <v>171</v>
      </c>
      <c r="D79" s="19">
        <v>3</v>
      </c>
      <c r="E79" s="20">
        <f t="shared" si="23"/>
        <v>3</v>
      </c>
      <c r="F79" s="20">
        <f t="shared" si="19"/>
        <v>9</v>
      </c>
      <c r="G79" s="21" t="s">
        <v>28</v>
      </c>
      <c r="H79" s="20">
        <f t="shared" si="24"/>
        <v>6</v>
      </c>
      <c r="I79" s="20">
        <f t="shared" si="20"/>
        <v>423.20000000000005</v>
      </c>
      <c r="J79" s="45">
        <f t="shared" si="21"/>
        <v>30</v>
      </c>
      <c r="K79" s="45">
        <f t="shared" si="22"/>
        <v>44</v>
      </c>
      <c r="L79" s="61">
        <f t="shared" si="17"/>
        <v>0.40540540540540543</v>
      </c>
      <c r="M79" s="23">
        <f t="shared" si="18"/>
        <v>3</v>
      </c>
      <c r="N79">
        <v>1</v>
      </c>
      <c r="O79" s="23">
        <f t="shared" si="16"/>
        <v>2</v>
      </c>
      <c r="P79" s="45">
        <f t="shared" si="14"/>
        <v>10</v>
      </c>
      <c r="Q79" s="45">
        <f t="shared" si="15"/>
        <v>12</v>
      </c>
      <c r="R79" s="69">
        <f t="shared" si="11"/>
        <v>0.45454545454545453</v>
      </c>
    </row>
    <row r="80" spans="1:19" x14ac:dyDescent="0.3">
      <c r="A80" s="24">
        <v>42457</v>
      </c>
      <c r="B80" s="27" t="s">
        <v>172</v>
      </c>
      <c r="C80" s="48" t="s">
        <v>173</v>
      </c>
      <c r="D80" s="19">
        <v>2.75</v>
      </c>
      <c r="E80" s="20">
        <f t="shared" si="23"/>
        <v>1</v>
      </c>
      <c r="F80" s="20">
        <f t="shared" si="19"/>
        <v>2.75</v>
      </c>
      <c r="G80" s="21" t="s">
        <v>19</v>
      </c>
      <c r="H80" s="20">
        <f t="shared" si="24"/>
        <v>-1</v>
      </c>
      <c r="I80" s="20">
        <f t="shared" si="20"/>
        <v>422.20000000000005</v>
      </c>
      <c r="J80" s="45">
        <f t="shared" si="21"/>
        <v>30</v>
      </c>
      <c r="K80" s="45">
        <f t="shared" si="22"/>
        <v>45</v>
      </c>
      <c r="L80" s="61">
        <f t="shared" si="17"/>
        <v>0.4</v>
      </c>
      <c r="M80" s="23">
        <f t="shared" si="18"/>
        <v>2.75</v>
      </c>
      <c r="N80">
        <v>1</v>
      </c>
      <c r="O80" s="23">
        <f t="shared" si="16"/>
        <v>1.75</v>
      </c>
      <c r="P80" s="45">
        <f t="shared" si="14"/>
        <v>10</v>
      </c>
      <c r="Q80" s="45">
        <f t="shared" si="15"/>
        <v>13</v>
      </c>
      <c r="R80" s="69">
        <f t="shared" si="11"/>
        <v>0.43478260869565216</v>
      </c>
    </row>
    <row r="81" spans="1:18" x14ac:dyDescent="0.3">
      <c r="A81" s="24">
        <v>42459</v>
      </c>
      <c r="B81" s="27" t="s">
        <v>174</v>
      </c>
      <c r="C81" s="48" t="s">
        <v>175</v>
      </c>
      <c r="D81" s="19">
        <v>3.25</v>
      </c>
      <c r="E81" s="20">
        <f t="shared" si="23"/>
        <v>3</v>
      </c>
      <c r="F81" s="20">
        <f t="shared" si="19"/>
        <v>9.75</v>
      </c>
      <c r="G81" s="21" t="s">
        <v>19</v>
      </c>
      <c r="H81" s="20">
        <f t="shared" si="24"/>
        <v>-3</v>
      </c>
      <c r="I81" s="20">
        <f t="shared" si="20"/>
        <v>419.20000000000005</v>
      </c>
      <c r="J81" s="45">
        <f t="shared" si="21"/>
        <v>30</v>
      </c>
      <c r="K81" s="45">
        <f t="shared" si="22"/>
        <v>46</v>
      </c>
      <c r="L81" s="61">
        <f t="shared" si="17"/>
        <v>0.39473684210526316</v>
      </c>
      <c r="M81" s="23">
        <f t="shared" si="18"/>
        <v>3.25</v>
      </c>
      <c r="N81">
        <v>1</v>
      </c>
      <c r="O81" s="23">
        <f t="shared" si="16"/>
        <v>2.25</v>
      </c>
      <c r="P81" s="45">
        <f t="shared" si="14"/>
        <v>10</v>
      </c>
      <c r="Q81" s="45">
        <f t="shared" si="15"/>
        <v>14</v>
      </c>
      <c r="R81" s="69">
        <f t="shared" si="11"/>
        <v>0.41666666666666669</v>
      </c>
    </row>
    <row r="82" spans="1:18" x14ac:dyDescent="0.3">
      <c r="A82" s="24">
        <v>42460</v>
      </c>
      <c r="B82" s="27" t="s">
        <v>176</v>
      </c>
      <c r="C82" s="48" t="s">
        <v>177</v>
      </c>
      <c r="D82" s="19">
        <v>2.37</v>
      </c>
      <c r="E82" s="20">
        <f t="shared" si="23"/>
        <v>9</v>
      </c>
      <c r="F82" s="20">
        <f t="shared" si="19"/>
        <v>21.330000000000002</v>
      </c>
      <c r="G82" s="21" t="s">
        <v>28</v>
      </c>
      <c r="H82" s="20">
        <f t="shared" si="24"/>
        <v>12.330000000000002</v>
      </c>
      <c r="I82" s="20">
        <f t="shared" si="20"/>
        <v>431.53000000000003</v>
      </c>
      <c r="J82" s="45">
        <f t="shared" si="21"/>
        <v>31</v>
      </c>
      <c r="K82" s="45">
        <f t="shared" si="22"/>
        <v>46</v>
      </c>
      <c r="L82" s="61">
        <f t="shared" si="17"/>
        <v>0.40259740259740262</v>
      </c>
      <c r="M82" s="23">
        <f t="shared" si="18"/>
        <v>2.37</v>
      </c>
      <c r="N82">
        <v>1</v>
      </c>
      <c r="O82" s="23">
        <f t="shared" si="16"/>
        <v>1.37</v>
      </c>
      <c r="P82" s="45">
        <f t="shared" si="14"/>
        <v>11</v>
      </c>
      <c r="Q82" s="45">
        <f t="shared" si="15"/>
        <v>14</v>
      </c>
      <c r="R82" s="69">
        <f t="shared" si="11"/>
        <v>0.44</v>
      </c>
    </row>
    <row r="83" spans="1:18" x14ac:dyDescent="0.3">
      <c r="A83" s="16">
        <v>42461</v>
      </c>
      <c r="B83" s="74" t="s">
        <v>178</v>
      </c>
      <c r="C83" s="75" t="s">
        <v>179</v>
      </c>
      <c r="D83" s="76">
        <v>2.75</v>
      </c>
      <c r="E83" s="20">
        <f t="shared" si="23"/>
        <v>1</v>
      </c>
      <c r="F83" s="77">
        <f t="shared" si="19"/>
        <v>2.75</v>
      </c>
      <c r="G83" s="78" t="s">
        <v>19</v>
      </c>
      <c r="H83" s="20">
        <f t="shared" si="24"/>
        <v>-1</v>
      </c>
      <c r="I83" s="77">
        <f t="shared" si="20"/>
        <v>430.53000000000003</v>
      </c>
      <c r="J83" s="44">
        <f t="shared" si="21"/>
        <v>31</v>
      </c>
      <c r="K83" s="44">
        <f t="shared" si="22"/>
        <v>47</v>
      </c>
      <c r="L83" s="68">
        <f t="shared" si="17"/>
        <v>0.39743589743589741</v>
      </c>
      <c r="M83" s="79">
        <f t="shared" si="18"/>
        <v>2.75</v>
      </c>
      <c r="N83" s="80">
        <v>1</v>
      </c>
      <c r="O83" s="79">
        <f t="shared" si="16"/>
        <v>1.75</v>
      </c>
      <c r="P83" s="44">
        <v>0</v>
      </c>
      <c r="Q83" s="44">
        <v>1</v>
      </c>
      <c r="R83" s="70">
        <f t="shared" si="11"/>
        <v>0</v>
      </c>
    </row>
    <row r="84" spans="1:18" x14ac:dyDescent="0.3">
      <c r="A84" s="24">
        <v>42462</v>
      </c>
      <c r="B84" s="27" t="s">
        <v>180</v>
      </c>
      <c r="C84" s="48" t="s">
        <v>181</v>
      </c>
      <c r="D84" s="19">
        <v>10</v>
      </c>
      <c r="E84" s="20">
        <f t="shared" si="23"/>
        <v>3</v>
      </c>
      <c r="F84" s="20">
        <f t="shared" si="19"/>
        <v>30</v>
      </c>
      <c r="G84" s="81" t="s">
        <v>19</v>
      </c>
      <c r="H84" s="20">
        <f t="shared" si="24"/>
        <v>-3</v>
      </c>
      <c r="I84" s="20">
        <f t="shared" si="20"/>
        <v>427.53000000000003</v>
      </c>
      <c r="J84" s="45">
        <f t="shared" si="21"/>
        <v>31</v>
      </c>
      <c r="K84" s="45">
        <f t="shared" si="22"/>
        <v>48</v>
      </c>
      <c r="L84" s="61">
        <f t="shared" si="17"/>
        <v>0.39240506329113922</v>
      </c>
      <c r="M84" s="23">
        <f t="shared" si="18"/>
        <v>10</v>
      </c>
      <c r="N84">
        <v>1</v>
      </c>
      <c r="O84" s="23">
        <f t="shared" si="16"/>
        <v>9</v>
      </c>
      <c r="P84" s="45">
        <f t="shared" ref="P84:P105" si="25">IF(G84="","",IF(G84="Won",P83+1,IF(G84="Push",P83,P83)))</f>
        <v>0</v>
      </c>
      <c r="Q84" s="39">
        <f t="shared" ref="Q84:Q105" si="26">IF(G84="","",IF(G84="Lost",Q83+1,IF(G84="Push",Q83,Q83)))</f>
        <v>2</v>
      </c>
      <c r="R84" s="69">
        <f t="shared" si="11"/>
        <v>0</v>
      </c>
    </row>
    <row r="85" spans="1:18" x14ac:dyDescent="0.3">
      <c r="A85" s="24">
        <v>42464</v>
      </c>
      <c r="B85" s="27" t="s">
        <v>182</v>
      </c>
      <c r="C85" s="48" t="s">
        <v>183</v>
      </c>
      <c r="D85" s="19">
        <v>2.75</v>
      </c>
      <c r="E85" s="20">
        <f t="shared" si="23"/>
        <v>9</v>
      </c>
      <c r="F85" s="20">
        <f t="shared" si="19"/>
        <v>24.75</v>
      </c>
      <c r="G85" s="81" t="s">
        <v>19</v>
      </c>
      <c r="H85" s="20">
        <f t="shared" si="24"/>
        <v>-9</v>
      </c>
      <c r="I85" s="20">
        <f t="shared" si="20"/>
        <v>418.53000000000003</v>
      </c>
      <c r="J85" s="45">
        <f t="shared" si="21"/>
        <v>31</v>
      </c>
      <c r="K85" s="45">
        <f t="shared" si="22"/>
        <v>49</v>
      </c>
      <c r="L85" s="61">
        <f t="shared" si="17"/>
        <v>0.38750000000000001</v>
      </c>
      <c r="M85" s="23">
        <f t="shared" si="18"/>
        <v>2.75</v>
      </c>
      <c r="N85">
        <v>1</v>
      </c>
      <c r="O85" s="23">
        <f t="shared" si="16"/>
        <v>1.75</v>
      </c>
      <c r="P85" s="45">
        <f t="shared" si="25"/>
        <v>0</v>
      </c>
      <c r="Q85" s="39">
        <f t="shared" si="26"/>
        <v>3</v>
      </c>
      <c r="R85" s="84">
        <f t="shared" si="11"/>
        <v>0</v>
      </c>
    </row>
    <row r="86" spans="1:18" x14ac:dyDescent="0.3">
      <c r="A86" s="24">
        <v>42465</v>
      </c>
      <c r="B86" s="27" t="s">
        <v>184</v>
      </c>
      <c r="C86" s="48" t="s">
        <v>185</v>
      </c>
      <c r="D86" s="19">
        <v>2.1</v>
      </c>
      <c r="E86" s="20">
        <f t="shared" si="23"/>
        <v>27</v>
      </c>
      <c r="F86" s="20">
        <f t="shared" si="19"/>
        <v>56.7</v>
      </c>
      <c r="G86" s="81" t="s">
        <v>28</v>
      </c>
      <c r="H86" s="20">
        <f t="shared" si="24"/>
        <v>29.700000000000003</v>
      </c>
      <c r="I86" s="20">
        <f t="shared" si="20"/>
        <v>448.23</v>
      </c>
      <c r="J86" s="45">
        <f t="shared" si="21"/>
        <v>32</v>
      </c>
      <c r="K86" s="45">
        <f t="shared" si="22"/>
        <v>49</v>
      </c>
      <c r="L86" s="61">
        <f t="shared" si="17"/>
        <v>0.39506172839506171</v>
      </c>
      <c r="M86" s="23">
        <f t="shared" si="18"/>
        <v>2.1</v>
      </c>
      <c r="N86">
        <v>1</v>
      </c>
      <c r="O86" s="23">
        <f t="shared" si="16"/>
        <v>1.1000000000000001</v>
      </c>
      <c r="P86" s="45">
        <f t="shared" si="25"/>
        <v>1</v>
      </c>
      <c r="Q86" s="39">
        <f t="shared" si="26"/>
        <v>3</v>
      </c>
      <c r="R86" s="84">
        <f t="shared" si="11"/>
        <v>0.25</v>
      </c>
    </row>
    <row r="87" spans="1:18" x14ac:dyDescent="0.3">
      <c r="A87" s="24">
        <v>42466</v>
      </c>
      <c r="B87" s="27" t="s">
        <v>186</v>
      </c>
      <c r="C87" s="48" t="s">
        <v>187</v>
      </c>
      <c r="D87" s="19">
        <v>2.75</v>
      </c>
      <c r="E87" s="20">
        <f t="shared" si="23"/>
        <v>1</v>
      </c>
      <c r="F87" s="20">
        <f t="shared" si="19"/>
        <v>2.75</v>
      </c>
      <c r="G87" s="81" t="s">
        <v>28</v>
      </c>
      <c r="H87" s="20">
        <f t="shared" si="24"/>
        <v>1.75</v>
      </c>
      <c r="I87" s="20">
        <f t="shared" si="20"/>
        <v>449.98</v>
      </c>
      <c r="J87" s="45">
        <f t="shared" si="21"/>
        <v>33</v>
      </c>
      <c r="K87" s="45">
        <f t="shared" si="22"/>
        <v>49</v>
      </c>
      <c r="L87" s="61">
        <f t="shared" si="17"/>
        <v>0.40243902439024393</v>
      </c>
      <c r="M87" s="23">
        <f t="shared" si="18"/>
        <v>2.75</v>
      </c>
      <c r="N87">
        <v>1</v>
      </c>
      <c r="O87" s="23">
        <f t="shared" si="16"/>
        <v>1.75</v>
      </c>
      <c r="P87" s="45">
        <f t="shared" si="25"/>
        <v>2</v>
      </c>
      <c r="Q87" s="39">
        <f t="shared" si="26"/>
        <v>3</v>
      </c>
      <c r="R87" s="84">
        <f t="shared" si="11"/>
        <v>0.4</v>
      </c>
    </row>
    <row r="88" spans="1:18" x14ac:dyDescent="0.3">
      <c r="A88" s="24">
        <v>42467</v>
      </c>
      <c r="B88" s="27" t="s">
        <v>188</v>
      </c>
      <c r="C88" s="48" t="s">
        <v>121</v>
      </c>
      <c r="D88" s="19">
        <v>2.2000000000000002</v>
      </c>
      <c r="E88" s="20">
        <f t="shared" si="23"/>
        <v>1</v>
      </c>
      <c r="F88" s="20">
        <f t="shared" si="19"/>
        <v>2.2000000000000002</v>
      </c>
      <c r="G88" s="81" t="s">
        <v>19</v>
      </c>
      <c r="H88" s="20">
        <f t="shared" si="24"/>
        <v>-1</v>
      </c>
      <c r="I88" s="20">
        <f t="shared" si="20"/>
        <v>448.98</v>
      </c>
      <c r="J88" s="45">
        <f t="shared" si="21"/>
        <v>33</v>
      </c>
      <c r="K88" s="45">
        <f t="shared" si="22"/>
        <v>50</v>
      </c>
      <c r="L88" s="61">
        <f t="shared" si="17"/>
        <v>0.39759036144578314</v>
      </c>
      <c r="M88" s="23">
        <f t="shared" si="18"/>
        <v>2.2000000000000002</v>
      </c>
      <c r="N88">
        <v>1</v>
      </c>
      <c r="O88" s="23">
        <f t="shared" si="16"/>
        <v>1.2000000000000002</v>
      </c>
      <c r="P88" s="45">
        <f t="shared" si="25"/>
        <v>2</v>
      </c>
      <c r="Q88" s="39">
        <f t="shared" si="26"/>
        <v>4</v>
      </c>
      <c r="R88" s="84">
        <f t="shared" si="11"/>
        <v>0.33333333333333331</v>
      </c>
    </row>
    <row r="89" spans="1:18" x14ac:dyDescent="0.3">
      <c r="A89" s="24">
        <v>42468</v>
      </c>
      <c r="B89" s="27" t="s">
        <v>189</v>
      </c>
      <c r="C89" s="48" t="s">
        <v>190</v>
      </c>
      <c r="D89" s="19">
        <v>3.5</v>
      </c>
      <c r="E89" s="20">
        <f t="shared" si="23"/>
        <v>3</v>
      </c>
      <c r="F89" s="20">
        <f t="shared" si="19"/>
        <v>10.5</v>
      </c>
      <c r="G89" s="81" t="s">
        <v>19</v>
      </c>
      <c r="H89" s="20">
        <f t="shared" si="24"/>
        <v>-3</v>
      </c>
      <c r="I89" s="20">
        <f t="shared" si="20"/>
        <v>445.98</v>
      </c>
      <c r="J89" s="45">
        <f t="shared" si="21"/>
        <v>33</v>
      </c>
      <c r="K89" s="45">
        <f t="shared" si="22"/>
        <v>51</v>
      </c>
      <c r="L89" s="61">
        <f t="shared" si="17"/>
        <v>0.39285714285714285</v>
      </c>
      <c r="M89" s="23">
        <f t="shared" si="18"/>
        <v>3.5</v>
      </c>
      <c r="N89">
        <v>1</v>
      </c>
      <c r="O89" s="23">
        <f t="shared" si="16"/>
        <v>2.5</v>
      </c>
      <c r="P89" s="45">
        <f t="shared" si="25"/>
        <v>2</v>
      </c>
      <c r="Q89" s="39">
        <f t="shared" si="26"/>
        <v>5</v>
      </c>
      <c r="R89" s="84">
        <f t="shared" si="11"/>
        <v>0.2857142857142857</v>
      </c>
    </row>
    <row r="90" spans="1:18" x14ac:dyDescent="0.3">
      <c r="A90" s="24">
        <v>42471</v>
      </c>
      <c r="B90" s="27" t="s">
        <v>191</v>
      </c>
      <c r="C90" s="48" t="s">
        <v>192</v>
      </c>
      <c r="D90" s="19">
        <v>3.75</v>
      </c>
      <c r="E90" s="20">
        <f t="shared" si="23"/>
        <v>9</v>
      </c>
      <c r="F90" s="20">
        <f t="shared" si="19"/>
        <v>33.75</v>
      </c>
      <c r="G90" s="81" t="s">
        <v>28</v>
      </c>
      <c r="H90" s="20">
        <f t="shared" si="24"/>
        <v>24.75</v>
      </c>
      <c r="I90" s="20">
        <f t="shared" si="20"/>
        <v>470.73</v>
      </c>
      <c r="J90" s="45">
        <f t="shared" si="21"/>
        <v>34</v>
      </c>
      <c r="K90" s="45">
        <f t="shared" si="22"/>
        <v>51</v>
      </c>
      <c r="L90" s="61">
        <f t="shared" si="17"/>
        <v>0.4</v>
      </c>
      <c r="M90" s="23">
        <f t="shared" si="18"/>
        <v>3.75</v>
      </c>
      <c r="N90">
        <v>1</v>
      </c>
      <c r="O90" s="23">
        <f t="shared" si="16"/>
        <v>2.75</v>
      </c>
      <c r="P90" s="45">
        <f t="shared" si="25"/>
        <v>3</v>
      </c>
      <c r="Q90" s="39">
        <f t="shared" si="26"/>
        <v>5</v>
      </c>
      <c r="R90" s="84">
        <f t="shared" si="11"/>
        <v>0.375</v>
      </c>
    </row>
    <row r="91" spans="1:18" x14ac:dyDescent="0.3">
      <c r="A91" s="24">
        <v>42472</v>
      </c>
      <c r="B91" s="27" t="s">
        <v>193</v>
      </c>
      <c r="C91" s="48" t="s">
        <v>165</v>
      </c>
      <c r="D91" s="19">
        <v>3</v>
      </c>
      <c r="E91" s="20">
        <f t="shared" si="23"/>
        <v>1</v>
      </c>
      <c r="F91" s="20">
        <f t="shared" si="19"/>
        <v>3</v>
      </c>
      <c r="G91" s="81" t="s">
        <v>19</v>
      </c>
      <c r="H91" s="20">
        <f t="shared" si="24"/>
        <v>-1</v>
      </c>
      <c r="I91" s="20">
        <f t="shared" si="20"/>
        <v>469.73</v>
      </c>
      <c r="J91" s="45">
        <f t="shared" si="21"/>
        <v>34</v>
      </c>
      <c r="K91" s="45">
        <f t="shared" si="22"/>
        <v>52</v>
      </c>
      <c r="L91" s="61">
        <f t="shared" si="17"/>
        <v>0.39534883720930231</v>
      </c>
      <c r="M91" s="23">
        <f t="shared" si="18"/>
        <v>3</v>
      </c>
      <c r="N91">
        <v>1</v>
      </c>
      <c r="O91" s="23">
        <f t="shared" si="16"/>
        <v>2</v>
      </c>
      <c r="P91" s="45">
        <f t="shared" si="25"/>
        <v>3</v>
      </c>
      <c r="Q91" s="39">
        <f t="shared" si="26"/>
        <v>6</v>
      </c>
      <c r="R91" s="84">
        <f t="shared" si="11"/>
        <v>0.33333333333333331</v>
      </c>
    </row>
    <row r="92" spans="1:18" x14ac:dyDescent="0.3">
      <c r="A92" s="24">
        <v>42473</v>
      </c>
      <c r="B92" s="27" t="s">
        <v>194</v>
      </c>
      <c r="C92" s="48" t="s">
        <v>195</v>
      </c>
      <c r="D92" s="19">
        <v>4</v>
      </c>
      <c r="E92" s="20">
        <f t="shared" si="23"/>
        <v>3</v>
      </c>
      <c r="F92" s="20">
        <f t="shared" si="19"/>
        <v>12</v>
      </c>
      <c r="G92" s="81" t="s">
        <v>19</v>
      </c>
      <c r="H92" s="20">
        <f t="shared" si="24"/>
        <v>-3</v>
      </c>
      <c r="I92" s="20">
        <f t="shared" si="20"/>
        <v>466.73</v>
      </c>
      <c r="J92" s="45">
        <f t="shared" si="21"/>
        <v>34</v>
      </c>
      <c r="K92" s="45">
        <f t="shared" si="22"/>
        <v>53</v>
      </c>
      <c r="L92" s="61">
        <f t="shared" si="17"/>
        <v>0.39080459770114945</v>
      </c>
      <c r="M92" s="23">
        <f t="shared" si="18"/>
        <v>4</v>
      </c>
      <c r="N92">
        <v>1</v>
      </c>
      <c r="O92" s="23">
        <f t="shared" si="16"/>
        <v>3</v>
      </c>
      <c r="P92" s="45">
        <f t="shared" si="25"/>
        <v>3</v>
      </c>
      <c r="Q92" s="39">
        <f t="shared" si="26"/>
        <v>7</v>
      </c>
      <c r="R92" s="84">
        <f t="shared" si="11"/>
        <v>0.3</v>
      </c>
    </row>
    <row r="93" spans="1:18" x14ac:dyDescent="0.3">
      <c r="A93" s="24">
        <v>42474</v>
      </c>
      <c r="B93" s="27" t="s">
        <v>196</v>
      </c>
      <c r="C93" s="48" t="s">
        <v>197</v>
      </c>
      <c r="D93" s="19">
        <v>2.62</v>
      </c>
      <c r="E93" s="20">
        <f t="shared" si="23"/>
        <v>9</v>
      </c>
      <c r="F93" s="20">
        <f t="shared" si="19"/>
        <v>23.580000000000002</v>
      </c>
      <c r="G93" s="81" t="s">
        <v>19</v>
      </c>
      <c r="H93" s="20">
        <f t="shared" si="24"/>
        <v>-9</v>
      </c>
      <c r="I93" s="20">
        <f t="shared" si="20"/>
        <v>457.73</v>
      </c>
      <c r="J93" s="45">
        <f t="shared" si="21"/>
        <v>34</v>
      </c>
      <c r="K93" s="45">
        <f t="shared" si="22"/>
        <v>54</v>
      </c>
      <c r="L93" s="61">
        <f t="shared" si="17"/>
        <v>0.38636363636363635</v>
      </c>
      <c r="M93" s="23">
        <f t="shared" si="18"/>
        <v>2.62</v>
      </c>
      <c r="N93">
        <v>1</v>
      </c>
      <c r="O93" s="23">
        <f t="shared" si="16"/>
        <v>1.62</v>
      </c>
      <c r="P93" s="45">
        <f t="shared" si="25"/>
        <v>3</v>
      </c>
      <c r="Q93" s="39">
        <f t="shared" si="26"/>
        <v>8</v>
      </c>
      <c r="R93" s="84">
        <f t="shared" si="11"/>
        <v>0.27272727272727271</v>
      </c>
    </row>
    <row r="94" spans="1:18" x14ac:dyDescent="0.3">
      <c r="A94" s="24">
        <v>42476</v>
      </c>
      <c r="B94" s="27" t="s">
        <v>198</v>
      </c>
      <c r="C94" s="48" t="s">
        <v>199</v>
      </c>
      <c r="D94" s="19">
        <v>3.75</v>
      </c>
      <c r="E94" s="20">
        <f t="shared" si="23"/>
        <v>27</v>
      </c>
      <c r="F94" s="20">
        <f t="shared" si="19"/>
        <v>101.25</v>
      </c>
      <c r="G94" s="81" t="s">
        <v>28</v>
      </c>
      <c r="H94" s="20">
        <f t="shared" si="24"/>
        <v>74.25</v>
      </c>
      <c r="I94" s="20">
        <f t="shared" si="20"/>
        <v>531.98</v>
      </c>
      <c r="J94" s="45">
        <f t="shared" si="21"/>
        <v>35</v>
      </c>
      <c r="K94" s="45">
        <f t="shared" si="22"/>
        <v>54</v>
      </c>
      <c r="L94" s="61">
        <f t="shared" si="17"/>
        <v>0.39325842696629215</v>
      </c>
      <c r="M94" s="23">
        <f t="shared" si="18"/>
        <v>3.75</v>
      </c>
      <c r="N94">
        <v>1</v>
      </c>
      <c r="O94" s="23">
        <f t="shared" si="16"/>
        <v>2.75</v>
      </c>
      <c r="P94" s="45">
        <f t="shared" si="25"/>
        <v>4</v>
      </c>
      <c r="Q94" s="39">
        <f t="shared" si="26"/>
        <v>8</v>
      </c>
      <c r="R94" s="84">
        <f t="shared" si="11"/>
        <v>0.33333333333333331</v>
      </c>
    </row>
    <row r="95" spans="1:18" x14ac:dyDescent="0.3">
      <c r="A95" s="24">
        <v>42478</v>
      </c>
      <c r="B95" s="27" t="s">
        <v>200</v>
      </c>
      <c r="C95" s="48" t="s">
        <v>201</v>
      </c>
      <c r="D95" s="19">
        <v>2.62</v>
      </c>
      <c r="E95" s="20">
        <f t="shared" si="23"/>
        <v>1</v>
      </c>
      <c r="F95" s="20">
        <f t="shared" si="19"/>
        <v>2.62</v>
      </c>
      <c r="G95" s="81" t="s">
        <v>19</v>
      </c>
      <c r="H95" s="20">
        <f t="shared" si="24"/>
        <v>-1</v>
      </c>
      <c r="I95" s="20">
        <f t="shared" si="20"/>
        <v>530.98</v>
      </c>
      <c r="J95" s="45">
        <f t="shared" si="21"/>
        <v>35</v>
      </c>
      <c r="K95" s="45">
        <f t="shared" si="22"/>
        <v>55</v>
      </c>
      <c r="L95" s="61">
        <f t="shared" si="17"/>
        <v>0.3888888888888889</v>
      </c>
      <c r="M95" s="23">
        <f t="shared" si="18"/>
        <v>2.62</v>
      </c>
      <c r="N95">
        <v>1</v>
      </c>
      <c r="O95" s="23">
        <f t="shared" si="16"/>
        <v>1.62</v>
      </c>
      <c r="P95" s="45">
        <f t="shared" si="25"/>
        <v>4</v>
      </c>
      <c r="Q95" s="39">
        <f t="shared" si="26"/>
        <v>9</v>
      </c>
      <c r="R95" s="84">
        <f t="shared" si="11"/>
        <v>0.30769230769230771</v>
      </c>
    </row>
    <row r="96" spans="1:18" x14ac:dyDescent="0.3">
      <c r="A96" s="24">
        <v>42479</v>
      </c>
      <c r="B96" s="27" t="s">
        <v>202</v>
      </c>
      <c r="C96" s="48" t="s">
        <v>203</v>
      </c>
      <c r="D96" s="19">
        <v>2.88</v>
      </c>
      <c r="E96" s="20">
        <f t="shared" si="23"/>
        <v>3</v>
      </c>
      <c r="F96" s="20">
        <f t="shared" si="19"/>
        <v>8.64</v>
      </c>
      <c r="G96" s="81" t="s">
        <v>28</v>
      </c>
      <c r="H96" s="20">
        <f t="shared" si="24"/>
        <v>5.6400000000000006</v>
      </c>
      <c r="I96" s="20">
        <f t="shared" si="20"/>
        <v>536.62</v>
      </c>
      <c r="J96" s="45">
        <f t="shared" si="21"/>
        <v>36</v>
      </c>
      <c r="K96" s="45">
        <f t="shared" si="22"/>
        <v>55</v>
      </c>
      <c r="L96" s="61">
        <f t="shared" si="17"/>
        <v>0.39560439560439559</v>
      </c>
      <c r="M96" s="23">
        <f t="shared" si="18"/>
        <v>2.88</v>
      </c>
      <c r="N96">
        <v>1</v>
      </c>
      <c r="O96" s="23">
        <f t="shared" si="16"/>
        <v>1.88</v>
      </c>
      <c r="P96" s="45">
        <f t="shared" si="25"/>
        <v>5</v>
      </c>
      <c r="Q96" s="39">
        <f t="shared" si="26"/>
        <v>9</v>
      </c>
      <c r="R96" s="84">
        <f t="shared" si="11"/>
        <v>0.35714285714285715</v>
      </c>
    </row>
    <row r="97" spans="1:19" x14ac:dyDescent="0.3">
      <c r="A97" s="24">
        <v>42480</v>
      </c>
      <c r="B97" s="27" t="s">
        <v>204</v>
      </c>
      <c r="C97" s="48" t="s">
        <v>205</v>
      </c>
      <c r="D97" s="19">
        <v>2.75</v>
      </c>
      <c r="E97" s="20">
        <f t="shared" si="23"/>
        <v>1</v>
      </c>
      <c r="F97" s="20">
        <f t="shared" si="19"/>
        <v>2.75</v>
      </c>
      <c r="G97" s="81" t="s">
        <v>28</v>
      </c>
      <c r="H97" s="20">
        <f t="shared" si="24"/>
        <v>1.75</v>
      </c>
      <c r="I97" s="20">
        <f t="shared" si="20"/>
        <v>538.37</v>
      </c>
      <c r="J97" s="45">
        <f t="shared" si="21"/>
        <v>37</v>
      </c>
      <c r="K97" s="45">
        <f t="shared" si="22"/>
        <v>55</v>
      </c>
      <c r="L97" s="61">
        <f t="shared" si="17"/>
        <v>0.40217391304347827</v>
      </c>
      <c r="M97" s="23">
        <f t="shared" si="18"/>
        <v>2.75</v>
      </c>
      <c r="N97">
        <v>1</v>
      </c>
      <c r="O97" s="23">
        <f t="shared" si="16"/>
        <v>1.75</v>
      </c>
      <c r="P97" s="45">
        <f t="shared" si="25"/>
        <v>6</v>
      </c>
      <c r="Q97" s="39">
        <f t="shared" si="26"/>
        <v>9</v>
      </c>
      <c r="R97" s="84">
        <f t="shared" si="11"/>
        <v>0.4</v>
      </c>
    </row>
    <row r="98" spans="1:19" x14ac:dyDescent="0.3">
      <c r="A98" s="24">
        <v>42481</v>
      </c>
      <c r="B98" s="27" t="s">
        <v>206</v>
      </c>
      <c r="C98" s="48" t="s">
        <v>207</v>
      </c>
      <c r="D98" s="19">
        <v>2.62</v>
      </c>
      <c r="E98" s="20">
        <f t="shared" si="23"/>
        <v>1</v>
      </c>
      <c r="F98" s="20">
        <f t="shared" si="19"/>
        <v>2.62</v>
      </c>
      <c r="G98" s="81" t="s">
        <v>28</v>
      </c>
      <c r="H98" s="20">
        <f t="shared" si="24"/>
        <v>1.62</v>
      </c>
      <c r="I98" s="20">
        <f t="shared" si="20"/>
        <v>539.99</v>
      </c>
      <c r="J98" s="45">
        <f t="shared" si="21"/>
        <v>38</v>
      </c>
      <c r="K98" s="45">
        <f t="shared" si="22"/>
        <v>55</v>
      </c>
      <c r="L98" s="61">
        <f t="shared" si="17"/>
        <v>0.40860215053763443</v>
      </c>
      <c r="M98" s="23">
        <f t="shared" si="18"/>
        <v>2.62</v>
      </c>
      <c r="N98">
        <v>1</v>
      </c>
      <c r="O98" s="23">
        <f t="shared" si="16"/>
        <v>1.62</v>
      </c>
      <c r="P98" s="45">
        <f t="shared" si="25"/>
        <v>7</v>
      </c>
      <c r="Q98" s="39">
        <f t="shared" si="26"/>
        <v>9</v>
      </c>
      <c r="R98" s="84">
        <f t="shared" ref="R98:R161" si="27">IF(G98="","",P98/(P98+Q98))</f>
        <v>0.4375</v>
      </c>
    </row>
    <row r="99" spans="1:19" x14ac:dyDescent="0.3">
      <c r="A99" s="24">
        <v>42482</v>
      </c>
      <c r="B99" s="27" t="s">
        <v>208</v>
      </c>
      <c r="C99" s="48" t="s">
        <v>209</v>
      </c>
      <c r="D99" s="19">
        <v>2.5</v>
      </c>
      <c r="E99" s="20">
        <f t="shared" si="23"/>
        <v>1</v>
      </c>
      <c r="F99" s="20">
        <f t="shared" si="19"/>
        <v>2.5</v>
      </c>
      <c r="G99" s="81" t="s">
        <v>28</v>
      </c>
      <c r="H99" s="20">
        <f t="shared" si="24"/>
        <v>1.5</v>
      </c>
      <c r="I99" s="20">
        <f t="shared" si="20"/>
        <v>541.49</v>
      </c>
      <c r="J99" s="45">
        <f t="shared" si="21"/>
        <v>39</v>
      </c>
      <c r="K99" s="45">
        <f t="shared" si="22"/>
        <v>55</v>
      </c>
      <c r="L99" s="61">
        <f t="shared" si="17"/>
        <v>0.41489361702127658</v>
      </c>
      <c r="M99" s="23">
        <f t="shared" si="18"/>
        <v>2.5</v>
      </c>
      <c r="N99">
        <v>1</v>
      </c>
      <c r="O99" s="23">
        <f t="shared" si="16"/>
        <v>1.5</v>
      </c>
      <c r="P99" s="45">
        <f t="shared" si="25"/>
        <v>8</v>
      </c>
      <c r="Q99" s="39">
        <f t="shared" si="26"/>
        <v>9</v>
      </c>
      <c r="R99" s="84">
        <f t="shared" si="27"/>
        <v>0.47058823529411764</v>
      </c>
    </row>
    <row r="100" spans="1:19" x14ac:dyDescent="0.3">
      <c r="A100" s="24">
        <v>42483</v>
      </c>
      <c r="B100" s="27" t="s">
        <v>210</v>
      </c>
      <c r="C100" s="48" t="s">
        <v>211</v>
      </c>
      <c r="D100" s="19">
        <v>2.75</v>
      </c>
      <c r="E100" s="20">
        <f t="shared" si="23"/>
        <v>1</v>
      </c>
      <c r="F100" s="20">
        <f t="shared" si="19"/>
        <v>2.75</v>
      </c>
      <c r="G100" s="81" t="s">
        <v>19</v>
      </c>
      <c r="H100" s="20">
        <f t="shared" si="24"/>
        <v>-1</v>
      </c>
      <c r="I100" s="20">
        <f t="shared" si="20"/>
        <v>540.49</v>
      </c>
      <c r="J100" s="45">
        <f t="shared" si="21"/>
        <v>39</v>
      </c>
      <c r="K100" s="45">
        <f t="shared" si="22"/>
        <v>56</v>
      </c>
      <c r="L100" s="61">
        <f t="shared" si="17"/>
        <v>0.41052631578947368</v>
      </c>
      <c r="M100" s="23">
        <f t="shared" si="18"/>
        <v>2.75</v>
      </c>
      <c r="N100">
        <v>1</v>
      </c>
      <c r="O100" s="23">
        <f t="shared" si="16"/>
        <v>1.75</v>
      </c>
      <c r="P100" s="45">
        <f t="shared" si="25"/>
        <v>8</v>
      </c>
      <c r="Q100" s="39">
        <f t="shared" si="26"/>
        <v>10</v>
      </c>
      <c r="R100" s="84">
        <f t="shared" si="27"/>
        <v>0.44444444444444442</v>
      </c>
    </row>
    <row r="101" spans="1:19" x14ac:dyDescent="0.3">
      <c r="A101" s="24">
        <v>42485</v>
      </c>
      <c r="B101" s="27" t="s">
        <v>212</v>
      </c>
      <c r="C101" s="48" t="s">
        <v>213</v>
      </c>
      <c r="D101" s="19">
        <v>4</v>
      </c>
      <c r="E101" s="20">
        <f t="shared" si="23"/>
        <v>3</v>
      </c>
      <c r="F101" s="20">
        <f t="shared" si="19"/>
        <v>12</v>
      </c>
      <c r="G101" s="81" t="s">
        <v>19</v>
      </c>
      <c r="H101" s="20">
        <f t="shared" si="24"/>
        <v>-3</v>
      </c>
      <c r="I101" s="20">
        <f t="shared" si="20"/>
        <v>537.49</v>
      </c>
      <c r="J101" s="45">
        <f t="shared" si="21"/>
        <v>39</v>
      </c>
      <c r="K101" s="45">
        <f t="shared" si="22"/>
        <v>57</v>
      </c>
      <c r="L101" s="61">
        <f t="shared" si="17"/>
        <v>0.40625</v>
      </c>
      <c r="M101" s="23">
        <f t="shared" si="18"/>
        <v>4</v>
      </c>
      <c r="N101">
        <v>1</v>
      </c>
      <c r="O101" s="23">
        <f t="shared" si="16"/>
        <v>3</v>
      </c>
      <c r="P101" s="45">
        <f t="shared" si="25"/>
        <v>8</v>
      </c>
      <c r="Q101" s="39">
        <f t="shared" si="26"/>
        <v>11</v>
      </c>
      <c r="R101" s="84">
        <f t="shared" si="27"/>
        <v>0.42105263157894735</v>
      </c>
    </row>
    <row r="102" spans="1:19" x14ac:dyDescent="0.3">
      <c r="A102" s="24">
        <v>42487</v>
      </c>
      <c r="B102" s="27" t="s">
        <v>214</v>
      </c>
      <c r="C102" s="48" t="s">
        <v>215</v>
      </c>
      <c r="D102" s="19">
        <v>2.62</v>
      </c>
      <c r="E102" s="20">
        <f t="shared" si="23"/>
        <v>9</v>
      </c>
      <c r="F102" s="20">
        <f t="shared" ref="F102:F103" si="28">IF(D102="","",IF(G101="Won",  D102*E102,D102*E102))</f>
        <v>23.580000000000002</v>
      </c>
      <c r="G102" s="81" t="s">
        <v>19</v>
      </c>
      <c r="H102" s="20">
        <f t="shared" si="24"/>
        <v>-9</v>
      </c>
      <c r="I102" s="20">
        <f t="shared" si="20"/>
        <v>528.49</v>
      </c>
      <c r="J102" s="45">
        <f t="shared" si="21"/>
        <v>39</v>
      </c>
      <c r="K102" s="45">
        <f t="shared" si="22"/>
        <v>58</v>
      </c>
      <c r="L102" s="61">
        <f t="shared" si="17"/>
        <v>0.40206185567010311</v>
      </c>
      <c r="M102" s="23">
        <f t="shared" si="18"/>
        <v>2.62</v>
      </c>
      <c r="N102">
        <v>1</v>
      </c>
      <c r="O102" s="23">
        <f t="shared" si="16"/>
        <v>1.62</v>
      </c>
      <c r="P102" s="45">
        <f t="shared" si="25"/>
        <v>8</v>
      </c>
      <c r="Q102" s="39">
        <f t="shared" si="26"/>
        <v>12</v>
      </c>
      <c r="R102" s="84">
        <f t="shared" si="27"/>
        <v>0.4</v>
      </c>
    </row>
    <row r="103" spans="1:19" x14ac:dyDescent="0.3">
      <c r="A103" s="24">
        <v>42488</v>
      </c>
      <c r="B103" s="27" t="s">
        <v>216</v>
      </c>
      <c r="C103" s="48" t="s">
        <v>217</v>
      </c>
      <c r="D103" s="19">
        <v>3</v>
      </c>
      <c r="E103" s="20">
        <f t="shared" si="23"/>
        <v>27</v>
      </c>
      <c r="F103" s="20">
        <f t="shared" si="28"/>
        <v>81</v>
      </c>
      <c r="G103" s="81" t="s">
        <v>19</v>
      </c>
      <c r="H103" s="20">
        <f t="shared" ref="H103:H131" si="29">IF(G103="","",IF(G103="Won", E103*D103-E103,-E103))</f>
        <v>-27</v>
      </c>
      <c r="I103" s="20">
        <f t="shared" si="20"/>
        <v>501.49</v>
      </c>
      <c r="J103" s="45">
        <f t="shared" si="21"/>
        <v>39</v>
      </c>
      <c r="K103" s="45">
        <f t="shared" si="22"/>
        <v>59</v>
      </c>
      <c r="L103" s="61">
        <f t="shared" si="17"/>
        <v>0.39795918367346939</v>
      </c>
      <c r="M103" s="23">
        <f t="shared" si="18"/>
        <v>3</v>
      </c>
      <c r="N103">
        <v>1</v>
      </c>
      <c r="O103" s="23">
        <f t="shared" si="16"/>
        <v>2</v>
      </c>
      <c r="P103" s="45">
        <f t="shared" si="25"/>
        <v>8</v>
      </c>
      <c r="Q103" s="39">
        <f t="shared" si="26"/>
        <v>13</v>
      </c>
      <c r="R103" s="84">
        <f t="shared" si="27"/>
        <v>0.38095238095238093</v>
      </c>
    </row>
    <row r="104" spans="1:19" x14ac:dyDescent="0.3">
      <c r="A104" s="24">
        <v>42489</v>
      </c>
      <c r="B104" s="27" t="s">
        <v>218</v>
      </c>
      <c r="C104" s="48" t="s">
        <v>219</v>
      </c>
      <c r="D104" s="19">
        <v>3</v>
      </c>
      <c r="E104" s="20">
        <f t="shared" si="23"/>
        <v>81</v>
      </c>
      <c r="F104" s="20">
        <v>75.27</v>
      </c>
      <c r="G104" s="81" t="s">
        <v>28</v>
      </c>
      <c r="H104" s="20">
        <f t="shared" si="29"/>
        <v>162</v>
      </c>
      <c r="I104" s="20">
        <f t="shared" si="20"/>
        <v>663.49</v>
      </c>
      <c r="J104" s="45">
        <f t="shared" si="21"/>
        <v>40</v>
      </c>
      <c r="K104" s="45">
        <f t="shared" si="22"/>
        <v>59</v>
      </c>
      <c r="L104" s="61">
        <f t="shared" si="17"/>
        <v>0.40404040404040403</v>
      </c>
      <c r="M104" s="23">
        <f t="shared" si="18"/>
        <v>3</v>
      </c>
      <c r="N104">
        <v>1</v>
      </c>
      <c r="O104" s="23">
        <f t="shared" si="16"/>
        <v>2</v>
      </c>
      <c r="P104" s="45">
        <f t="shared" si="25"/>
        <v>9</v>
      </c>
      <c r="Q104" s="39">
        <f t="shared" si="26"/>
        <v>13</v>
      </c>
      <c r="R104" s="84">
        <f t="shared" si="27"/>
        <v>0.40909090909090912</v>
      </c>
      <c r="S104" t="s">
        <v>220</v>
      </c>
    </row>
    <row r="105" spans="1:19" x14ac:dyDescent="0.3">
      <c r="A105" s="24">
        <v>42490</v>
      </c>
      <c r="B105" s="27" t="s">
        <v>221</v>
      </c>
      <c r="C105" s="48" t="s">
        <v>222</v>
      </c>
      <c r="D105" s="19">
        <v>3</v>
      </c>
      <c r="E105" s="20">
        <f t="shared" si="23"/>
        <v>1</v>
      </c>
      <c r="F105" s="20">
        <f t="shared" ref="F105:F131" si="30">IF(D105="","",IF(G104="Won",  D105*E105,D105*E105))</f>
        <v>3</v>
      </c>
      <c r="G105" s="81" t="s">
        <v>19</v>
      </c>
      <c r="H105" s="20">
        <f t="shared" si="29"/>
        <v>-1</v>
      </c>
      <c r="I105" s="20">
        <f t="shared" si="20"/>
        <v>662.49</v>
      </c>
      <c r="J105" s="45">
        <f t="shared" si="21"/>
        <v>40</v>
      </c>
      <c r="K105" s="45">
        <f t="shared" si="22"/>
        <v>60</v>
      </c>
      <c r="L105" s="61">
        <f t="shared" si="17"/>
        <v>0.4</v>
      </c>
      <c r="M105" s="23">
        <f t="shared" si="18"/>
        <v>3</v>
      </c>
      <c r="N105">
        <v>1</v>
      </c>
      <c r="O105" s="23">
        <f t="shared" si="16"/>
        <v>2</v>
      </c>
      <c r="P105" s="45">
        <f t="shared" si="25"/>
        <v>9</v>
      </c>
      <c r="Q105" s="39">
        <f t="shared" si="26"/>
        <v>14</v>
      </c>
      <c r="R105" s="84">
        <f t="shared" si="27"/>
        <v>0.39130434782608697</v>
      </c>
    </row>
    <row r="106" spans="1:19" x14ac:dyDescent="0.3">
      <c r="A106" s="16">
        <v>42492</v>
      </c>
      <c r="B106" s="74" t="s">
        <v>223</v>
      </c>
      <c r="C106" s="75" t="s">
        <v>224</v>
      </c>
      <c r="D106" s="76">
        <v>3.5</v>
      </c>
      <c r="E106" s="20">
        <f t="shared" si="23"/>
        <v>3</v>
      </c>
      <c r="F106" s="77">
        <f t="shared" si="30"/>
        <v>10.5</v>
      </c>
      <c r="G106" s="85" t="s">
        <v>28</v>
      </c>
      <c r="H106" s="20">
        <f t="shared" si="29"/>
        <v>7.5</v>
      </c>
      <c r="I106" s="77">
        <f t="shared" si="20"/>
        <v>669.99</v>
      </c>
      <c r="J106" s="44">
        <f t="shared" si="21"/>
        <v>41</v>
      </c>
      <c r="K106" s="44">
        <f t="shared" si="22"/>
        <v>60</v>
      </c>
      <c r="L106" s="68">
        <f t="shared" si="17"/>
        <v>0.40594059405940597</v>
      </c>
      <c r="M106" s="79">
        <f t="shared" si="18"/>
        <v>3.5</v>
      </c>
      <c r="N106" s="80">
        <v>1</v>
      </c>
      <c r="O106" s="79">
        <f t="shared" si="16"/>
        <v>2.5</v>
      </c>
      <c r="P106" s="44">
        <v>1</v>
      </c>
      <c r="Q106" s="88">
        <v>0</v>
      </c>
      <c r="R106" s="89">
        <f t="shared" si="27"/>
        <v>1</v>
      </c>
    </row>
    <row r="107" spans="1:19" x14ac:dyDescent="0.3">
      <c r="A107" s="24">
        <v>42493</v>
      </c>
      <c r="B107" s="27" t="s">
        <v>225</v>
      </c>
      <c r="C107" s="48" t="s">
        <v>226</v>
      </c>
      <c r="D107" s="19">
        <v>3.25</v>
      </c>
      <c r="E107" s="20">
        <f t="shared" si="23"/>
        <v>1</v>
      </c>
      <c r="F107" s="20">
        <f t="shared" si="30"/>
        <v>3.25</v>
      </c>
      <c r="G107" s="81" t="s">
        <v>19</v>
      </c>
      <c r="H107" s="20">
        <f t="shared" si="29"/>
        <v>-1</v>
      </c>
      <c r="I107" s="20">
        <f t="shared" si="20"/>
        <v>668.99</v>
      </c>
      <c r="J107" s="45">
        <f t="shared" si="21"/>
        <v>41</v>
      </c>
      <c r="K107" s="45">
        <f t="shared" si="22"/>
        <v>61</v>
      </c>
      <c r="L107" s="61">
        <f t="shared" si="17"/>
        <v>0.40196078431372551</v>
      </c>
      <c r="M107" s="23">
        <f t="shared" si="18"/>
        <v>3.25</v>
      </c>
      <c r="N107">
        <v>1</v>
      </c>
      <c r="O107" s="23">
        <f t="shared" si="16"/>
        <v>2.25</v>
      </c>
      <c r="P107" s="45">
        <f t="shared" ref="P107:P121" si="31">IF(G107="","",IF(G107="Won",P106+1,IF(G107="Push",P106,P106)))</f>
        <v>1</v>
      </c>
      <c r="Q107" s="39">
        <f t="shared" ref="Q107:Q121" si="32">IF(G107="","",IF(G107="Lost",Q106+1,IF(G107="Push",Q106,Q106)))</f>
        <v>1</v>
      </c>
      <c r="R107" s="84">
        <f t="shared" si="27"/>
        <v>0.5</v>
      </c>
    </row>
    <row r="108" spans="1:19" x14ac:dyDescent="0.3">
      <c r="A108" s="24">
        <v>42494</v>
      </c>
      <c r="B108" s="27" t="s">
        <v>227</v>
      </c>
      <c r="C108" s="48" t="s">
        <v>228</v>
      </c>
      <c r="D108" s="19">
        <v>2.37</v>
      </c>
      <c r="E108" s="20">
        <f t="shared" si="23"/>
        <v>3</v>
      </c>
      <c r="F108" s="20">
        <f t="shared" si="30"/>
        <v>7.11</v>
      </c>
      <c r="G108" s="81" t="s">
        <v>19</v>
      </c>
      <c r="H108" s="20">
        <f t="shared" si="29"/>
        <v>-3</v>
      </c>
      <c r="I108" s="20">
        <f t="shared" si="20"/>
        <v>665.99</v>
      </c>
      <c r="J108" s="45">
        <f t="shared" si="21"/>
        <v>41</v>
      </c>
      <c r="K108" s="45">
        <f t="shared" si="22"/>
        <v>62</v>
      </c>
      <c r="L108" s="61">
        <f t="shared" si="17"/>
        <v>0.39805825242718446</v>
      </c>
      <c r="M108" s="23">
        <f t="shared" si="18"/>
        <v>2.37</v>
      </c>
      <c r="N108">
        <v>1</v>
      </c>
      <c r="O108" s="23">
        <f t="shared" si="16"/>
        <v>1.37</v>
      </c>
      <c r="P108" s="45">
        <f t="shared" si="31"/>
        <v>1</v>
      </c>
      <c r="Q108" s="39">
        <f t="shared" si="32"/>
        <v>2</v>
      </c>
      <c r="R108" s="84">
        <f t="shared" si="27"/>
        <v>0.33333333333333331</v>
      </c>
    </row>
    <row r="109" spans="1:19" x14ac:dyDescent="0.3">
      <c r="A109" s="24">
        <v>42495</v>
      </c>
      <c r="B109" s="27" t="s">
        <v>229</v>
      </c>
      <c r="C109" s="48" t="s">
        <v>230</v>
      </c>
      <c r="D109" s="19">
        <v>2.62</v>
      </c>
      <c r="E109" s="20">
        <f t="shared" si="23"/>
        <v>9</v>
      </c>
      <c r="F109" s="20">
        <f t="shared" si="30"/>
        <v>23.580000000000002</v>
      </c>
      <c r="G109" s="81" t="s">
        <v>28</v>
      </c>
      <c r="H109" s="20">
        <f t="shared" si="29"/>
        <v>14.580000000000002</v>
      </c>
      <c r="I109" s="20">
        <f t="shared" si="20"/>
        <v>680.57</v>
      </c>
      <c r="J109" s="45">
        <f t="shared" si="21"/>
        <v>42</v>
      </c>
      <c r="K109" s="45">
        <f t="shared" si="22"/>
        <v>62</v>
      </c>
      <c r="L109" s="61">
        <f t="shared" si="17"/>
        <v>0.40384615384615385</v>
      </c>
      <c r="M109" s="23">
        <f t="shared" si="18"/>
        <v>2.62</v>
      </c>
      <c r="N109">
        <v>1</v>
      </c>
      <c r="O109" s="23">
        <f t="shared" si="16"/>
        <v>1.62</v>
      </c>
      <c r="P109" s="45">
        <f t="shared" si="31"/>
        <v>2</v>
      </c>
      <c r="Q109" s="39">
        <f t="shared" si="32"/>
        <v>2</v>
      </c>
      <c r="R109" s="84">
        <f t="shared" si="27"/>
        <v>0.5</v>
      </c>
    </row>
    <row r="110" spans="1:19" x14ac:dyDescent="0.3">
      <c r="A110" s="24">
        <v>42496</v>
      </c>
      <c r="B110" s="27" t="s">
        <v>231</v>
      </c>
      <c r="C110" s="90" t="s">
        <v>232</v>
      </c>
      <c r="D110" s="19">
        <v>2.25</v>
      </c>
      <c r="E110" s="20">
        <f t="shared" si="23"/>
        <v>1</v>
      </c>
      <c r="F110" s="20">
        <f t="shared" si="30"/>
        <v>2.25</v>
      </c>
      <c r="G110" s="81" t="s">
        <v>28</v>
      </c>
      <c r="H110" s="20">
        <f t="shared" si="29"/>
        <v>1.25</v>
      </c>
      <c r="I110" s="20">
        <f t="shared" si="20"/>
        <v>681.82</v>
      </c>
      <c r="J110" s="45">
        <f t="shared" si="21"/>
        <v>43</v>
      </c>
      <c r="K110" s="45">
        <f t="shared" si="22"/>
        <v>62</v>
      </c>
      <c r="L110" s="61">
        <f t="shared" si="17"/>
        <v>0.40952380952380951</v>
      </c>
      <c r="M110" s="23">
        <f t="shared" si="18"/>
        <v>2.25</v>
      </c>
      <c r="N110">
        <v>1</v>
      </c>
      <c r="O110" s="23">
        <f t="shared" si="16"/>
        <v>1.25</v>
      </c>
      <c r="P110" s="45">
        <f t="shared" si="31"/>
        <v>3</v>
      </c>
      <c r="Q110" s="39">
        <f t="shared" si="32"/>
        <v>2</v>
      </c>
      <c r="R110" s="84">
        <f t="shared" si="27"/>
        <v>0.6</v>
      </c>
    </row>
    <row r="111" spans="1:19" x14ac:dyDescent="0.3">
      <c r="A111" s="24">
        <v>42497</v>
      </c>
      <c r="B111" s="27" t="s">
        <v>233</v>
      </c>
      <c r="C111" s="48" t="s">
        <v>234</v>
      </c>
      <c r="D111" s="19">
        <v>2.37</v>
      </c>
      <c r="E111" s="20">
        <f t="shared" si="23"/>
        <v>1</v>
      </c>
      <c r="F111" s="20">
        <f t="shared" si="30"/>
        <v>2.37</v>
      </c>
      <c r="G111" s="81" t="s">
        <v>19</v>
      </c>
      <c r="H111" s="20">
        <f t="shared" si="29"/>
        <v>-1</v>
      </c>
      <c r="I111" s="20">
        <f t="shared" si="20"/>
        <v>680.82</v>
      </c>
      <c r="J111" s="45">
        <f t="shared" si="21"/>
        <v>43</v>
      </c>
      <c r="K111" s="45">
        <f t="shared" si="22"/>
        <v>63</v>
      </c>
      <c r="L111" s="61">
        <f t="shared" si="17"/>
        <v>0.40566037735849059</v>
      </c>
      <c r="M111" s="23">
        <f t="shared" si="18"/>
        <v>2.37</v>
      </c>
      <c r="N111">
        <v>1</v>
      </c>
      <c r="O111" s="23">
        <f t="shared" si="16"/>
        <v>1.37</v>
      </c>
      <c r="P111" s="45">
        <f t="shared" si="31"/>
        <v>3</v>
      </c>
      <c r="Q111" s="39">
        <f t="shared" si="32"/>
        <v>3</v>
      </c>
      <c r="R111" s="84">
        <f t="shared" si="27"/>
        <v>0.5</v>
      </c>
    </row>
    <row r="112" spans="1:19" x14ac:dyDescent="0.3">
      <c r="A112" s="24">
        <v>42498</v>
      </c>
      <c r="B112" s="27" t="s">
        <v>235</v>
      </c>
      <c r="C112" s="48" t="s">
        <v>236</v>
      </c>
      <c r="D112" s="19">
        <v>2.75</v>
      </c>
      <c r="E112" s="20">
        <f t="shared" si="23"/>
        <v>3</v>
      </c>
      <c r="F112" s="20">
        <f t="shared" si="30"/>
        <v>8.25</v>
      </c>
      <c r="G112" s="81" t="s">
        <v>28</v>
      </c>
      <c r="H112" s="20">
        <f t="shared" si="29"/>
        <v>5.25</v>
      </c>
      <c r="I112" s="20">
        <f t="shared" si="20"/>
        <v>686.07</v>
      </c>
      <c r="J112" s="45">
        <f t="shared" si="21"/>
        <v>44</v>
      </c>
      <c r="K112" s="45">
        <f t="shared" si="22"/>
        <v>63</v>
      </c>
      <c r="L112" s="61">
        <f t="shared" si="17"/>
        <v>0.41121495327102803</v>
      </c>
      <c r="M112" s="23">
        <f t="shared" si="18"/>
        <v>2.75</v>
      </c>
      <c r="N112">
        <v>1</v>
      </c>
      <c r="O112" s="23">
        <f t="shared" si="16"/>
        <v>1.75</v>
      </c>
      <c r="P112" s="45">
        <f t="shared" si="31"/>
        <v>4</v>
      </c>
      <c r="Q112" s="39">
        <f t="shared" si="32"/>
        <v>3</v>
      </c>
      <c r="R112" s="84">
        <f t="shared" si="27"/>
        <v>0.5714285714285714</v>
      </c>
    </row>
    <row r="113" spans="1:19" x14ac:dyDescent="0.3">
      <c r="A113" s="24">
        <v>42500</v>
      </c>
      <c r="B113" s="27" t="s">
        <v>237</v>
      </c>
      <c r="C113" s="48" t="s">
        <v>238</v>
      </c>
      <c r="D113" s="19">
        <v>3.25</v>
      </c>
      <c r="E113" s="20">
        <f t="shared" si="23"/>
        <v>1</v>
      </c>
      <c r="F113" s="20">
        <f t="shared" si="30"/>
        <v>3.25</v>
      </c>
      <c r="G113" s="81" t="s">
        <v>28</v>
      </c>
      <c r="H113" s="20">
        <f t="shared" si="29"/>
        <v>2.25</v>
      </c>
      <c r="I113" s="20">
        <f t="shared" si="20"/>
        <v>688.32</v>
      </c>
      <c r="J113" s="45">
        <f t="shared" si="21"/>
        <v>45</v>
      </c>
      <c r="K113" s="45">
        <f t="shared" si="22"/>
        <v>63</v>
      </c>
      <c r="L113" s="61">
        <f t="shared" si="17"/>
        <v>0.41666666666666669</v>
      </c>
      <c r="M113" s="23">
        <f t="shared" si="18"/>
        <v>3.25</v>
      </c>
      <c r="N113">
        <v>1</v>
      </c>
      <c r="O113" s="23">
        <f t="shared" si="16"/>
        <v>2.25</v>
      </c>
      <c r="P113" s="45">
        <f t="shared" si="31"/>
        <v>5</v>
      </c>
      <c r="Q113" s="39">
        <f t="shared" si="32"/>
        <v>3</v>
      </c>
      <c r="R113" s="84">
        <f t="shared" si="27"/>
        <v>0.625</v>
      </c>
      <c r="S113" t="s">
        <v>239</v>
      </c>
    </row>
    <row r="114" spans="1:19" x14ac:dyDescent="0.3">
      <c r="A114" s="24">
        <v>42502</v>
      </c>
      <c r="B114" s="27" t="s">
        <v>240</v>
      </c>
      <c r="C114" s="48" t="s">
        <v>241</v>
      </c>
      <c r="D114" s="19">
        <v>3</v>
      </c>
      <c r="E114" s="20">
        <f t="shared" si="23"/>
        <v>1</v>
      </c>
      <c r="F114" s="20">
        <f t="shared" si="30"/>
        <v>3</v>
      </c>
      <c r="G114" s="81" t="s">
        <v>19</v>
      </c>
      <c r="H114" s="20">
        <f t="shared" si="29"/>
        <v>-1</v>
      </c>
      <c r="I114" s="20">
        <f t="shared" si="20"/>
        <v>687.32</v>
      </c>
      <c r="J114" s="45">
        <f t="shared" si="21"/>
        <v>45</v>
      </c>
      <c r="K114" s="45">
        <f t="shared" si="22"/>
        <v>64</v>
      </c>
      <c r="L114" s="61">
        <f t="shared" si="17"/>
        <v>0.41284403669724773</v>
      </c>
      <c r="M114" s="23">
        <f t="shared" si="18"/>
        <v>3</v>
      </c>
      <c r="N114">
        <v>1</v>
      </c>
      <c r="O114" s="23">
        <f t="shared" si="16"/>
        <v>2</v>
      </c>
      <c r="P114" s="45">
        <f t="shared" si="31"/>
        <v>5</v>
      </c>
      <c r="Q114" s="39">
        <f t="shared" si="32"/>
        <v>4</v>
      </c>
      <c r="R114" s="84">
        <f t="shared" si="27"/>
        <v>0.55555555555555558</v>
      </c>
    </row>
    <row r="115" spans="1:19" x14ac:dyDescent="0.3">
      <c r="A115" s="24">
        <v>42503</v>
      </c>
      <c r="B115" s="27" t="s">
        <v>242</v>
      </c>
      <c r="C115" s="48" t="s">
        <v>243</v>
      </c>
      <c r="D115" s="19">
        <v>3.12</v>
      </c>
      <c r="E115" s="20">
        <f t="shared" si="23"/>
        <v>3</v>
      </c>
      <c r="F115" s="20">
        <f t="shared" si="30"/>
        <v>9.36</v>
      </c>
      <c r="G115" s="81" t="s">
        <v>19</v>
      </c>
      <c r="H115" s="20">
        <f t="shared" si="29"/>
        <v>-3</v>
      </c>
      <c r="I115" s="20">
        <f t="shared" si="20"/>
        <v>684.32</v>
      </c>
      <c r="J115" s="45">
        <f t="shared" si="21"/>
        <v>45</v>
      </c>
      <c r="K115" s="45">
        <f t="shared" si="22"/>
        <v>65</v>
      </c>
      <c r="L115" s="61">
        <f t="shared" si="17"/>
        <v>0.40909090909090912</v>
      </c>
      <c r="M115" s="23">
        <f t="shared" si="18"/>
        <v>3.12</v>
      </c>
      <c r="N115">
        <v>1</v>
      </c>
      <c r="O115" s="23">
        <f t="shared" si="16"/>
        <v>2.12</v>
      </c>
      <c r="P115" s="45">
        <f t="shared" si="31"/>
        <v>5</v>
      </c>
      <c r="Q115" s="39">
        <f t="shared" si="32"/>
        <v>5</v>
      </c>
      <c r="R115" s="84">
        <f t="shared" si="27"/>
        <v>0.5</v>
      </c>
    </row>
    <row r="116" spans="1:19" x14ac:dyDescent="0.3">
      <c r="A116" s="24">
        <v>42504</v>
      </c>
      <c r="B116" s="27" t="s">
        <v>244</v>
      </c>
      <c r="C116" s="48" t="s">
        <v>245</v>
      </c>
      <c r="D116" s="19">
        <v>2.5</v>
      </c>
      <c r="E116" s="20">
        <f t="shared" si="23"/>
        <v>9</v>
      </c>
      <c r="F116" s="20">
        <f t="shared" si="30"/>
        <v>22.5</v>
      </c>
      <c r="G116" s="81" t="s">
        <v>19</v>
      </c>
      <c r="H116" s="20">
        <f t="shared" si="29"/>
        <v>-9</v>
      </c>
      <c r="I116" s="20">
        <f t="shared" si="20"/>
        <v>675.32</v>
      </c>
      <c r="J116" s="45">
        <f t="shared" si="21"/>
        <v>45</v>
      </c>
      <c r="K116" s="45">
        <f t="shared" si="22"/>
        <v>66</v>
      </c>
      <c r="L116" s="61">
        <f t="shared" si="17"/>
        <v>0.40540540540540543</v>
      </c>
      <c r="M116" s="23">
        <f t="shared" si="18"/>
        <v>2.5</v>
      </c>
      <c r="N116">
        <v>1</v>
      </c>
      <c r="O116" s="23">
        <f t="shared" si="16"/>
        <v>1.5</v>
      </c>
      <c r="P116" s="45">
        <f t="shared" si="31"/>
        <v>5</v>
      </c>
      <c r="Q116" s="39">
        <f t="shared" si="32"/>
        <v>6</v>
      </c>
      <c r="R116" s="84">
        <f t="shared" si="27"/>
        <v>0.45454545454545453</v>
      </c>
    </row>
    <row r="117" spans="1:19" x14ac:dyDescent="0.3">
      <c r="A117" s="24">
        <v>42516</v>
      </c>
      <c r="B117" s="27" t="s">
        <v>246</v>
      </c>
      <c r="C117" s="48" t="s">
        <v>247</v>
      </c>
      <c r="D117" s="19">
        <v>2.56</v>
      </c>
      <c r="E117" s="20">
        <f t="shared" si="23"/>
        <v>27</v>
      </c>
      <c r="F117" s="20">
        <f t="shared" si="30"/>
        <v>69.12</v>
      </c>
      <c r="G117" s="81" t="s">
        <v>19</v>
      </c>
      <c r="H117" s="20">
        <f t="shared" si="29"/>
        <v>-27</v>
      </c>
      <c r="I117" s="20">
        <f t="shared" si="20"/>
        <v>648.32000000000005</v>
      </c>
      <c r="J117" s="45">
        <f t="shared" si="21"/>
        <v>45</v>
      </c>
      <c r="K117" s="45">
        <f t="shared" si="22"/>
        <v>67</v>
      </c>
      <c r="L117" s="61">
        <f t="shared" si="17"/>
        <v>0.4017857142857143</v>
      </c>
      <c r="M117" s="23">
        <f t="shared" si="18"/>
        <v>2.56</v>
      </c>
      <c r="N117">
        <v>1</v>
      </c>
      <c r="O117" s="23">
        <f t="shared" si="16"/>
        <v>1.56</v>
      </c>
      <c r="P117" s="45">
        <f t="shared" si="31"/>
        <v>5</v>
      </c>
      <c r="Q117" s="39">
        <f t="shared" si="32"/>
        <v>7</v>
      </c>
      <c r="R117" s="84">
        <f t="shared" si="27"/>
        <v>0.41666666666666669</v>
      </c>
    </row>
    <row r="118" spans="1:19" x14ac:dyDescent="0.3">
      <c r="A118" s="24">
        <v>42517</v>
      </c>
      <c r="B118" s="27" t="s">
        <v>248</v>
      </c>
      <c r="C118" s="48" t="s">
        <v>249</v>
      </c>
      <c r="D118" s="19">
        <v>2.25</v>
      </c>
      <c r="E118" s="20">
        <f t="shared" si="23"/>
        <v>81</v>
      </c>
      <c r="F118" s="20">
        <f t="shared" si="30"/>
        <v>182.25</v>
      </c>
      <c r="G118" s="81" t="s">
        <v>28</v>
      </c>
      <c r="H118" s="20">
        <f t="shared" si="29"/>
        <v>101.25</v>
      </c>
      <c r="I118" s="20">
        <f t="shared" si="20"/>
        <v>749.57</v>
      </c>
      <c r="J118" s="45">
        <f t="shared" si="21"/>
        <v>46</v>
      </c>
      <c r="K118" s="45">
        <f t="shared" si="22"/>
        <v>67</v>
      </c>
      <c r="L118" s="61">
        <f t="shared" si="17"/>
        <v>0.40707964601769914</v>
      </c>
      <c r="M118" s="23">
        <f t="shared" si="18"/>
        <v>2.25</v>
      </c>
      <c r="N118">
        <v>1</v>
      </c>
      <c r="O118" s="23">
        <f t="shared" si="16"/>
        <v>1.25</v>
      </c>
      <c r="P118" s="45">
        <f t="shared" si="31"/>
        <v>6</v>
      </c>
      <c r="Q118" s="39">
        <f t="shared" si="32"/>
        <v>7</v>
      </c>
      <c r="R118" s="84">
        <f t="shared" si="27"/>
        <v>0.46153846153846156</v>
      </c>
    </row>
    <row r="119" spans="1:19" x14ac:dyDescent="0.3">
      <c r="A119" s="24"/>
      <c r="B119" s="27"/>
      <c r="C119" s="48" t="s">
        <v>250</v>
      </c>
      <c r="D119" s="19">
        <v>3</v>
      </c>
      <c r="E119" s="20">
        <f t="shared" si="23"/>
        <v>1</v>
      </c>
      <c r="F119" s="20">
        <f t="shared" si="30"/>
        <v>3</v>
      </c>
      <c r="G119" s="81" t="s">
        <v>28</v>
      </c>
      <c r="H119" s="20">
        <f t="shared" si="29"/>
        <v>2</v>
      </c>
      <c r="I119" s="20">
        <f t="shared" si="20"/>
        <v>751.57</v>
      </c>
      <c r="J119" s="45">
        <f t="shared" si="21"/>
        <v>47</v>
      </c>
      <c r="K119" s="45">
        <f t="shared" si="22"/>
        <v>67</v>
      </c>
      <c r="L119" s="61">
        <f t="shared" si="17"/>
        <v>0.41228070175438597</v>
      </c>
      <c r="M119" s="23">
        <f t="shared" si="18"/>
        <v>3</v>
      </c>
      <c r="N119">
        <v>1</v>
      </c>
      <c r="O119" s="23">
        <f t="shared" si="16"/>
        <v>2</v>
      </c>
      <c r="P119" s="45">
        <f t="shared" si="31"/>
        <v>7</v>
      </c>
      <c r="Q119" s="39">
        <f t="shared" si="32"/>
        <v>7</v>
      </c>
      <c r="R119" s="84">
        <f t="shared" si="27"/>
        <v>0.5</v>
      </c>
    </row>
    <row r="120" spans="1:19" x14ac:dyDescent="0.3">
      <c r="A120" s="24">
        <v>42518</v>
      </c>
      <c r="B120" s="27" t="s">
        <v>251</v>
      </c>
      <c r="C120" s="48" t="s">
        <v>252</v>
      </c>
      <c r="D120" s="19">
        <v>2.5</v>
      </c>
      <c r="E120" s="20">
        <f t="shared" si="23"/>
        <v>1</v>
      </c>
      <c r="F120" s="20">
        <f t="shared" si="30"/>
        <v>2.5</v>
      </c>
      <c r="G120" s="81" t="s">
        <v>19</v>
      </c>
      <c r="H120" s="20">
        <f t="shared" si="29"/>
        <v>-1</v>
      </c>
      <c r="I120" s="20">
        <f t="shared" si="20"/>
        <v>750.57</v>
      </c>
      <c r="J120" s="45">
        <f t="shared" si="21"/>
        <v>47</v>
      </c>
      <c r="K120" s="45">
        <f t="shared" si="22"/>
        <v>68</v>
      </c>
      <c r="L120" s="61">
        <f t="shared" si="17"/>
        <v>0.40869565217391307</v>
      </c>
      <c r="M120" s="23">
        <f t="shared" si="18"/>
        <v>2.5</v>
      </c>
      <c r="N120">
        <v>1</v>
      </c>
      <c r="O120" s="23">
        <f t="shared" si="16"/>
        <v>1.5</v>
      </c>
      <c r="P120" s="45">
        <f t="shared" si="31"/>
        <v>7</v>
      </c>
      <c r="Q120" s="39">
        <f t="shared" si="32"/>
        <v>8</v>
      </c>
      <c r="R120" s="84">
        <f t="shared" si="27"/>
        <v>0.46666666666666667</v>
      </c>
    </row>
    <row r="121" spans="1:19" x14ac:dyDescent="0.3">
      <c r="A121" s="24">
        <v>42520</v>
      </c>
      <c r="B121" s="27" t="s">
        <v>253</v>
      </c>
      <c r="C121" s="48" t="s">
        <v>254</v>
      </c>
      <c r="D121" s="19">
        <v>2.62</v>
      </c>
      <c r="E121" s="20">
        <f t="shared" si="23"/>
        <v>3</v>
      </c>
      <c r="F121" s="20">
        <f t="shared" si="30"/>
        <v>7.86</v>
      </c>
      <c r="G121" s="81" t="s">
        <v>19</v>
      </c>
      <c r="H121" s="20">
        <f t="shared" si="29"/>
        <v>-3</v>
      </c>
      <c r="I121" s="20">
        <f t="shared" si="20"/>
        <v>747.57</v>
      </c>
      <c r="J121" s="45">
        <f t="shared" si="21"/>
        <v>47</v>
      </c>
      <c r="K121" s="45">
        <f t="shared" si="22"/>
        <v>69</v>
      </c>
      <c r="L121" s="61">
        <f t="shared" si="17"/>
        <v>0.40517241379310343</v>
      </c>
      <c r="M121" s="23">
        <f t="shared" si="18"/>
        <v>2.62</v>
      </c>
      <c r="N121">
        <v>1</v>
      </c>
      <c r="O121" s="23">
        <f t="shared" si="16"/>
        <v>1.62</v>
      </c>
      <c r="P121" s="45">
        <f t="shared" si="31"/>
        <v>7</v>
      </c>
      <c r="Q121" s="39">
        <f t="shared" si="32"/>
        <v>9</v>
      </c>
      <c r="R121" s="84">
        <f t="shared" si="27"/>
        <v>0.4375</v>
      </c>
    </row>
    <row r="122" spans="1:19" x14ac:dyDescent="0.3">
      <c r="A122" s="16">
        <v>42522</v>
      </c>
      <c r="B122" s="74" t="s">
        <v>255</v>
      </c>
      <c r="C122" s="75" t="s">
        <v>256</v>
      </c>
      <c r="D122" s="76">
        <v>2.5</v>
      </c>
      <c r="E122" s="20">
        <f t="shared" si="23"/>
        <v>9</v>
      </c>
      <c r="F122" s="77">
        <f t="shared" si="30"/>
        <v>22.5</v>
      </c>
      <c r="G122" s="85" t="s">
        <v>28</v>
      </c>
      <c r="H122" s="20">
        <f t="shared" si="29"/>
        <v>13.5</v>
      </c>
      <c r="I122" s="77">
        <f t="shared" si="20"/>
        <v>761.07</v>
      </c>
      <c r="J122" s="44">
        <f t="shared" si="21"/>
        <v>48</v>
      </c>
      <c r="K122" s="44">
        <f t="shared" si="22"/>
        <v>69</v>
      </c>
      <c r="L122" s="68">
        <f t="shared" si="17"/>
        <v>0.41025641025641024</v>
      </c>
      <c r="M122" s="79">
        <f t="shared" si="18"/>
        <v>2.5</v>
      </c>
      <c r="N122" s="80">
        <v>1</v>
      </c>
      <c r="O122" s="79">
        <f t="shared" si="16"/>
        <v>1.5</v>
      </c>
      <c r="P122" s="44">
        <v>1</v>
      </c>
      <c r="Q122" s="88">
        <v>0</v>
      </c>
      <c r="R122" s="84">
        <f t="shared" si="27"/>
        <v>1</v>
      </c>
    </row>
    <row r="123" spans="1:19" x14ac:dyDescent="0.3">
      <c r="A123" s="24">
        <v>42523</v>
      </c>
      <c r="B123" s="27" t="s">
        <v>57</v>
      </c>
      <c r="C123" s="48" t="s">
        <v>257</v>
      </c>
      <c r="D123" s="19">
        <v>2.25</v>
      </c>
      <c r="E123" s="20">
        <f t="shared" si="23"/>
        <v>1</v>
      </c>
      <c r="F123" s="20">
        <f t="shared" si="30"/>
        <v>2.25</v>
      </c>
      <c r="G123" s="81" t="s">
        <v>19</v>
      </c>
      <c r="H123" s="20">
        <f t="shared" si="29"/>
        <v>-1</v>
      </c>
      <c r="I123" s="20">
        <f t="shared" si="20"/>
        <v>760.07</v>
      </c>
      <c r="J123" s="45">
        <f t="shared" si="21"/>
        <v>48</v>
      </c>
      <c r="K123" s="45">
        <f t="shared" si="22"/>
        <v>70</v>
      </c>
      <c r="L123" s="61">
        <f t="shared" si="17"/>
        <v>0.40677966101694918</v>
      </c>
      <c r="M123" s="23">
        <f t="shared" si="18"/>
        <v>2.25</v>
      </c>
      <c r="N123">
        <v>1</v>
      </c>
      <c r="O123" s="23">
        <f t="shared" si="16"/>
        <v>1.25</v>
      </c>
      <c r="P123" s="45">
        <f t="shared" ref="P123:P145" si="33">IF(G123="","",IF(G123="Won",P122+1,IF(G123="Push",P122,P122)))</f>
        <v>1</v>
      </c>
      <c r="Q123" s="39">
        <f t="shared" ref="Q123:Q145" si="34">IF(G123="","",IF(G123="Lost",Q122+1,IF(G123="Push",Q122,Q122)))</f>
        <v>1</v>
      </c>
      <c r="R123" s="84">
        <f t="shared" si="27"/>
        <v>0.5</v>
      </c>
    </row>
    <row r="124" spans="1:19" x14ac:dyDescent="0.3">
      <c r="A124" s="24">
        <v>42524</v>
      </c>
      <c r="B124" s="27" t="s">
        <v>258</v>
      </c>
      <c r="C124" s="48" t="s">
        <v>259</v>
      </c>
      <c r="D124" s="19">
        <v>2.87</v>
      </c>
      <c r="E124" s="20">
        <f t="shared" si="23"/>
        <v>3</v>
      </c>
      <c r="F124" s="20">
        <f t="shared" si="30"/>
        <v>8.61</v>
      </c>
      <c r="G124" s="81" t="s">
        <v>19</v>
      </c>
      <c r="H124" s="20">
        <f t="shared" si="29"/>
        <v>-3</v>
      </c>
      <c r="I124" s="20">
        <f t="shared" si="20"/>
        <v>757.07</v>
      </c>
      <c r="J124" s="45">
        <f t="shared" si="21"/>
        <v>48</v>
      </c>
      <c r="K124" s="45">
        <f t="shared" si="22"/>
        <v>71</v>
      </c>
      <c r="L124" s="61">
        <f t="shared" si="17"/>
        <v>0.40336134453781514</v>
      </c>
      <c r="M124" s="23">
        <f t="shared" si="18"/>
        <v>2.87</v>
      </c>
      <c r="N124">
        <v>1</v>
      </c>
      <c r="O124" s="23">
        <f t="shared" ref="O124:O187" si="35">M124-N124</f>
        <v>1.87</v>
      </c>
      <c r="P124" s="45">
        <f t="shared" si="33"/>
        <v>1</v>
      </c>
      <c r="Q124" s="39">
        <f t="shared" si="34"/>
        <v>2</v>
      </c>
      <c r="R124" s="84">
        <f t="shared" si="27"/>
        <v>0.33333333333333331</v>
      </c>
    </row>
    <row r="125" spans="1:19" x14ac:dyDescent="0.3">
      <c r="A125" s="24">
        <v>42525</v>
      </c>
      <c r="B125" s="27" t="s">
        <v>260</v>
      </c>
      <c r="C125" s="48" t="s">
        <v>261</v>
      </c>
      <c r="D125" s="19">
        <v>7.5</v>
      </c>
      <c r="E125" s="20">
        <f t="shared" si="23"/>
        <v>9</v>
      </c>
      <c r="F125" s="20">
        <f t="shared" si="30"/>
        <v>67.5</v>
      </c>
      <c r="G125" s="81" t="s">
        <v>28</v>
      </c>
      <c r="H125" s="20">
        <f t="shared" si="29"/>
        <v>58.5</v>
      </c>
      <c r="I125" s="20">
        <f t="shared" si="20"/>
        <v>815.57</v>
      </c>
      <c r="J125" s="45">
        <f t="shared" si="21"/>
        <v>49</v>
      </c>
      <c r="K125" s="45">
        <f t="shared" si="22"/>
        <v>71</v>
      </c>
      <c r="L125" s="61">
        <f t="shared" si="17"/>
        <v>0.40833333333333333</v>
      </c>
      <c r="M125" s="23">
        <f t="shared" si="18"/>
        <v>7.5</v>
      </c>
      <c r="N125">
        <v>1</v>
      </c>
      <c r="O125" s="23">
        <f t="shared" si="35"/>
        <v>6.5</v>
      </c>
      <c r="P125" s="45">
        <f t="shared" si="33"/>
        <v>2</v>
      </c>
      <c r="Q125" s="39">
        <f t="shared" si="34"/>
        <v>2</v>
      </c>
      <c r="R125" s="84">
        <f t="shared" si="27"/>
        <v>0.5</v>
      </c>
    </row>
    <row r="126" spans="1:19" x14ac:dyDescent="0.3">
      <c r="A126" s="24">
        <v>42527</v>
      </c>
      <c r="B126" s="27" t="s">
        <v>262</v>
      </c>
      <c r="C126" s="48" t="s">
        <v>263</v>
      </c>
      <c r="D126" s="19">
        <v>3.25</v>
      </c>
      <c r="E126" s="20">
        <f t="shared" si="23"/>
        <v>1</v>
      </c>
      <c r="F126" s="20">
        <f t="shared" si="30"/>
        <v>3.25</v>
      </c>
      <c r="G126" s="81" t="s">
        <v>28</v>
      </c>
      <c r="H126" s="20">
        <f t="shared" si="29"/>
        <v>2.25</v>
      </c>
      <c r="I126" s="20">
        <f t="shared" si="20"/>
        <v>817.82</v>
      </c>
      <c r="J126" s="45">
        <f t="shared" si="21"/>
        <v>50</v>
      </c>
      <c r="K126" s="45">
        <f t="shared" si="22"/>
        <v>71</v>
      </c>
      <c r="L126" s="61">
        <f t="shared" si="17"/>
        <v>0.41322314049586778</v>
      </c>
      <c r="M126" s="23">
        <f t="shared" si="18"/>
        <v>3.25</v>
      </c>
      <c r="N126">
        <v>1</v>
      </c>
      <c r="O126" s="23">
        <f t="shared" si="35"/>
        <v>2.25</v>
      </c>
      <c r="P126" s="45">
        <f t="shared" si="33"/>
        <v>3</v>
      </c>
      <c r="Q126" s="39">
        <f t="shared" si="34"/>
        <v>2</v>
      </c>
      <c r="R126" s="84">
        <f t="shared" si="27"/>
        <v>0.6</v>
      </c>
    </row>
    <row r="127" spans="1:19" x14ac:dyDescent="0.3">
      <c r="A127" s="24">
        <v>42528</v>
      </c>
      <c r="B127" s="27" t="s">
        <v>264</v>
      </c>
      <c r="C127" s="48" t="s">
        <v>265</v>
      </c>
      <c r="D127" s="19">
        <v>3</v>
      </c>
      <c r="E127" s="20">
        <f t="shared" si="23"/>
        <v>1</v>
      </c>
      <c r="F127" s="20">
        <f t="shared" si="30"/>
        <v>3</v>
      </c>
      <c r="G127" s="81" t="s">
        <v>28</v>
      </c>
      <c r="H127" s="20">
        <f t="shared" si="29"/>
        <v>2</v>
      </c>
      <c r="I127" s="20">
        <f t="shared" si="20"/>
        <v>819.82</v>
      </c>
      <c r="J127" s="45">
        <f t="shared" si="21"/>
        <v>51</v>
      </c>
      <c r="K127" s="45">
        <f t="shared" si="22"/>
        <v>71</v>
      </c>
      <c r="L127" s="61">
        <f t="shared" si="17"/>
        <v>0.41803278688524592</v>
      </c>
      <c r="M127" s="23">
        <f t="shared" si="18"/>
        <v>3</v>
      </c>
      <c r="N127">
        <v>1</v>
      </c>
      <c r="O127" s="23">
        <f t="shared" si="35"/>
        <v>2</v>
      </c>
      <c r="P127" s="45">
        <f t="shared" si="33"/>
        <v>4</v>
      </c>
      <c r="Q127" s="39">
        <f t="shared" si="34"/>
        <v>2</v>
      </c>
      <c r="R127" s="84">
        <f t="shared" si="27"/>
        <v>0.66666666666666663</v>
      </c>
    </row>
    <row r="128" spans="1:19" x14ac:dyDescent="0.3">
      <c r="A128" s="24">
        <v>42528</v>
      </c>
      <c r="B128" s="27" t="s">
        <v>264</v>
      </c>
      <c r="C128" s="48" t="s">
        <v>265</v>
      </c>
      <c r="D128" s="19">
        <v>1.75</v>
      </c>
      <c r="E128" s="20">
        <f t="shared" si="23"/>
        <v>1</v>
      </c>
      <c r="F128" s="20">
        <f t="shared" si="30"/>
        <v>1.75</v>
      </c>
      <c r="G128" s="81" t="s">
        <v>28</v>
      </c>
      <c r="H128" s="20">
        <f t="shared" si="29"/>
        <v>0.75</v>
      </c>
      <c r="I128" s="20">
        <f t="shared" si="20"/>
        <v>820.57</v>
      </c>
      <c r="J128" s="45">
        <f t="shared" si="21"/>
        <v>52</v>
      </c>
      <c r="K128" s="45">
        <f t="shared" si="22"/>
        <v>71</v>
      </c>
      <c r="L128" s="61">
        <f t="shared" si="17"/>
        <v>0.42276422764227645</v>
      </c>
      <c r="M128" s="23">
        <f t="shared" si="18"/>
        <v>1.75</v>
      </c>
      <c r="N128">
        <v>1</v>
      </c>
      <c r="O128" s="23">
        <f t="shared" si="35"/>
        <v>0.75</v>
      </c>
      <c r="P128" s="45">
        <f t="shared" si="33"/>
        <v>5</v>
      </c>
      <c r="Q128" s="39">
        <f t="shared" si="34"/>
        <v>2</v>
      </c>
      <c r="R128" s="84">
        <f t="shared" si="27"/>
        <v>0.7142857142857143</v>
      </c>
      <c r="S128" t="s">
        <v>266</v>
      </c>
    </row>
    <row r="129" spans="1:21" x14ac:dyDescent="0.3">
      <c r="A129" s="24">
        <v>42529</v>
      </c>
      <c r="B129" s="27" t="s">
        <v>267</v>
      </c>
      <c r="C129" s="48" t="s">
        <v>268</v>
      </c>
      <c r="D129" s="19">
        <v>3</v>
      </c>
      <c r="E129" s="20">
        <f t="shared" si="23"/>
        <v>1</v>
      </c>
      <c r="F129" s="20">
        <f t="shared" si="30"/>
        <v>3</v>
      </c>
      <c r="G129" s="81" t="s">
        <v>19</v>
      </c>
      <c r="H129" s="20">
        <f t="shared" si="29"/>
        <v>-1</v>
      </c>
      <c r="I129" s="20">
        <f t="shared" si="20"/>
        <v>819.57</v>
      </c>
      <c r="J129" s="45">
        <f t="shared" si="21"/>
        <v>52</v>
      </c>
      <c r="K129" s="45">
        <f t="shared" si="22"/>
        <v>72</v>
      </c>
      <c r="L129" s="61">
        <f t="shared" si="17"/>
        <v>0.41935483870967744</v>
      </c>
      <c r="M129" s="23">
        <f t="shared" si="18"/>
        <v>3</v>
      </c>
      <c r="N129">
        <v>1</v>
      </c>
      <c r="O129" s="23">
        <f t="shared" si="35"/>
        <v>2</v>
      </c>
      <c r="P129" s="45">
        <f t="shared" si="33"/>
        <v>5</v>
      </c>
      <c r="Q129" s="39">
        <f t="shared" si="34"/>
        <v>3</v>
      </c>
      <c r="R129" s="84">
        <f t="shared" si="27"/>
        <v>0.625</v>
      </c>
    </row>
    <row r="130" spans="1:21" x14ac:dyDescent="0.3">
      <c r="A130" s="24">
        <v>42531</v>
      </c>
      <c r="B130" s="27" t="s">
        <v>269</v>
      </c>
      <c r="C130" s="48" t="s">
        <v>270</v>
      </c>
      <c r="D130" s="19">
        <v>3.5</v>
      </c>
      <c r="E130" s="20">
        <f t="shared" si="23"/>
        <v>3</v>
      </c>
      <c r="F130" s="20">
        <f t="shared" si="30"/>
        <v>10.5</v>
      </c>
      <c r="G130" s="81" t="s">
        <v>19</v>
      </c>
      <c r="H130" s="20">
        <f t="shared" si="29"/>
        <v>-3</v>
      </c>
      <c r="I130" s="20">
        <f t="shared" si="20"/>
        <v>816.57</v>
      </c>
      <c r="J130" s="45">
        <f t="shared" si="21"/>
        <v>52</v>
      </c>
      <c r="K130" s="45">
        <f t="shared" si="22"/>
        <v>73</v>
      </c>
      <c r="L130" s="61">
        <f t="shared" si="17"/>
        <v>0.41599999999999998</v>
      </c>
      <c r="M130" s="23">
        <f t="shared" si="18"/>
        <v>3.5</v>
      </c>
      <c r="N130">
        <v>1</v>
      </c>
      <c r="O130" s="23">
        <f t="shared" si="35"/>
        <v>2.5</v>
      </c>
      <c r="P130" s="45">
        <f t="shared" si="33"/>
        <v>5</v>
      </c>
      <c r="Q130" s="39">
        <f t="shared" si="34"/>
        <v>4</v>
      </c>
      <c r="R130" s="84">
        <f t="shared" si="27"/>
        <v>0.55555555555555558</v>
      </c>
    </row>
    <row r="131" spans="1:21" x14ac:dyDescent="0.3">
      <c r="A131" s="24">
        <v>42532</v>
      </c>
      <c r="B131" s="27" t="s">
        <v>271</v>
      </c>
      <c r="C131" s="106" t="s">
        <v>272</v>
      </c>
      <c r="D131" s="19">
        <v>2.37</v>
      </c>
      <c r="E131" s="20">
        <f t="shared" si="23"/>
        <v>9</v>
      </c>
      <c r="F131" s="20">
        <f t="shared" si="30"/>
        <v>21.330000000000002</v>
      </c>
      <c r="G131" s="81" t="s">
        <v>28</v>
      </c>
      <c r="H131" s="20">
        <f t="shared" si="29"/>
        <v>12.330000000000002</v>
      </c>
      <c r="I131" s="20">
        <f t="shared" si="20"/>
        <v>828.90000000000009</v>
      </c>
      <c r="J131" s="45">
        <f t="shared" si="21"/>
        <v>53</v>
      </c>
      <c r="K131" s="45">
        <f t="shared" si="22"/>
        <v>73</v>
      </c>
      <c r="L131" s="61">
        <f t="shared" si="17"/>
        <v>0.42063492063492064</v>
      </c>
      <c r="M131" s="23">
        <f t="shared" si="18"/>
        <v>2.37</v>
      </c>
      <c r="N131">
        <v>1</v>
      </c>
      <c r="O131" s="23">
        <f t="shared" si="35"/>
        <v>1.37</v>
      </c>
      <c r="P131" s="45">
        <f t="shared" si="33"/>
        <v>6</v>
      </c>
      <c r="Q131" s="39">
        <f t="shared" si="34"/>
        <v>4</v>
      </c>
      <c r="R131" s="84">
        <f t="shared" si="27"/>
        <v>0.6</v>
      </c>
    </row>
    <row r="132" spans="1:21" x14ac:dyDescent="0.3">
      <c r="A132" s="24">
        <v>42532</v>
      </c>
      <c r="B132" s="27" t="s">
        <v>271</v>
      </c>
      <c r="C132" s="106" t="s">
        <v>272</v>
      </c>
      <c r="D132" s="19"/>
      <c r="E132" s="20" t="str">
        <f t="shared" si="23"/>
        <v/>
      </c>
      <c r="F132" s="20">
        <v>1.1299999999999999</v>
      </c>
      <c r="G132" s="81" t="s">
        <v>28</v>
      </c>
      <c r="H132" s="20">
        <v>1.1299999999999999</v>
      </c>
      <c r="I132" s="20">
        <f t="shared" si="20"/>
        <v>830.03000000000009</v>
      </c>
      <c r="J132" s="45">
        <f t="shared" si="21"/>
        <v>54</v>
      </c>
      <c r="K132" s="45">
        <f t="shared" si="22"/>
        <v>73</v>
      </c>
      <c r="L132" s="61">
        <f t="shared" si="17"/>
        <v>0.42519685039370081</v>
      </c>
      <c r="M132" s="23">
        <f t="shared" si="18"/>
        <v>0</v>
      </c>
      <c r="N132">
        <v>1</v>
      </c>
      <c r="O132" s="23">
        <f t="shared" si="35"/>
        <v>-1</v>
      </c>
      <c r="P132" s="45">
        <f t="shared" si="33"/>
        <v>7</v>
      </c>
      <c r="Q132" s="39">
        <f t="shared" si="34"/>
        <v>4</v>
      </c>
      <c r="R132" s="84">
        <f t="shared" si="27"/>
        <v>0.63636363636363635</v>
      </c>
      <c r="S132" t="s">
        <v>273</v>
      </c>
    </row>
    <row r="133" spans="1:21" x14ac:dyDescent="0.3">
      <c r="A133" s="24">
        <v>42534</v>
      </c>
      <c r="B133" s="27" t="s">
        <v>274</v>
      </c>
      <c r="C133" s="48" t="s">
        <v>275</v>
      </c>
      <c r="D133" s="19">
        <v>3.5</v>
      </c>
      <c r="E133" s="20">
        <f t="shared" si="23"/>
        <v>1</v>
      </c>
      <c r="F133" s="20">
        <f t="shared" ref="F133:F140" si="36">IF(D133="","",IF(G132="Won",  D133*E133,D133*E133))</f>
        <v>3.5</v>
      </c>
      <c r="G133" s="81" t="s">
        <v>19</v>
      </c>
      <c r="H133" s="20">
        <f t="shared" ref="H133:H164" si="37">IF(G133="","",IF(G133="Won", E133*D133-E133,-E133))</f>
        <v>-1</v>
      </c>
      <c r="I133" s="20">
        <f t="shared" si="20"/>
        <v>829.03000000000009</v>
      </c>
      <c r="J133" s="45">
        <f t="shared" si="21"/>
        <v>54</v>
      </c>
      <c r="K133" s="45">
        <f t="shared" si="22"/>
        <v>74</v>
      </c>
      <c r="L133" s="61">
        <f t="shared" ref="L133:L196" si="38">IF(G133="","",J133/(J133+K133))</f>
        <v>0.421875</v>
      </c>
      <c r="M133" s="23">
        <f t="shared" ref="M133:M196" si="39">D133</f>
        <v>3.5</v>
      </c>
      <c r="N133">
        <v>1</v>
      </c>
      <c r="O133" s="23">
        <f t="shared" si="35"/>
        <v>2.5</v>
      </c>
      <c r="P133" s="45">
        <f t="shared" si="33"/>
        <v>7</v>
      </c>
      <c r="Q133" s="39">
        <f t="shared" si="34"/>
        <v>5</v>
      </c>
      <c r="R133" s="84">
        <f t="shared" si="27"/>
        <v>0.58333333333333337</v>
      </c>
    </row>
    <row r="134" spans="1:21" x14ac:dyDescent="0.3">
      <c r="A134" s="24">
        <v>42535</v>
      </c>
      <c r="B134" s="27" t="s">
        <v>276</v>
      </c>
      <c r="C134" s="90" t="s">
        <v>277</v>
      </c>
      <c r="D134" s="19">
        <v>3.25</v>
      </c>
      <c r="E134" s="20">
        <f t="shared" si="23"/>
        <v>3</v>
      </c>
      <c r="F134" s="20">
        <f t="shared" si="36"/>
        <v>9.75</v>
      </c>
      <c r="G134" s="81" t="s">
        <v>19</v>
      </c>
      <c r="H134" s="20">
        <f t="shared" si="37"/>
        <v>-3</v>
      </c>
      <c r="I134" s="20">
        <f t="shared" ref="I134:I197" si="40">IF(G134="","",H134+I133)</f>
        <v>826.03000000000009</v>
      </c>
      <c r="J134" s="45">
        <f t="shared" ref="J134:J197" si="41">IF(G134="","",IF(G134="Won",J133+1,IF(G134="Push",J133,J133)))</f>
        <v>54</v>
      </c>
      <c r="K134" s="45">
        <f t="shared" ref="K134:K197" si="42">IF(G134="","",IF(G134="Lost",K133+1,IF(G134="Push",K133,K133)))</f>
        <v>75</v>
      </c>
      <c r="L134" s="61">
        <f t="shared" si="38"/>
        <v>0.41860465116279072</v>
      </c>
      <c r="M134" s="23">
        <f t="shared" si="39"/>
        <v>3.25</v>
      </c>
      <c r="N134">
        <v>1</v>
      </c>
      <c r="O134" s="23">
        <f t="shared" si="35"/>
        <v>2.25</v>
      </c>
      <c r="P134" s="45">
        <f t="shared" si="33"/>
        <v>7</v>
      </c>
      <c r="Q134" s="39">
        <f t="shared" si="34"/>
        <v>6</v>
      </c>
      <c r="R134" s="84">
        <f t="shared" si="27"/>
        <v>0.53846153846153844</v>
      </c>
    </row>
    <row r="135" spans="1:21" x14ac:dyDescent="0.3">
      <c r="A135" s="24">
        <v>42536</v>
      </c>
      <c r="B135" s="27" t="s">
        <v>278</v>
      </c>
      <c r="C135" s="90" t="s">
        <v>279</v>
      </c>
      <c r="D135" s="19">
        <v>2.62</v>
      </c>
      <c r="E135" s="20">
        <f t="shared" ref="E135:E198" si="43">IF(D135="","",IF(G134="Won",1,IF(COUNTIF(G130:G134,"Lost")&gt;4,1,E134*3)))</f>
        <v>9</v>
      </c>
      <c r="F135" s="20">
        <f t="shared" si="36"/>
        <v>23.580000000000002</v>
      </c>
      <c r="G135" s="81" t="s">
        <v>28</v>
      </c>
      <c r="H135" s="20">
        <f t="shared" si="37"/>
        <v>14.580000000000002</v>
      </c>
      <c r="I135" s="20">
        <f t="shared" si="40"/>
        <v>840.61000000000013</v>
      </c>
      <c r="J135" s="45">
        <f t="shared" si="41"/>
        <v>55</v>
      </c>
      <c r="K135" s="45">
        <f t="shared" si="42"/>
        <v>75</v>
      </c>
      <c r="L135" s="61">
        <f t="shared" si="38"/>
        <v>0.42307692307692307</v>
      </c>
      <c r="M135" s="23">
        <f t="shared" si="39"/>
        <v>2.62</v>
      </c>
      <c r="N135">
        <v>1</v>
      </c>
      <c r="O135" s="23">
        <f t="shared" si="35"/>
        <v>1.62</v>
      </c>
      <c r="P135" s="45">
        <f t="shared" si="33"/>
        <v>8</v>
      </c>
      <c r="Q135" s="39">
        <f t="shared" si="34"/>
        <v>6</v>
      </c>
      <c r="R135" s="84">
        <f t="shared" si="27"/>
        <v>0.5714285714285714</v>
      </c>
      <c r="S135" t="s">
        <v>266</v>
      </c>
      <c r="U135" t="s">
        <v>280</v>
      </c>
    </row>
    <row r="136" spans="1:21" x14ac:dyDescent="0.3">
      <c r="A136" s="24">
        <v>42537</v>
      </c>
      <c r="B136" s="27" t="s">
        <v>281</v>
      </c>
      <c r="C136" s="90" t="s">
        <v>282</v>
      </c>
      <c r="D136" s="19">
        <v>3.75</v>
      </c>
      <c r="E136" s="20">
        <f t="shared" si="43"/>
        <v>1</v>
      </c>
      <c r="F136" s="20">
        <f t="shared" si="36"/>
        <v>3.75</v>
      </c>
      <c r="G136" s="81" t="s">
        <v>19</v>
      </c>
      <c r="H136" s="20">
        <f t="shared" si="37"/>
        <v>-1</v>
      </c>
      <c r="I136" s="20">
        <f t="shared" si="40"/>
        <v>839.61000000000013</v>
      </c>
      <c r="J136" s="45">
        <f t="shared" si="41"/>
        <v>55</v>
      </c>
      <c r="K136" s="45">
        <f t="shared" si="42"/>
        <v>76</v>
      </c>
      <c r="L136" s="61">
        <f t="shared" si="38"/>
        <v>0.41984732824427479</v>
      </c>
      <c r="M136" s="23">
        <f t="shared" si="39"/>
        <v>3.75</v>
      </c>
      <c r="N136">
        <v>1</v>
      </c>
      <c r="O136" s="23">
        <f t="shared" si="35"/>
        <v>2.75</v>
      </c>
      <c r="P136" s="45">
        <f t="shared" si="33"/>
        <v>8</v>
      </c>
      <c r="Q136" s="39">
        <f t="shared" si="34"/>
        <v>7</v>
      </c>
      <c r="R136" s="84">
        <f t="shared" si="27"/>
        <v>0.53333333333333333</v>
      </c>
    </row>
    <row r="137" spans="1:21" x14ac:dyDescent="0.3">
      <c r="A137" s="24">
        <v>42538</v>
      </c>
      <c r="B137" s="27" t="s">
        <v>283</v>
      </c>
      <c r="C137" s="48" t="s">
        <v>284</v>
      </c>
      <c r="D137" s="19">
        <v>2.87</v>
      </c>
      <c r="E137" s="20">
        <f t="shared" si="43"/>
        <v>3</v>
      </c>
      <c r="F137" s="20">
        <f t="shared" si="36"/>
        <v>8.61</v>
      </c>
      <c r="G137" s="81" t="s">
        <v>28</v>
      </c>
      <c r="H137" s="20">
        <f t="shared" si="37"/>
        <v>5.6099999999999994</v>
      </c>
      <c r="I137" s="20">
        <f t="shared" si="40"/>
        <v>845.22000000000014</v>
      </c>
      <c r="J137" s="45">
        <f t="shared" si="41"/>
        <v>56</v>
      </c>
      <c r="K137" s="45">
        <f t="shared" si="42"/>
        <v>76</v>
      </c>
      <c r="L137" s="61">
        <f t="shared" si="38"/>
        <v>0.42424242424242425</v>
      </c>
      <c r="M137" s="23">
        <f t="shared" si="39"/>
        <v>2.87</v>
      </c>
      <c r="N137">
        <v>1</v>
      </c>
      <c r="O137" s="23">
        <f t="shared" si="35"/>
        <v>1.87</v>
      </c>
      <c r="P137" s="45">
        <f t="shared" si="33"/>
        <v>9</v>
      </c>
      <c r="Q137" s="39">
        <f t="shared" si="34"/>
        <v>7</v>
      </c>
      <c r="R137" s="84">
        <f t="shared" si="27"/>
        <v>0.5625</v>
      </c>
    </row>
    <row r="138" spans="1:21" x14ac:dyDescent="0.3">
      <c r="A138" s="24">
        <v>42539</v>
      </c>
      <c r="B138" s="27" t="s">
        <v>285</v>
      </c>
      <c r="C138" s="48" t="s">
        <v>286</v>
      </c>
      <c r="D138" s="19">
        <v>2.5</v>
      </c>
      <c r="E138" s="20">
        <f t="shared" si="43"/>
        <v>1</v>
      </c>
      <c r="F138" s="20">
        <f t="shared" si="36"/>
        <v>2.5</v>
      </c>
      <c r="G138" s="81" t="s">
        <v>19</v>
      </c>
      <c r="H138" s="20">
        <f t="shared" si="37"/>
        <v>-1</v>
      </c>
      <c r="I138" s="20">
        <f t="shared" si="40"/>
        <v>844.22000000000014</v>
      </c>
      <c r="J138" s="45">
        <f t="shared" si="41"/>
        <v>56</v>
      </c>
      <c r="K138" s="45">
        <f t="shared" si="42"/>
        <v>77</v>
      </c>
      <c r="L138" s="61">
        <f t="shared" si="38"/>
        <v>0.42105263157894735</v>
      </c>
      <c r="M138" s="23">
        <f t="shared" si="39"/>
        <v>2.5</v>
      </c>
      <c r="N138">
        <v>1</v>
      </c>
      <c r="O138" s="23">
        <f t="shared" si="35"/>
        <v>1.5</v>
      </c>
      <c r="P138" s="45">
        <f t="shared" si="33"/>
        <v>9</v>
      </c>
      <c r="Q138" s="39">
        <f t="shared" si="34"/>
        <v>8</v>
      </c>
      <c r="R138" s="84">
        <f t="shared" si="27"/>
        <v>0.52941176470588236</v>
      </c>
    </row>
    <row r="139" spans="1:21" x14ac:dyDescent="0.3">
      <c r="A139" s="24">
        <v>42541</v>
      </c>
      <c r="B139" s="27" t="s">
        <v>287</v>
      </c>
      <c r="C139" s="48" t="s">
        <v>288</v>
      </c>
      <c r="D139" s="19">
        <v>5</v>
      </c>
      <c r="E139" s="20">
        <f t="shared" si="43"/>
        <v>3</v>
      </c>
      <c r="F139" s="20">
        <f t="shared" si="36"/>
        <v>15</v>
      </c>
      <c r="G139" s="81" t="s">
        <v>19</v>
      </c>
      <c r="H139" s="20">
        <f t="shared" si="37"/>
        <v>-3</v>
      </c>
      <c r="I139" s="20">
        <f t="shared" si="40"/>
        <v>841.22000000000014</v>
      </c>
      <c r="J139" s="45">
        <f t="shared" si="41"/>
        <v>56</v>
      </c>
      <c r="K139" s="45">
        <f t="shared" si="42"/>
        <v>78</v>
      </c>
      <c r="L139" s="61">
        <f t="shared" si="38"/>
        <v>0.41791044776119401</v>
      </c>
      <c r="M139" s="23">
        <f t="shared" si="39"/>
        <v>5</v>
      </c>
      <c r="N139">
        <v>1</v>
      </c>
      <c r="O139" s="23">
        <f t="shared" si="35"/>
        <v>4</v>
      </c>
      <c r="P139" s="45">
        <f t="shared" si="33"/>
        <v>9</v>
      </c>
      <c r="Q139" s="39">
        <f t="shared" si="34"/>
        <v>9</v>
      </c>
      <c r="R139" s="84">
        <f t="shared" si="27"/>
        <v>0.5</v>
      </c>
    </row>
    <row r="140" spans="1:21" x14ac:dyDescent="0.3">
      <c r="A140" s="24">
        <v>42543</v>
      </c>
      <c r="B140" s="27" t="s">
        <v>289</v>
      </c>
      <c r="C140" s="48" t="s">
        <v>290</v>
      </c>
      <c r="D140" s="19">
        <v>2.75</v>
      </c>
      <c r="E140" s="20">
        <f t="shared" si="43"/>
        <v>9</v>
      </c>
      <c r="F140" s="20">
        <f t="shared" si="36"/>
        <v>24.75</v>
      </c>
      <c r="G140" s="81" t="s">
        <v>19</v>
      </c>
      <c r="H140" s="20">
        <f t="shared" si="37"/>
        <v>-9</v>
      </c>
      <c r="I140" s="20">
        <f t="shared" si="40"/>
        <v>832.22000000000014</v>
      </c>
      <c r="J140" s="45">
        <f t="shared" si="41"/>
        <v>56</v>
      </c>
      <c r="K140" s="45">
        <f t="shared" si="42"/>
        <v>79</v>
      </c>
      <c r="L140" s="61">
        <f t="shared" si="38"/>
        <v>0.4148148148148148</v>
      </c>
      <c r="M140" s="23">
        <f t="shared" si="39"/>
        <v>2.75</v>
      </c>
      <c r="N140">
        <v>1</v>
      </c>
      <c r="O140" s="23">
        <f t="shared" si="35"/>
        <v>1.75</v>
      </c>
      <c r="P140" s="45">
        <f t="shared" si="33"/>
        <v>9</v>
      </c>
      <c r="Q140" s="39">
        <f t="shared" si="34"/>
        <v>10</v>
      </c>
      <c r="R140" s="84">
        <f t="shared" si="27"/>
        <v>0.47368421052631576</v>
      </c>
    </row>
    <row r="141" spans="1:21" x14ac:dyDescent="0.3">
      <c r="A141" s="24">
        <v>42544</v>
      </c>
      <c r="B141" s="27" t="s">
        <v>291</v>
      </c>
      <c r="C141" s="90" t="s">
        <v>292</v>
      </c>
      <c r="D141" s="19">
        <v>3</v>
      </c>
      <c r="E141" s="20">
        <f t="shared" si="43"/>
        <v>27</v>
      </c>
      <c r="F141" s="20">
        <v>39.51</v>
      </c>
      <c r="G141" s="81" t="s">
        <v>28</v>
      </c>
      <c r="H141" s="20">
        <f t="shared" si="37"/>
        <v>54</v>
      </c>
      <c r="I141" s="20">
        <f t="shared" si="40"/>
        <v>886.22000000000014</v>
      </c>
      <c r="J141" s="45">
        <f t="shared" si="41"/>
        <v>57</v>
      </c>
      <c r="K141" s="45">
        <f t="shared" si="42"/>
        <v>79</v>
      </c>
      <c r="L141" s="61">
        <f t="shared" si="38"/>
        <v>0.41911764705882354</v>
      </c>
      <c r="M141" s="23">
        <f t="shared" si="39"/>
        <v>3</v>
      </c>
      <c r="N141">
        <v>1</v>
      </c>
      <c r="O141" s="23">
        <f t="shared" si="35"/>
        <v>2</v>
      </c>
      <c r="P141" s="45">
        <f t="shared" si="33"/>
        <v>10</v>
      </c>
      <c r="Q141" s="39">
        <f t="shared" si="34"/>
        <v>10</v>
      </c>
      <c r="R141" s="84">
        <f t="shared" si="27"/>
        <v>0.5</v>
      </c>
    </row>
    <row r="142" spans="1:21" x14ac:dyDescent="0.3">
      <c r="A142" s="24">
        <v>42545</v>
      </c>
      <c r="B142" s="27" t="s">
        <v>293</v>
      </c>
      <c r="C142" s="48" t="s">
        <v>294</v>
      </c>
      <c r="D142" s="19">
        <v>2.5</v>
      </c>
      <c r="E142" s="20">
        <f t="shared" si="43"/>
        <v>1</v>
      </c>
      <c r="F142" s="20">
        <f t="shared" ref="F142:F173" si="44">IF(D142="","",IF(G141="Won",  D142*E142,D142*E142))</f>
        <v>2.5</v>
      </c>
      <c r="G142" s="81" t="s">
        <v>19</v>
      </c>
      <c r="H142" s="20">
        <f t="shared" si="37"/>
        <v>-1</v>
      </c>
      <c r="I142" s="20">
        <f t="shared" si="40"/>
        <v>885.22000000000014</v>
      </c>
      <c r="J142" s="45">
        <f t="shared" si="41"/>
        <v>57</v>
      </c>
      <c r="K142" s="45">
        <f t="shared" si="42"/>
        <v>80</v>
      </c>
      <c r="L142" s="61">
        <f t="shared" si="38"/>
        <v>0.41605839416058393</v>
      </c>
      <c r="M142" s="23">
        <f t="shared" si="39"/>
        <v>2.5</v>
      </c>
      <c r="N142">
        <v>1</v>
      </c>
      <c r="O142" s="23">
        <f t="shared" si="35"/>
        <v>1.5</v>
      </c>
      <c r="P142" s="45">
        <f t="shared" si="33"/>
        <v>10</v>
      </c>
      <c r="Q142" s="39">
        <f t="shared" si="34"/>
        <v>11</v>
      </c>
      <c r="R142" s="84">
        <f t="shared" si="27"/>
        <v>0.47619047619047616</v>
      </c>
    </row>
    <row r="143" spans="1:21" x14ac:dyDescent="0.3">
      <c r="A143" s="24">
        <v>42548</v>
      </c>
      <c r="B143" s="27" t="s">
        <v>295</v>
      </c>
      <c r="C143" s="48" t="s">
        <v>296</v>
      </c>
      <c r="D143" s="19">
        <v>2.88</v>
      </c>
      <c r="E143" s="20">
        <f t="shared" si="43"/>
        <v>3</v>
      </c>
      <c r="F143" s="20">
        <f t="shared" si="44"/>
        <v>8.64</v>
      </c>
      <c r="G143" s="81" t="s">
        <v>19</v>
      </c>
      <c r="H143" s="20">
        <f t="shared" si="37"/>
        <v>-3</v>
      </c>
      <c r="I143" s="20">
        <f t="shared" si="40"/>
        <v>882.22000000000014</v>
      </c>
      <c r="J143" s="45">
        <f t="shared" si="41"/>
        <v>57</v>
      </c>
      <c r="K143" s="45">
        <f t="shared" si="42"/>
        <v>81</v>
      </c>
      <c r="L143" s="61">
        <f t="shared" si="38"/>
        <v>0.41304347826086957</v>
      </c>
      <c r="M143" s="23">
        <f t="shared" si="39"/>
        <v>2.88</v>
      </c>
      <c r="N143">
        <v>1</v>
      </c>
      <c r="O143" s="23">
        <f t="shared" si="35"/>
        <v>1.88</v>
      </c>
      <c r="P143" s="45">
        <f t="shared" si="33"/>
        <v>10</v>
      </c>
      <c r="Q143" s="39">
        <f t="shared" si="34"/>
        <v>12</v>
      </c>
      <c r="R143" s="84">
        <f t="shared" si="27"/>
        <v>0.45454545454545453</v>
      </c>
    </row>
    <row r="144" spans="1:21" x14ac:dyDescent="0.3">
      <c r="A144" s="24">
        <v>42549</v>
      </c>
      <c r="B144" s="27" t="s">
        <v>297</v>
      </c>
      <c r="C144" s="48" t="s">
        <v>298</v>
      </c>
      <c r="D144" s="19">
        <v>2.62</v>
      </c>
      <c r="E144" s="20">
        <f t="shared" si="43"/>
        <v>9</v>
      </c>
      <c r="F144" s="20">
        <f t="shared" si="44"/>
        <v>23.580000000000002</v>
      </c>
      <c r="G144" s="81" t="s">
        <v>19</v>
      </c>
      <c r="H144" s="20">
        <f t="shared" si="37"/>
        <v>-9</v>
      </c>
      <c r="I144" s="20">
        <f t="shared" si="40"/>
        <v>873.22000000000014</v>
      </c>
      <c r="J144" s="45">
        <f t="shared" si="41"/>
        <v>57</v>
      </c>
      <c r="K144" s="45">
        <f t="shared" si="42"/>
        <v>82</v>
      </c>
      <c r="L144" s="61">
        <f t="shared" si="38"/>
        <v>0.41007194244604317</v>
      </c>
      <c r="M144" s="23">
        <f t="shared" si="39"/>
        <v>2.62</v>
      </c>
      <c r="N144">
        <v>1</v>
      </c>
      <c r="O144" s="23">
        <f t="shared" si="35"/>
        <v>1.62</v>
      </c>
      <c r="P144" s="45">
        <f t="shared" si="33"/>
        <v>10</v>
      </c>
      <c r="Q144" s="39">
        <f t="shared" si="34"/>
        <v>13</v>
      </c>
      <c r="R144" s="84">
        <f t="shared" si="27"/>
        <v>0.43478260869565216</v>
      </c>
    </row>
    <row r="145" spans="1:19" x14ac:dyDescent="0.3">
      <c r="A145" s="32">
        <v>42551</v>
      </c>
      <c r="B145" s="33"/>
      <c r="C145" s="108"/>
      <c r="D145" s="35">
        <v>3</v>
      </c>
      <c r="E145" s="20">
        <f t="shared" si="43"/>
        <v>27</v>
      </c>
      <c r="F145" s="36">
        <f t="shared" si="44"/>
        <v>81</v>
      </c>
      <c r="G145" s="109" t="s">
        <v>28</v>
      </c>
      <c r="H145" s="20">
        <f t="shared" si="37"/>
        <v>54</v>
      </c>
      <c r="I145" s="36">
        <f t="shared" si="40"/>
        <v>927.22000000000014</v>
      </c>
      <c r="J145" s="112">
        <f t="shared" si="41"/>
        <v>58</v>
      </c>
      <c r="K145" s="112">
        <f t="shared" si="42"/>
        <v>82</v>
      </c>
      <c r="L145" s="113">
        <f t="shared" si="38"/>
        <v>0.41428571428571431</v>
      </c>
      <c r="M145" s="114">
        <f t="shared" si="39"/>
        <v>3</v>
      </c>
      <c r="N145" s="34">
        <v>1</v>
      </c>
      <c r="O145" s="114">
        <f t="shared" si="35"/>
        <v>2</v>
      </c>
      <c r="P145" s="112">
        <f t="shared" si="33"/>
        <v>11</v>
      </c>
      <c r="Q145" s="40">
        <f t="shared" si="34"/>
        <v>13</v>
      </c>
      <c r="R145" s="115">
        <f t="shared" si="27"/>
        <v>0.45833333333333331</v>
      </c>
    </row>
    <row r="146" spans="1:19" ht="24.6" customHeight="1" x14ac:dyDescent="0.3">
      <c r="A146" s="24">
        <v>42552</v>
      </c>
      <c r="B146" s="116" t="s">
        <v>299</v>
      </c>
      <c r="C146" s="48" t="s">
        <v>300</v>
      </c>
      <c r="D146" s="117">
        <v>2.75</v>
      </c>
      <c r="E146" s="20">
        <f t="shared" si="43"/>
        <v>1</v>
      </c>
      <c r="F146" s="20">
        <f t="shared" si="44"/>
        <v>2.75</v>
      </c>
      <c r="G146" s="81" t="s">
        <v>28</v>
      </c>
      <c r="H146" s="20">
        <f t="shared" si="37"/>
        <v>1.75</v>
      </c>
      <c r="I146" s="20">
        <f t="shared" si="40"/>
        <v>928.97000000000014</v>
      </c>
      <c r="J146" s="45">
        <f t="shared" si="41"/>
        <v>59</v>
      </c>
      <c r="K146" s="45">
        <f t="shared" si="42"/>
        <v>82</v>
      </c>
      <c r="L146" s="61">
        <f t="shared" si="38"/>
        <v>0.41843971631205673</v>
      </c>
      <c r="M146" s="23">
        <f t="shared" si="39"/>
        <v>2.75</v>
      </c>
      <c r="N146">
        <v>1</v>
      </c>
      <c r="O146" s="23">
        <f t="shared" si="35"/>
        <v>1.75</v>
      </c>
      <c r="P146" s="45">
        <v>1</v>
      </c>
      <c r="Q146" s="39">
        <v>0</v>
      </c>
      <c r="R146" s="84">
        <f t="shared" si="27"/>
        <v>1</v>
      </c>
    </row>
    <row r="147" spans="1:19" x14ac:dyDescent="0.3">
      <c r="A147" s="24">
        <v>42555</v>
      </c>
      <c r="B147" s="27" t="s">
        <v>301</v>
      </c>
      <c r="C147" s="48" t="s">
        <v>302</v>
      </c>
      <c r="D147" s="19">
        <v>3.25</v>
      </c>
      <c r="E147" s="20">
        <f t="shared" si="43"/>
        <v>1</v>
      </c>
      <c r="F147" s="20">
        <f t="shared" si="44"/>
        <v>3.25</v>
      </c>
      <c r="G147" s="81" t="s">
        <v>28</v>
      </c>
      <c r="H147" s="20">
        <f t="shared" si="37"/>
        <v>2.25</v>
      </c>
      <c r="I147" s="20">
        <f t="shared" si="40"/>
        <v>931.22000000000014</v>
      </c>
      <c r="J147" s="45">
        <f t="shared" si="41"/>
        <v>60</v>
      </c>
      <c r="K147" s="45">
        <f t="shared" si="42"/>
        <v>82</v>
      </c>
      <c r="L147" s="61">
        <f t="shared" si="38"/>
        <v>0.42253521126760563</v>
      </c>
      <c r="M147" s="23">
        <f t="shared" si="39"/>
        <v>3.25</v>
      </c>
      <c r="N147">
        <v>1</v>
      </c>
      <c r="O147" s="23">
        <f t="shared" si="35"/>
        <v>2.25</v>
      </c>
      <c r="P147" s="45">
        <f t="shared" ref="P147:P161" si="45">IF(G147="","",IF(G147="Won",P146+1,IF(G147="Push",P146,P146)))</f>
        <v>2</v>
      </c>
      <c r="Q147" s="39">
        <f t="shared" ref="Q147:Q161" si="46">IF(G147="","",IF(G147="Lost",Q146+1,IF(G147="Push",Q146,Q146)))</f>
        <v>0</v>
      </c>
      <c r="R147" s="84">
        <f t="shared" si="27"/>
        <v>1</v>
      </c>
    </row>
    <row r="148" spans="1:19" x14ac:dyDescent="0.3">
      <c r="A148" s="24">
        <v>42556</v>
      </c>
      <c r="B148" s="27" t="s">
        <v>303</v>
      </c>
      <c r="C148" s="48" t="s">
        <v>304</v>
      </c>
      <c r="D148" s="19">
        <v>3.5</v>
      </c>
      <c r="E148" s="20">
        <f t="shared" si="43"/>
        <v>1</v>
      </c>
      <c r="F148" s="20">
        <f t="shared" si="44"/>
        <v>3.5</v>
      </c>
      <c r="G148" s="81" t="s">
        <v>28</v>
      </c>
      <c r="H148" s="20">
        <f t="shared" si="37"/>
        <v>2.5</v>
      </c>
      <c r="I148" s="20">
        <f t="shared" si="40"/>
        <v>933.72000000000014</v>
      </c>
      <c r="J148" s="45">
        <f t="shared" si="41"/>
        <v>61</v>
      </c>
      <c r="K148" s="45">
        <f t="shared" si="42"/>
        <v>82</v>
      </c>
      <c r="L148" s="61">
        <f t="shared" si="38"/>
        <v>0.42657342657342656</v>
      </c>
      <c r="M148" s="23">
        <f t="shared" si="39"/>
        <v>3.5</v>
      </c>
      <c r="N148">
        <v>1</v>
      </c>
      <c r="O148" s="23">
        <f t="shared" si="35"/>
        <v>2.5</v>
      </c>
      <c r="P148" s="45">
        <f t="shared" si="45"/>
        <v>3</v>
      </c>
      <c r="Q148" s="39">
        <f t="shared" si="46"/>
        <v>0</v>
      </c>
      <c r="R148" s="84">
        <f t="shared" si="27"/>
        <v>1</v>
      </c>
    </row>
    <row r="149" spans="1:19" x14ac:dyDescent="0.3">
      <c r="A149" s="24">
        <v>42557</v>
      </c>
      <c r="B149" s="27" t="s">
        <v>305</v>
      </c>
      <c r="C149" s="48" t="s">
        <v>306</v>
      </c>
      <c r="D149" s="19">
        <v>3.25</v>
      </c>
      <c r="E149" s="20">
        <f t="shared" si="43"/>
        <v>1</v>
      </c>
      <c r="F149" s="20">
        <f t="shared" si="44"/>
        <v>3.25</v>
      </c>
      <c r="G149" s="81" t="s">
        <v>28</v>
      </c>
      <c r="H149" s="20">
        <f t="shared" si="37"/>
        <v>2.25</v>
      </c>
      <c r="I149" s="20">
        <f t="shared" si="40"/>
        <v>935.97000000000014</v>
      </c>
      <c r="J149" s="45">
        <f t="shared" si="41"/>
        <v>62</v>
      </c>
      <c r="K149" s="45">
        <f t="shared" si="42"/>
        <v>82</v>
      </c>
      <c r="L149" s="61">
        <f t="shared" si="38"/>
        <v>0.43055555555555558</v>
      </c>
      <c r="M149" s="23">
        <f t="shared" si="39"/>
        <v>3.25</v>
      </c>
      <c r="N149">
        <v>1</v>
      </c>
      <c r="O149" s="23">
        <f t="shared" si="35"/>
        <v>2.25</v>
      </c>
      <c r="P149" s="45">
        <f t="shared" si="45"/>
        <v>4</v>
      </c>
      <c r="Q149" s="39">
        <f t="shared" si="46"/>
        <v>0</v>
      </c>
      <c r="R149" s="84">
        <f t="shared" si="27"/>
        <v>1</v>
      </c>
    </row>
    <row r="150" spans="1:19" x14ac:dyDescent="0.3">
      <c r="A150" s="24">
        <v>42558</v>
      </c>
      <c r="B150" s="27" t="s">
        <v>307</v>
      </c>
      <c r="C150" s="48" t="s">
        <v>308</v>
      </c>
      <c r="D150" s="19">
        <v>3.75</v>
      </c>
      <c r="E150" s="20">
        <f t="shared" si="43"/>
        <v>1</v>
      </c>
      <c r="F150" s="20">
        <f t="shared" si="44"/>
        <v>3.75</v>
      </c>
      <c r="G150" s="81" t="s">
        <v>28</v>
      </c>
      <c r="H150" s="20">
        <f t="shared" si="37"/>
        <v>2.75</v>
      </c>
      <c r="I150" s="20">
        <f t="shared" si="40"/>
        <v>938.72000000000014</v>
      </c>
      <c r="J150" s="45">
        <f t="shared" si="41"/>
        <v>63</v>
      </c>
      <c r="K150" s="45">
        <f t="shared" si="42"/>
        <v>82</v>
      </c>
      <c r="L150" s="61">
        <f t="shared" si="38"/>
        <v>0.43448275862068964</v>
      </c>
      <c r="M150" s="23">
        <f t="shared" si="39"/>
        <v>3.75</v>
      </c>
      <c r="N150">
        <v>1</v>
      </c>
      <c r="O150" s="23">
        <f t="shared" si="35"/>
        <v>2.75</v>
      </c>
      <c r="P150" s="45">
        <f t="shared" si="45"/>
        <v>5</v>
      </c>
      <c r="Q150" s="39">
        <f t="shared" si="46"/>
        <v>0</v>
      </c>
      <c r="R150" s="84">
        <f t="shared" si="27"/>
        <v>1</v>
      </c>
    </row>
    <row r="151" spans="1:19" x14ac:dyDescent="0.3">
      <c r="A151" s="24">
        <v>42562</v>
      </c>
      <c r="B151" s="27" t="s">
        <v>309</v>
      </c>
      <c r="C151" s="48" t="s">
        <v>310</v>
      </c>
      <c r="D151" s="19">
        <v>3.5</v>
      </c>
      <c r="E151" s="20">
        <f t="shared" si="43"/>
        <v>1</v>
      </c>
      <c r="F151" s="20">
        <f t="shared" si="44"/>
        <v>3.5</v>
      </c>
      <c r="G151" s="81" t="s">
        <v>19</v>
      </c>
      <c r="H151" s="20">
        <f t="shared" si="37"/>
        <v>-1</v>
      </c>
      <c r="I151" s="20">
        <f t="shared" si="40"/>
        <v>937.72000000000014</v>
      </c>
      <c r="J151" s="45">
        <f t="shared" si="41"/>
        <v>63</v>
      </c>
      <c r="K151" s="45">
        <f t="shared" si="42"/>
        <v>83</v>
      </c>
      <c r="L151" s="61">
        <f t="shared" si="38"/>
        <v>0.4315068493150685</v>
      </c>
      <c r="M151" s="23">
        <f t="shared" si="39"/>
        <v>3.5</v>
      </c>
      <c r="N151">
        <v>1</v>
      </c>
      <c r="O151" s="23">
        <f t="shared" si="35"/>
        <v>2.5</v>
      </c>
      <c r="P151" s="45">
        <f t="shared" si="45"/>
        <v>5</v>
      </c>
      <c r="Q151" s="39">
        <f t="shared" si="46"/>
        <v>1</v>
      </c>
      <c r="R151" s="84">
        <f t="shared" si="27"/>
        <v>0.83333333333333337</v>
      </c>
    </row>
    <row r="152" spans="1:19" x14ac:dyDescent="0.3">
      <c r="A152" s="24">
        <v>42563</v>
      </c>
      <c r="B152" s="27"/>
      <c r="C152" s="48"/>
      <c r="D152" s="19">
        <v>3.5</v>
      </c>
      <c r="E152" s="20">
        <f t="shared" si="43"/>
        <v>3</v>
      </c>
      <c r="F152" s="20">
        <f t="shared" si="44"/>
        <v>10.5</v>
      </c>
      <c r="G152" s="81" t="s">
        <v>19</v>
      </c>
      <c r="H152" s="20">
        <f t="shared" si="37"/>
        <v>-3</v>
      </c>
      <c r="I152" s="20">
        <f t="shared" si="40"/>
        <v>934.72000000000014</v>
      </c>
      <c r="J152" s="45">
        <f t="shared" si="41"/>
        <v>63</v>
      </c>
      <c r="K152" s="45">
        <f t="shared" si="42"/>
        <v>84</v>
      </c>
      <c r="L152" s="61">
        <f t="shared" si="38"/>
        <v>0.42857142857142855</v>
      </c>
      <c r="M152" s="23">
        <f t="shared" si="39"/>
        <v>3.5</v>
      </c>
      <c r="N152">
        <v>1</v>
      </c>
      <c r="O152" s="23">
        <f t="shared" si="35"/>
        <v>2.5</v>
      </c>
      <c r="P152" s="45">
        <f t="shared" si="45"/>
        <v>5</v>
      </c>
      <c r="Q152" s="39">
        <f t="shared" si="46"/>
        <v>2</v>
      </c>
      <c r="R152" s="84">
        <f t="shared" si="27"/>
        <v>0.7142857142857143</v>
      </c>
    </row>
    <row r="153" spans="1:19" x14ac:dyDescent="0.3">
      <c r="A153" s="24">
        <v>42565</v>
      </c>
      <c r="B153" s="27" t="s">
        <v>311</v>
      </c>
      <c r="C153" s="48" t="s">
        <v>312</v>
      </c>
      <c r="D153" s="19">
        <v>3.25</v>
      </c>
      <c r="E153" s="20">
        <f t="shared" si="43"/>
        <v>9</v>
      </c>
      <c r="F153" s="20">
        <f t="shared" si="44"/>
        <v>29.25</v>
      </c>
      <c r="G153" s="81" t="s">
        <v>19</v>
      </c>
      <c r="H153" s="20">
        <f t="shared" si="37"/>
        <v>-9</v>
      </c>
      <c r="I153" s="20">
        <f t="shared" si="40"/>
        <v>925.72000000000014</v>
      </c>
      <c r="J153" s="45">
        <f t="shared" si="41"/>
        <v>63</v>
      </c>
      <c r="K153" s="45">
        <f t="shared" si="42"/>
        <v>85</v>
      </c>
      <c r="L153" s="61">
        <f t="shared" si="38"/>
        <v>0.42567567567567566</v>
      </c>
      <c r="M153" s="23">
        <f t="shared" si="39"/>
        <v>3.25</v>
      </c>
      <c r="N153">
        <v>1</v>
      </c>
      <c r="O153" s="23">
        <f t="shared" si="35"/>
        <v>2.25</v>
      </c>
      <c r="P153" s="45">
        <f t="shared" si="45"/>
        <v>5</v>
      </c>
      <c r="Q153" s="39">
        <f t="shared" si="46"/>
        <v>3</v>
      </c>
      <c r="R153" s="84">
        <f t="shared" si="27"/>
        <v>0.625</v>
      </c>
    </row>
    <row r="154" spans="1:19" x14ac:dyDescent="0.3">
      <c r="A154" s="24">
        <v>42567</v>
      </c>
      <c r="B154" s="27" t="s">
        <v>313</v>
      </c>
      <c r="C154" s="48" t="s">
        <v>314</v>
      </c>
      <c r="D154" s="19">
        <v>2.75</v>
      </c>
      <c r="E154" s="20">
        <f t="shared" si="43"/>
        <v>27</v>
      </c>
      <c r="F154" s="20">
        <f t="shared" si="44"/>
        <v>74.25</v>
      </c>
      <c r="G154" s="81" t="s">
        <v>28</v>
      </c>
      <c r="H154" s="20">
        <f t="shared" si="37"/>
        <v>47.25</v>
      </c>
      <c r="I154" s="20">
        <f t="shared" si="40"/>
        <v>972.97000000000014</v>
      </c>
      <c r="J154" s="45">
        <f t="shared" si="41"/>
        <v>64</v>
      </c>
      <c r="K154" s="45">
        <f t="shared" si="42"/>
        <v>85</v>
      </c>
      <c r="L154" s="61">
        <f t="shared" si="38"/>
        <v>0.42953020134228187</v>
      </c>
      <c r="M154" s="23">
        <f t="shared" si="39"/>
        <v>2.75</v>
      </c>
      <c r="N154">
        <v>1</v>
      </c>
      <c r="O154" s="23">
        <f t="shared" si="35"/>
        <v>1.75</v>
      </c>
      <c r="P154" s="45">
        <f t="shared" si="45"/>
        <v>6</v>
      </c>
      <c r="Q154" s="39">
        <f t="shared" si="46"/>
        <v>3</v>
      </c>
      <c r="R154" s="84">
        <f t="shared" si="27"/>
        <v>0.66666666666666663</v>
      </c>
    </row>
    <row r="155" spans="1:19" x14ac:dyDescent="0.3">
      <c r="A155" s="24">
        <v>42569</v>
      </c>
      <c r="B155" s="27" t="s">
        <v>315</v>
      </c>
      <c r="C155" s="90" t="s">
        <v>316</v>
      </c>
      <c r="D155" s="19">
        <v>3</v>
      </c>
      <c r="E155" s="20">
        <f t="shared" si="43"/>
        <v>1</v>
      </c>
      <c r="F155" s="20">
        <f t="shared" si="44"/>
        <v>3</v>
      </c>
      <c r="G155" s="81" t="s">
        <v>19</v>
      </c>
      <c r="H155" s="20">
        <f t="shared" si="37"/>
        <v>-1</v>
      </c>
      <c r="I155" s="20">
        <f t="shared" si="40"/>
        <v>971.97000000000014</v>
      </c>
      <c r="J155" s="45">
        <f t="shared" si="41"/>
        <v>64</v>
      </c>
      <c r="K155" s="45">
        <f t="shared" si="42"/>
        <v>86</v>
      </c>
      <c r="L155" s="61">
        <f t="shared" si="38"/>
        <v>0.42666666666666669</v>
      </c>
      <c r="M155" s="23">
        <f t="shared" si="39"/>
        <v>3</v>
      </c>
      <c r="N155">
        <v>1</v>
      </c>
      <c r="O155" s="23">
        <f t="shared" si="35"/>
        <v>2</v>
      </c>
      <c r="P155" s="45">
        <f t="shared" si="45"/>
        <v>6</v>
      </c>
      <c r="Q155" s="39">
        <f t="shared" si="46"/>
        <v>4</v>
      </c>
      <c r="R155" s="84">
        <f t="shared" si="27"/>
        <v>0.6</v>
      </c>
    </row>
    <row r="156" spans="1:19" x14ac:dyDescent="0.3">
      <c r="A156" s="24">
        <v>42570</v>
      </c>
      <c r="B156" s="27" t="s">
        <v>317</v>
      </c>
      <c r="C156" s="48" t="s">
        <v>318</v>
      </c>
      <c r="D156" s="19">
        <v>4</v>
      </c>
      <c r="E156" s="20">
        <f t="shared" si="43"/>
        <v>3</v>
      </c>
      <c r="F156" s="20">
        <f t="shared" si="44"/>
        <v>12</v>
      </c>
      <c r="G156" s="81" t="s">
        <v>28</v>
      </c>
      <c r="H156" s="20">
        <f t="shared" si="37"/>
        <v>9</v>
      </c>
      <c r="I156" s="20">
        <f t="shared" si="40"/>
        <v>980.97000000000014</v>
      </c>
      <c r="J156" s="45">
        <f t="shared" si="41"/>
        <v>65</v>
      </c>
      <c r="K156" s="45">
        <f t="shared" si="42"/>
        <v>86</v>
      </c>
      <c r="L156" s="61">
        <f t="shared" si="38"/>
        <v>0.43046357615894038</v>
      </c>
      <c r="M156" s="23">
        <f t="shared" si="39"/>
        <v>4</v>
      </c>
      <c r="N156">
        <v>1</v>
      </c>
      <c r="O156" s="23">
        <f t="shared" si="35"/>
        <v>3</v>
      </c>
      <c r="P156" s="45">
        <f t="shared" si="45"/>
        <v>7</v>
      </c>
      <c r="Q156" s="39">
        <f t="shared" si="46"/>
        <v>4</v>
      </c>
      <c r="R156" s="84">
        <f t="shared" si="27"/>
        <v>0.63636363636363635</v>
      </c>
      <c r="S156" t="s">
        <v>319</v>
      </c>
    </row>
    <row r="157" spans="1:19" x14ac:dyDescent="0.3">
      <c r="A157" s="24">
        <v>42571</v>
      </c>
      <c r="B157" s="27" t="s">
        <v>320</v>
      </c>
      <c r="C157" s="48" t="s">
        <v>321</v>
      </c>
      <c r="D157" s="19">
        <v>4.5</v>
      </c>
      <c r="E157" s="20">
        <f t="shared" si="43"/>
        <v>1</v>
      </c>
      <c r="F157" s="20">
        <f t="shared" si="44"/>
        <v>4.5</v>
      </c>
      <c r="G157" s="81" t="s">
        <v>19</v>
      </c>
      <c r="H157" s="20">
        <f t="shared" si="37"/>
        <v>-1</v>
      </c>
      <c r="I157" s="20">
        <f t="shared" si="40"/>
        <v>979.97000000000014</v>
      </c>
      <c r="J157" s="45">
        <f t="shared" si="41"/>
        <v>65</v>
      </c>
      <c r="K157" s="45">
        <f t="shared" si="42"/>
        <v>87</v>
      </c>
      <c r="L157" s="61">
        <f t="shared" si="38"/>
        <v>0.42763157894736842</v>
      </c>
      <c r="M157" s="23">
        <f t="shared" si="39"/>
        <v>4.5</v>
      </c>
      <c r="N157">
        <v>1</v>
      </c>
      <c r="O157" s="23">
        <f t="shared" si="35"/>
        <v>3.5</v>
      </c>
      <c r="P157" s="45">
        <f t="shared" si="45"/>
        <v>7</v>
      </c>
      <c r="Q157" s="39">
        <f t="shared" si="46"/>
        <v>5</v>
      </c>
      <c r="R157" s="84">
        <f t="shared" si="27"/>
        <v>0.58333333333333337</v>
      </c>
    </row>
    <row r="158" spans="1:19" x14ac:dyDescent="0.3">
      <c r="A158" s="24">
        <v>42573</v>
      </c>
      <c r="B158" s="27" t="s">
        <v>322</v>
      </c>
      <c r="C158" s="48" t="s">
        <v>323</v>
      </c>
      <c r="D158" s="19">
        <v>2.88</v>
      </c>
      <c r="E158" s="20">
        <f t="shared" si="43"/>
        <v>3</v>
      </c>
      <c r="F158" s="20">
        <f t="shared" si="44"/>
        <v>8.64</v>
      </c>
      <c r="G158" s="81" t="s">
        <v>19</v>
      </c>
      <c r="H158" s="20">
        <f t="shared" si="37"/>
        <v>-3</v>
      </c>
      <c r="I158" s="20">
        <f t="shared" si="40"/>
        <v>976.97000000000014</v>
      </c>
      <c r="J158" s="45">
        <f t="shared" si="41"/>
        <v>65</v>
      </c>
      <c r="K158" s="45">
        <f t="shared" si="42"/>
        <v>88</v>
      </c>
      <c r="L158" s="61">
        <f t="shared" si="38"/>
        <v>0.42483660130718953</v>
      </c>
      <c r="M158" s="23">
        <f t="shared" si="39"/>
        <v>2.88</v>
      </c>
      <c r="N158">
        <v>1</v>
      </c>
      <c r="O158" s="23">
        <f t="shared" si="35"/>
        <v>1.88</v>
      </c>
      <c r="P158" s="45">
        <f t="shared" si="45"/>
        <v>7</v>
      </c>
      <c r="Q158" s="39">
        <f t="shared" si="46"/>
        <v>6</v>
      </c>
      <c r="R158" s="84">
        <f t="shared" si="27"/>
        <v>0.53846153846153844</v>
      </c>
    </row>
    <row r="159" spans="1:19" x14ac:dyDescent="0.3">
      <c r="A159" s="24">
        <v>42576</v>
      </c>
      <c r="B159" s="27" t="s">
        <v>324</v>
      </c>
      <c r="C159" s="48" t="s">
        <v>325</v>
      </c>
      <c r="D159" s="19">
        <v>2.75</v>
      </c>
      <c r="E159" s="20">
        <f t="shared" si="43"/>
        <v>9</v>
      </c>
      <c r="F159" s="20">
        <f t="shared" si="44"/>
        <v>24.75</v>
      </c>
      <c r="G159" s="81" t="s">
        <v>28</v>
      </c>
      <c r="H159" s="20">
        <f t="shared" si="37"/>
        <v>15.75</v>
      </c>
      <c r="I159" s="20">
        <f t="shared" si="40"/>
        <v>992.72000000000014</v>
      </c>
      <c r="J159" s="45">
        <f t="shared" si="41"/>
        <v>66</v>
      </c>
      <c r="K159" s="45">
        <f t="shared" si="42"/>
        <v>88</v>
      </c>
      <c r="L159" s="61">
        <f t="shared" si="38"/>
        <v>0.42857142857142855</v>
      </c>
      <c r="M159" s="23">
        <f t="shared" si="39"/>
        <v>2.75</v>
      </c>
      <c r="N159">
        <v>1</v>
      </c>
      <c r="O159" s="23">
        <f t="shared" si="35"/>
        <v>1.75</v>
      </c>
      <c r="P159" s="45">
        <f t="shared" si="45"/>
        <v>8</v>
      </c>
      <c r="Q159" s="39">
        <f t="shared" si="46"/>
        <v>6</v>
      </c>
      <c r="R159" s="84">
        <f t="shared" si="27"/>
        <v>0.5714285714285714</v>
      </c>
    </row>
    <row r="160" spans="1:19" x14ac:dyDescent="0.3">
      <c r="A160" s="24">
        <v>42577</v>
      </c>
      <c r="B160" s="27" t="s">
        <v>326</v>
      </c>
      <c r="C160" s="48" t="s">
        <v>327</v>
      </c>
      <c r="D160" s="19">
        <v>3.5</v>
      </c>
      <c r="E160" s="20">
        <f t="shared" si="43"/>
        <v>1</v>
      </c>
      <c r="F160" s="20">
        <f t="shared" si="44"/>
        <v>3.5</v>
      </c>
      <c r="G160" s="81" t="s">
        <v>19</v>
      </c>
      <c r="H160" s="20">
        <f t="shared" si="37"/>
        <v>-1</v>
      </c>
      <c r="I160" s="20">
        <f t="shared" si="40"/>
        <v>991.72000000000014</v>
      </c>
      <c r="J160" s="45">
        <f t="shared" si="41"/>
        <v>66</v>
      </c>
      <c r="K160" s="45">
        <f t="shared" si="42"/>
        <v>89</v>
      </c>
      <c r="L160" s="61">
        <f t="shared" si="38"/>
        <v>0.4258064516129032</v>
      </c>
      <c r="M160" s="23">
        <f t="shared" si="39"/>
        <v>3.5</v>
      </c>
      <c r="N160">
        <v>1</v>
      </c>
      <c r="O160" s="23">
        <f t="shared" si="35"/>
        <v>2.5</v>
      </c>
      <c r="P160" s="45">
        <f t="shared" si="45"/>
        <v>8</v>
      </c>
      <c r="Q160" s="39">
        <f t="shared" si="46"/>
        <v>7</v>
      </c>
      <c r="R160" s="84">
        <f t="shared" si="27"/>
        <v>0.53333333333333333</v>
      </c>
    </row>
    <row r="161" spans="1:19" x14ac:dyDescent="0.3">
      <c r="A161" s="24">
        <v>42580</v>
      </c>
      <c r="B161" s="27" t="s">
        <v>328</v>
      </c>
      <c r="C161" s="48" t="s">
        <v>329</v>
      </c>
      <c r="D161" s="19">
        <v>2.75</v>
      </c>
      <c r="E161" s="20">
        <f t="shared" si="43"/>
        <v>3</v>
      </c>
      <c r="F161" s="20">
        <f t="shared" si="44"/>
        <v>8.25</v>
      </c>
      <c r="G161" s="81" t="s">
        <v>28</v>
      </c>
      <c r="H161" s="20">
        <f t="shared" si="37"/>
        <v>5.25</v>
      </c>
      <c r="I161" s="20">
        <f t="shared" si="40"/>
        <v>996.97000000000014</v>
      </c>
      <c r="J161" s="45">
        <f t="shared" si="41"/>
        <v>67</v>
      </c>
      <c r="K161" s="45">
        <f t="shared" si="42"/>
        <v>89</v>
      </c>
      <c r="L161" s="61">
        <f t="shared" si="38"/>
        <v>0.42948717948717946</v>
      </c>
      <c r="M161" s="23">
        <f t="shared" si="39"/>
        <v>2.75</v>
      </c>
      <c r="N161">
        <v>1</v>
      </c>
      <c r="O161" s="23">
        <f t="shared" si="35"/>
        <v>1.75</v>
      </c>
      <c r="P161" s="45">
        <f t="shared" si="45"/>
        <v>9</v>
      </c>
      <c r="Q161" s="39">
        <f t="shared" si="46"/>
        <v>7</v>
      </c>
      <c r="R161" s="84">
        <f t="shared" si="27"/>
        <v>0.5625</v>
      </c>
      <c r="S161" t="s">
        <v>330</v>
      </c>
    </row>
    <row r="162" spans="1:19" ht="32.4" customHeight="1" x14ac:dyDescent="0.3">
      <c r="A162" s="51">
        <v>42583</v>
      </c>
      <c r="B162" s="72" t="s">
        <v>331</v>
      </c>
      <c r="C162" s="75" t="s">
        <v>332</v>
      </c>
      <c r="D162" s="52">
        <v>3.12</v>
      </c>
      <c r="E162" s="20">
        <f t="shared" si="43"/>
        <v>1</v>
      </c>
      <c r="F162" s="53">
        <f t="shared" si="44"/>
        <v>3.12</v>
      </c>
      <c r="G162" s="118" t="s">
        <v>28</v>
      </c>
      <c r="H162" s="20">
        <f t="shared" si="37"/>
        <v>2.12</v>
      </c>
      <c r="I162" s="53">
        <f t="shared" si="40"/>
        <v>999.09000000000015</v>
      </c>
      <c r="J162" s="44">
        <f t="shared" si="41"/>
        <v>68</v>
      </c>
      <c r="K162" s="44">
        <f t="shared" si="42"/>
        <v>89</v>
      </c>
      <c r="L162" s="120">
        <f t="shared" si="38"/>
        <v>0.43312101910828027</v>
      </c>
      <c r="M162" s="121">
        <f t="shared" si="39"/>
        <v>3.12</v>
      </c>
      <c r="N162" s="71">
        <v>1</v>
      </c>
      <c r="O162" s="121">
        <f t="shared" si="35"/>
        <v>2.12</v>
      </c>
      <c r="P162" s="56">
        <v>1</v>
      </c>
      <c r="Q162" s="122">
        <v>0</v>
      </c>
      <c r="R162" s="89">
        <f t="shared" ref="R162:R225" si="47">IF(G162="","",P162/(P162+Q162))</f>
        <v>1</v>
      </c>
    </row>
    <row r="163" spans="1:19" x14ac:dyDescent="0.3">
      <c r="A163" s="24">
        <v>42584</v>
      </c>
      <c r="B163" s="27" t="s">
        <v>333</v>
      </c>
      <c r="C163" s="48" t="s">
        <v>334</v>
      </c>
      <c r="D163" s="19">
        <v>3.75</v>
      </c>
      <c r="E163" s="20">
        <f t="shared" si="43"/>
        <v>1</v>
      </c>
      <c r="F163" s="20">
        <f t="shared" si="44"/>
        <v>3.75</v>
      </c>
      <c r="G163" s="81" t="s">
        <v>28</v>
      </c>
      <c r="H163" s="20">
        <f t="shared" si="37"/>
        <v>2.75</v>
      </c>
      <c r="I163" s="20">
        <f t="shared" si="40"/>
        <v>1001.8400000000001</v>
      </c>
      <c r="J163" s="45">
        <f t="shared" si="41"/>
        <v>69</v>
      </c>
      <c r="K163" s="45">
        <f t="shared" si="42"/>
        <v>89</v>
      </c>
      <c r="L163" s="61">
        <f t="shared" si="38"/>
        <v>0.43670886075949367</v>
      </c>
      <c r="M163" s="23">
        <f t="shared" si="39"/>
        <v>3.75</v>
      </c>
      <c r="N163">
        <v>1</v>
      </c>
      <c r="O163" s="23">
        <f t="shared" si="35"/>
        <v>2.75</v>
      </c>
      <c r="P163" s="45">
        <f t="shared" ref="P163:P194" si="48">IF(G163="","",IF(G163="Won",P162+1,IF(G163="Push",P162,P162)))</f>
        <v>2</v>
      </c>
      <c r="Q163" s="39">
        <f t="shared" ref="Q163:Q194" si="49">IF(G163="","",IF(G163="Lost",Q162+1,IF(G163="Push",Q162,Q162)))</f>
        <v>0</v>
      </c>
      <c r="R163" s="84">
        <f t="shared" si="47"/>
        <v>1</v>
      </c>
      <c r="S163" t="s">
        <v>335</v>
      </c>
    </row>
    <row r="164" spans="1:19" x14ac:dyDescent="0.3">
      <c r="A164" s="24">
        <v>42585</v>
      </c>
      <c r="B164" s="27" t="s">
        <v>336</v>
      </c>
      <c r="C164" s="48" t="s">
        <v>337</v>
      </c>
      <c r="D164" s="19">
        <v>4</v>
      </c>
      <c r="E164" s="20">
        <f t="shared" si="43"/>
        <v>1</v>
      </c>
      <c r="F164" s="20">
        <f t="shared" si="44"/>
        <v>4</v>
      </c>
      <c r="G164" s="81" t="s">
        <v>19</v>
      </c>
      <c r="H164" s="20">
        <f t="shared" si="37"/>
        <v>-1</v>
      </c>
      <c r="I164" s="20">
        <f t="shared" si="40"/>
        <v>1000.8400000000001</v>
      </c>
      <c r="J164" s="45">
        <f t="shared" si="41"/>
        <v>69</v>
      </c>
      <c r="K164" s="45">
        <f t="shared" si="42"/>
        <v>90</v>
      </c>
      <c r="L164" s="61">
        <f t="shared" si="38"/>
        <v>0.43396226415094341</v>
      </c>
      <c r="M164" s="23">
        <f t="shared" si="39"/>
        <v>4</v>
      </c>
      <c r="N164">
        <v>1</v>
      </c>
      <c r="O164" s="23">
        <f t="shared" si="35"/>
        <v>3</v>
      </c>
      <c r="P164" s="45">
        <f t="shared" si="48"/>
        <v>2</v>
      </c>
      <c r="Q164" s="39">
        <f t="shared" si="49"/>
        <v>1</v>
      </c>
      <c r="R164" s="84">
        <f t="shared" si="47"/>
        <v>0.66666666666666663</v>
      </c>
    </row>
    <row r="165" spans="1:19" x14ac:dyDescent="0.3">
      <c r="A165" s="24">
        <v>42586</v>
      </c>
      <c r="B165" s="27" t="s">
        <v>338</v>
      </c>
      <c r="C165" s="48" t="s">
        <v>339</v>
      </c>
      <c r="D165" s="19">
        <v>2.25</v>
      </c>
      <c r="E165" s="20">
        <f t="shared" si="43"/>
        <v>3</v>
      </c>
      <c r="F165" s="20">
        <f t="shared" si="44"/>
        <v>6.75</v>
      </c>
      <c r="G165" s="81" t="s">
        <v>28</v>
      </c>
      <c r="H165" s="20">
        <f t="shared" ref="H165:H196" si="50">IF(G165="","",IF(G165="Won", E165*D165-E165,-E165))</f>
        <v>3.75</v>
      </c>
      <c r="I165" s="20">
        <f t="shared" si="40"/>
        <v>1004.5900000000001</v>
      </c>
      <c r="J165" s="45">
        <f t="shared" si="41"/>
        <v>70</v>
      </c>
      <c r="K165" s="45">
        <f t="shared" si="42"/>
        <v>90</v>
      </c>
      <c r="L165" s="61">
        <f t="shared" si="38"/>
        <v>0.4375</v>
      </c>
      <c r="M165" s="23">
        <f t="shared" si="39"/>
        <v>2.25</v>
      </c>
      <c r="N165">
        <v>1</v>
      </c>
      <c r="O165" s="23">
        <f t="shared" si="35"/>
        <v>1.25</v>
      </c>
      <c r="P165" s="45">
        <f t="shared" si="48"/>
        <v>3</v>
      </c>
      <c r="Q165" s="39">
        <f t="shared" si="49"/>
        <v>1</v>
      </c>
      <c r="R165" s="84">
        <f t="shared" si="47"/>
        <v>0.75</v>
      </c>
      <c r="S165" t="s">
        <v>340</v>
      </c>
    </row>
    <row r="166" spans="1:19" x14ac:dyDescent="0.3">
      <c r="A166" s="24">
        <v>42587</v>
      </c>
      <c r="B166" s="27" t="s">
        <v>341</v>
      </c>
      <c r="C166" s="48" t="s">
        <v>342</v>
      </c>
      <c r="D166" s="19">
        <v>3.25</v>
      </c>
      <c r="E166" s="20">
        <f t="shared" si="43"/>
        <v>1</v>
      </c>
      <c r="F166" s="20">
        <f t="shared" si="44"/>
        <v>3.25</v>
      </c>
      <c r="G166" s="81" t="s">
        <v>19</v>
      </c>
      <c r="H166" s="20">
        <f t="shared" si="50"/>
        <v>-1</v>
      </c>
      <c r="I166" s="20">
        <f t="shared" si="40"/>
        <v>1003.5900000000001</v>
      </c>
      <c r="J166" s="45">
        <f t="shared" si="41"/>
        <v>70</v>
      </c>
      <c r="K166" s="45">
        <f t="shared" si="42"/>
        <v>91</v>
      </c>
      <c r="L166" s="61">
        <f t="shared" si="38"/>
        <v>0.43478260869565216</v>
      </c>
      <c r="M166" s="23">
        <f t="shared" si="39"/>
        <v>3.25</v>
      </c>
      <c r="N166">
        <v>1</v>
      </c>
      <c r="O166" s="23">
        <f t="shared" si="35"/>
        <v>2.25</v>
      </c>
      <c r="P166" s="45">
        <f t="shared" si="48"/>
        <v>3</v>
      </c>
      <c r="Q166" s="39">
        <f t="shared" si="49"/>
        <v>2</v>
      </c>
      <c r="R166" s="84">
        <f t="shared" si="47"/>
        <v>0.6</v>
      </c>
    </row>
    <row r="167" spans="1:19" x14ac:dyDescent="0.3">
      <c r="A167" s="24">
        <v>42590</v>
      </c>
      <c r="B167" s="27" t="s">
        <v>343</v>
      </c>
      <c r="C167" s="48" t="s">
        <v>344</v>
      </c>
      <c r="D167" s="19">
        <v>2.5</v>
      </c>
      <c r="E167" s="20">
        <f t="shared" si="43"/>
        <v>3</v>
      </c>
      <c r="F167" s="20">
        <f t="shared" si="44"/>
        <v>7.5</v>
      </c>
      <c r="G167" s="81" t="s">
        <v>19</v>
      </c>
      <c r="H167" s="20">
        <f t="shared" si="50"/>
        <v>-3</v>
      </c>
      <c r="I167" s="20">
        <f t="shared" si="40"/>
        <v>1000.5900000000001</v>
      </c>
      <c r="J167" s="45">
        <f t="shared" si="41"/>
        <v>70</v>
      </c>
      <c r="K167" s="45">
        <f t="shared" si="42"/>
        <v>92</v>
      </c>
      <c r="L167" s="61">
        <f t="shared" si="38"/>
        <v>0.43209876543209874</v>
      </c>
      <c r="M167" s="23">
        <f t="shared" si="39"/>
        <v>2.5</v>
      </c>
      <c r="N167">
        <v>1</v>
      </c>
      <c r="O167" s="23">
        <f t="shared" si="35"/>
        <v>1.5</v>
      </c>
      <c r="P167" s="45">
        <f t="shared" si="48"/>
        <v>3</v>
      </c>
      <c r="Q167" s="39">
        <f t="shared" si="49"/>
        <v>3</v>
      </c>
      <c r="R167" s="84">
        <f t="shared" si="47"/>
        <v>0.5</v>
      </c>
    </row>
    <row r="168" spans="1:19" x14ac:dyDescent="0.3">
      <c r="A168" s="24">
        <v>42591</v>
      </c>
      <c r="B168" s="27" t="s">
        <v>345</v>
      </c>
      <c r="C168" s="48" t="s">
        <v>346</v>
      </c>
      <c r="D168" s="19">
        <v>2.5</v>
      </c>
      <c r="E168" s="20">
        <f t="shared" si="43"/>
        <v>9</v>
      </c>
      <c r="F168" s="20">
        <f t="shared" si="44"/>
        <v>22.5</v>
      </c>
      <c r="G168" s="81" t="s">
        <v>19</v>
      </c>
      <c r="H168" s="20">
        <f t="shared" si="50"/>
        <v>-9</v>
      </c>
      <c r="I168" s="20">
        <f t="shared" si="40"/>
        <v>991.59000000000015</v>
      </c>
      <c r="J168" s="45">
        <f t="shared" si="41"/>
        <v>70</v>
      </c>
      <c r="K168" s="45">
        <f t="shared" si="42"/>
        <v>93</v>
      </c>
      <c r="L168" s="61">
        <f t="shared" si="38"/>
        <v>0.42944785276073622</v>
      </c>
      <c r="M168" s="23">
        <f t="shared" si="39"/>
        <v>2.5</v>
      </c>
      <c r="N168">
        <v>1</v>
      </c>
      <c r="O168" s="23">
        <f t="shared" si="35"/>
        <v>1.5</v>
      </c>
      <c r="P168" s="45">
        <f t="shared" si="48"/>
        <v>3</v>
      </c>
      <c r="Q168" s="39">
        <f t="shared" si="49"/>
        <v>4</v>
      </c>
      <c r="R168" s="84">
        <f t="shared" si="47"/>
        <v>0.42857142857142855</v>
      </c>
    </row>
    <row r="169" spans="1:19" x14ac:dyDescent="0.3">
      <c r="A169" s="24">
        <v>42592</v>
      </c>
      <c r="B169" s="27" t="s">
        <v>347</v>
      </c>
      <c r="C169" s="90" t="s">
        <v>348</v>
      </c>
      <c r="D169" s="19">
        <v>2.37</v>
      </c>
      <c r="E169" s="20">
        <f t="shared" si="43"/>
        <v>27</v>
      </c>
      <c r="F169" s="20">
        <f t="shared" si="44"/>
        <v>63.99</v>
      </c>
      <c r="G169" s="81" t="s">
        <v>19</v>
      </c>
      <c r="H169" s="20">
        <f t="shared" si="50"/>
        <v>-27</v>
      </c>
      <c r="I169" s="20">
        <f t="shared" si="40"/>
        <v>964.59000000000015</v>
      </c>
      <c r="J169" s="45">
        <f t="shared" si="41"/>
        <v>70</v>
      </c>
      <c r="K169" s="45">
        <f t="shared" si="42"/>
        <v>94</v>
      </c>
      <c r="L169" s="61">
        <f t="shared" si="38"/>
        <v>0.42682926829268292</v>
      </c>
      <c r="M169" s="23">
        <f t="shared" si="39"/>
        <v>2.37</v>
      </c>
      <c r="N169">
        <v>1</v>
      </c>
      <c r="O169" s="23">
        <f t="shared" si="35"/>
        <v>1.37</v>
      </c>
      <c r="P169" s="45">
        <f t="shared" si="48"/>
        <v>3</v>
      </c>
      <c r="Q169" s="39">
        <f t="shared" si="49"/>
        <v>5</v>
      </c>
      <c r="R169" s="84">
        <f t="shared" si="47"/>
        <v>0.375</v>
      </c>
    </row>
    <row r="170" spans="1:19" x14ac:dyDescent="0.3">
      <c r="A170" s="24">
        <v>42593</v>
      </c>
      <c r="B170" s="27" t="s">
        <v>349</v>
      </c>
      <c r="C170" s="48" t="s">
        <v>350</v>
      </c>
      <c r="D170" s="19">
        <v>3</v>
      </c>
      <c r="E170" s="20">
        <f t="shared" si="43"/>
        <v>81</v>
      </c>
      <c r="F170" s="20">
        <f t="shared" si="44"/>
        <v>243</v>
      </c>
      <c r="G170" s="81" t="s">
        <v>19</v>
      </c>
      <c r="H170" s="20">
        <f t="shared" si="50"/>
        <v>-81</v>
      </c>
      <c r="I170" s="20">
        <f t="shared" si="40"/>
        <v>883.59000000000015</v>
      </c>
      <c r="J170" s="45">
        <f t="shared" si="41"/>
        <v>70</v>
      </c>
      <c r="K170" s="45">
        <f t="shared" si="42"/>
        <v>95</v>
      </c>
      <c r="L170" s="61">
        <f t="shared" si="38"/>
        <v>0.42424242424242425</v>
      </c>
      <c r="M170" s="23">
        <f t="shared" si="39"/>
        <v>3</v>
      </c>
      <c r="N170">
        <v>1</v>
      </c>
      <c r="O170" s="23">
        <f t="shared" si="35"/>
        <v>2</v>
      </c>
      <c r="P170" s="45">
        <f t="shared" si="48"/>
        <v>3</v>
      </c>
      <c r="Q170" s="39">
        <f t="shared" si="49"/>
        <v>6</v>
      </c>
      <c r="R170" s="84">
        <f t="shared" si="47"/>
        <v>0.33333333333333331</v>
      </c>
    </row>
    <row r="171" spans="1:19" x14ac:dyDescent="0.3">
      <c r="A171" s="24">
        <v>42599</v>
      </c>
      <c r="B171" s="27" t="s">
        <v>351</v>
      </c>
      <c r="C171" s="48" t="s">
        <v>352</v>
      </c>
      <c r="D171" s="19">
        <v>2.75</v>
      </c>
      <c r="E171" s="20">
        <f t="shared" si="43"/>
        <v>1</v>
      </c>
      <c r="F171" s="20">
        <f t="shared" si="44"/>
        <v>2.75</v>
      </c>
      <c r="G171" s="81" t="s">
        <v>19</v>
      </c>
      <c r="H171" s="20">
        <f t="shared" si="50"/>
        <v>-1</v>
      </c>
      <c r="I171" s="20">
        <f t="shared" si="40"/>
        <v>882.59000000000015</v>
      </c>
      <c r="J171" s="45">
        <f t="shared" si="41"/>
        <v>70</v>
      </c>
      <c r="K171" s="45">
        <f t="shared" si="42"/>
        <v>96</v>
      </c>
      <c r="L171" s="61">
        <f t="shared" si="38"/>
        <v>0.42168674698795183</v>
      </c>
      <c r="M171" s="23">
        <f t="shared" si="39"/>
        <v>2.75</v>
      </c>
      <c r="N171">
        <v>1</v>
      </c>
      <c r="O171" s="23">
        <f t="shared" si="35"/>
        <v>1.75</v>
      </c>
      <c r="P171" s="45">
        <f t="shared" si="48"/>
        <v>3</v>
      </c>
      <c r="Q171" s="39">
        <f t="shared" si="49"/>
        <v>7</v>
      </c>
      <c r="R171" s="84">
        <f t="shared" si="47"/>
        <v>0.3</v>
      </c>
    </row>
    <row r="172" spans="1:19" x14ac:dyDescent="0.3">
      <c r="A172" s="24">
        <v>42600</v>
      </c>
      <c r="B172" s="27" t="s">
        <v>353</v>
      </c>
      <c r="C172" s="48" t="s">
        <v>354</v>
      </c>
      <c r="D172" s="19">
        <v>2.37</v>
      </c>
      <c r="E172" s="20">
        <v>3</v>
      </c>
      <c r="F172" s="20">
        <f t="shared" si="44"/>
        <v>7.11</v>
      </c>
      <c r="G172" s="81" t="s">
        <v>28</v>
      </c>
      <c r="H172" s="20">
        <f t="shared" si="50"/>
        <v>4.1100000000000003</v>
      </c>
      <c r="I172" s="20">
        <f t="shared" si="40"/>
        <v>886.70000000000016</v>
      </c>
      <c r="J172" s="45">
        <f t="shared" si="41"/>
        <v>71</v>
      </c>
      <c r="K172" s="45">
        <f t="shared" si="42"/>
        <v>96</v>
      </c>
      <c r="L172" s="61">
        <f t="shared" si="38"/>
        <v>0.42514970059880242</v>
      </c>
      <c r="M172" s="23">
        <f t="shared" si="39"/>
        <v>2.37</v>
      </c>
      <c r="N172">
        <v>1</v>
      </c>
      <c r="O172" s="23">
        <f t="shared" si="35"/>
        <v>1.37</v>
      </c>
      <c r="P172" s="45">
        <f t="shared" si="48"/>
        <v>4</v>
      </c>
      <c r="Q172" s="39">
        <f t="shared" si="49"/>
        <v>7</v>
      </c>
      <c r="R172" s="84">
        <f t="shared" si="47"/>
        <v>0.36363636363636365</v>
      </c>
    </row>
    <row r="173" spans="1:19" x14ac:dyDescent="0.3">
      <c r="A173" s="24">
        <v>42601</v>
      </c>
      <c r="B173" s="27" t="s">
        <v>355</v>
      </c>
      <c r="C173" s="48" t="s">
        <v>356</v>
      </c>
      <c r="D173" s="19">
        <v>3.25</v>
      </c>
      <c r="E173" s="20">
        <f t="shared" si="43"/>
        <v>1</v>
      </c>
      <c r="F173" s="20">
        <f t="shared" si="44"/>
        <v>3.25</v>
      </c>
      <c r="G173" s="81" t="s">
        <v>28</v>
      </c>
      <c r="H173" s="20">
        <f t="shared" si="50"/>
        <v>2.25</v>
      </c>
      <c r="I173" s="20">
        <f t="shared" si="40"/>
        <v>888.95000000000016</v>
      </c>
      <c r="J173" s="45">
        <f t="shared" si="41"/>
        <v>72</v>
      </c>
      <c r="K173" s="45">
        <f t="shared" si="42"/>
        <v>96</v>
      </c>
      <c r="L173" s="61">
        <f t="shared" si="38"/>
        <v>0.42857142857142855</v>
      </c>
      <c r="M173" s="23">
        <f t="shared" si="39"/>
        <v>3.25</v>
      </c>
      <c r="N173">
        <v>1</v>
      </c>
      <c r="O173" s="23">
        <f t="shared" si="35"/>
        <v>2.25</v>
      </c>
      <c r="P173" s="45">
        <f t="shared" si="48"/>
        <v>5</v>
      </c>
      <c r="Q173" s="39">
        <f t="shared" si="49"/>
        <v>7</v>
      </c>
      <c r="R173" s="84">
        <f t="shared" si="47"/>
        <v>0.41666666666666669</v>
      </c>
    </row>
    <row r="174" spans="1:19" x14ac:dyDescent="0.3">
      <c r="A174" s="24">
        <v>42604</v>
      </c>
      <c r="B174" s="27" t="s">
        <v>357</v>
      </c>
      <c r="C174" s="48" t="s">
        <v>358</v>
      </c>
      <c r="D174" s="19">
        <v>2.75</v>
      </c>
      <c r="E174" s="20">
        <f t="shared" si="43"/>
        <v>1</v>
      </c>
      <c r="F174" s="20">
        <f t="shared" ref="F174:F205" si="51">IF(D174="","",IF(G173="Won",  D174*E174,D174*E174))</f>
        <v>2.75</v>
      </c>
      <c r="G174" s="81" t="s">
        <v>28</v>
      </c>
      <c r="H174" s="20">
        <f t="shared" si="50"/>
        <v>1.75</v>
      </c>
      <c r="I174" s="20">
        <f t="shared" si="40"/>
        <v>890.70000000000016</v>
      </c>
      <c r="J174" s="45">
        <f t="shared" si="41"/>
        <v>73</v>
      </c>
      <c r="K174" s="45">
        <f t="shared" si="42"/>
        <v>96</v>
      </c>
      <c r="L174" s="61">
        <f t="shared" si="38"/>
        <v>0.43195266272189348</v>
      </c>
      <c r="M174" s="23">
        <f t="shared" si="39"/>
        <v>2.75</v>
      </c>
      <c r="N174">
        <v>1</v>
      </c>
      <c r="O174" s="23">
        <f t="shared" si="35"/>
        <v>1.75</v>
      </c>
      <c r="P174" s="45">
        <f t="shared" si="48"/>
        <v>6</v>
      </c>
      <c r="Q174" s="39">
        <f t="shared" si="49"/>
        <v>7</v>
      </c>
      <c r="R174" s="84">
        <f t="shared" si="47"/>
        <v>0.46153846153846156</v>
      </c>
    </row>
    <row r="175" spans="1:19" x14ac:dyDescent="0.3">
      <c r="A175" s="24">
        <v>42605</v>
      </c>
      <c r="B175" s="27" t="s">
        <v>359</v>
      </c>
      <c r="C175" s="48" t="s">
        <v>360</v>
      </c>
      <c r="D175" s="19">
        <v>2.25</v>
      </c>
      <c r="E175" s="20">
        <f t="shared" si="43"/>
        <v>1</v>
      </c>
      <c r="F175" s="20">
        <f t="shared" si="51"/>
        <v>2.25</v>
      </c>
      <c r="G175" s="81" t="s">
        <v>28</v>
      </c>
      <c r="H175" s="20">
        <f t="shared" si="50"/>
        <v>1.25</v>
      </c>
      <c r="I175" s="20">
        <f t="shared" si="40"/>
        <v>891.95000000000016</v>
      </c>
      <c r="J175" s="45">
        <f t="shared" si="41"/>
        <v>74</v>
      </c>
      <c r="K175" s="45">
        <f t="shared" si="42"/>
        <v>96</v>
      </c>
      <c r="L175" s="61">
        <f t="shared" si="38"/>
        <v>0.43529411764705883</v>
      </c>
      <c r="M175" s="23">
        <f t="shared" si="39"/>
        <v>2.25</v>
      </c>
      <c r="N175">
        <v>1</v>
      </c>
      <c r="O175" s="23">
        <f t="shared" si="35"/>
        <v>1.25</v>
      </c>
      <c r="P175" s="45">
        <f t="shared" si="48"/>
        <v>7</v>
      </c>
      <c r="Q175" s="39">
        <f t="shared" si="49"/>
        <v>7</v>
      </c>
      <c r="R175" s="84">
        <f t="shared" si="47"/>
        <v>0.5</v>
      </c>
      <c r="S175" t="s">
        <v>361</v>
      </c>
    </row>
    <row r="176" spans="1:19" x14ac:dyDescent="0.3">
      <c r="A176" s="24">
        <v>42607</v>
      </c>
      <c r="B176" s="27" t="s">
        <v>451</v>
      </c>
      <c r="C176" s="48" t="s">
        <v>452</v>
      </c>
      <c r="D176" s="19">
        <v>2.5</v>
      </c>
      <c r="E176" s="20">
        <f t="shared" si="43"/>
        <v>1</v>
      </c>
      <c r="F176" s="20">
        <f t="shared" si="51"/>
        <v>2.5</v>
      </c>
      <c r="G176" s="81" t="s">
        <v>28</v>
      </c>
      <c r="H176" s="20">
        <f t="shared" si="50"/>
        <v>1.5</v>
      </c>
      <c r="I176" s="20">
        <f t="shared" si="40"/>
        <v>893.45000000000016</v>
      </c>
      <c r="J176" s="45">
        <f t="shared" si="41"/>
        <v>75</v>
      </c>
      <c r="K176" s="45">
        <f t="shared" si="42"/>
        <v>96</v>
      </c>
      <c r="L176" s="61">
        <f t="shared" si="38"/>
        <v>0.43859649122807015</v>
      </c>
      <c r="M176" s="23">
        <f t="shared" si="39"/>
        <v>2.5</v>
      </c>
      <c r="N176">
        <v>1</v>
      </c>
      <c r="O176" s="23">
        <f t="shared" si="35"/>
        <v>1.5</v>
      </c>
      <c r="P176" s="45">
        <f t="shared" si="48"/>
        <v>8</v>
      </c>
      <c r="Q176" s="39">
        <f t="shared" si="49"/>
        <v>7</v>
      </c>
      <c r="R176" s="84">
        <f t="shared" si="47"/>
        <v>0.53333333333333333</v>
      </c>
      <c r="S176" t="s">
        <v>455</v>
      </c>
    </row>
    <row r="177" spans="1:19" x14ac:dyDescent="0.3">
      <c r="A177" s="24">
        <v>42608</v>
      </c>
      <c r="B177" s="27" t="s">
        <v>454</v>
      </c>
      <c r="C177" s="48" t="s">
        <v>453</v>
      </c>
      <c r="D177" s="19">
        <v>3.5</v>
      </c>
      <c r="E177" s="20">
        <f t="shared" si="43"/>
        <v>1</v>
      </c>
      <c r="F177" s="20">
        <f t="shared" si="51"/>
        <v>3.5</v>
      </c>
      <c r="G177" s="81" t="s">
        <v>28</v>
      </c>
      <c r="H177" s="20">
        <f t="shared" si="50"/>
        <v>2.5</v>
      </c>
      <c r="I177" s="20">
        <f t="shared" si="40"/>
        <v>895.95000000000016</v>
      </c>
      <c r="J177" s="45">
        <f t="shared" si="41"/>
        <v>76</v>
      </c>
      <c r="K177" s="45">
        <f t="shared" si="42"/>
        <v>96</v>
      </c>
      <c r="L177" s="61">
        <f t="shared" si="38"/>
        <v>0.44186046511627908</v>
      </c>
      <c r="M177" s="23">
        <f t="shared" si="39"/>
        <v>3.5</v>
      </c>
      <c r="N177">
        <v>1</v>
      </c>
      <c r="O177" s="23">
        <f t="shared" si="35"/>
        <v>2.5</v>
      </c>
      <c r="P177" s="45">
        <f t="shared" si="48"/>
        <v>9</v>
      </c>
      <c r="Q177" s="39">
        <f t="shared" si="49"/>
        <v>7</v>
      </c>
      <c r="R177" s="84">
        <f t="shared" si="47"/>
        <v>0.5625</v>
      </c>
      <c r="S177" t="s">
        <v>455</v>
      </c>
    </row>
    <row r="178" spans="1:19" x14ac:dyDescent="0.3">
      <c r="A178" s="24">
        <v>42609</v>
      </c>
      <c r="B178" s="27" t="s">
        <v>456</v>
      </c>
      <c r="C178" s="48" t="s">
        <v>457</v>
      </c>
      <c r="D178" s="19">
        <v>3.5</v>
      </c>
      <c r="E178" s="20">
        <f t="shared" si="43"/>
        <v>1</v>
      </c>
      <c r="F178" s="20">
        <f t="shared" si="51"/>
        <v>3.5</v>
      </c>
      <c r="G178" s="81" t="s">
        <v>28</v>
      </c>
      <c r="H178" s="20">
        <f t="shared" si="50"/>
        <v>2.5</v>
      </c>
      <c r="I178" s="20">
        <f t="shared" si="40"/>
        <v>898.45000000000016</v>
      </c>
      <c r="J178" s="45">
        <f t="shared" si="41"/>
        <v>77</v>
      </c>
      <c r="K178" s="45">
        <f t="shared" si="42"/>
        <v>96</v>
      </c>
      <c r="L178" s="61">
        <f t="shared" si="38"/>
        <v>0.44508670520231214</v>
      </c>
      <c r="M178" s="23">
        <f t="shared" si="39"/>
        <v>3.5</v>
      </c>
      <c r="N178">
        <v>1</v>
      </c>
      <c r="O178" s="23">
        <f t="shared" si="35"/>
        <v>2.5</v>
      </c>
      <c r="P178" s="45">
        <f t="shared" si="48"/>
        <v>10</v>
      </c>
      <c r="Q178" s="39">
        <f t="shared" si="49"/>
        <v>7</v>
      </c>
      <c r="R178" s="84">
        <f t="shared" si="47"/>
        <v>0.58823529411764708</v>
      </c>
    </row>
    <row r="179" spans="1:19" x14ac:dyDescent="0.3">
      <c r="A179" s="24">
        <v>42610</v>
      </c>
      <c r="B179" s="27" t="s">
        <v>459</v>
      </c>
      <c r="C179" s="48" t="s">
        <v>458</v>
      </c>
      <c r="D179" s="19">
        <v>3.5</v>
      </c>
      <c r="E179" s="20">
        <f t="shared" si="43"/>
        <v>1</v>
      </c>
      <c r="F179" s="20">
        <f t="shared" si="51"/>
        <v>3.5</v>
      </c>
      <c r="G179" s="81" t="s">
        <v>19</v>
      </c>
      <c r="H179" s="20">
        <f t="shared" si="50"/>
        <v>-1</v>
      </c>
      <c r="I179" s="20">
        <f t="shared" si="40"/>
        <v>897.45000000000016</v>
      </c>
      <c r="J179" s="45">
        <f t="shared" si="41"/>
        <v>77</v>
      </c>
      <c r="K179" s="45">
        <f t="shared" si="42"/>
        <v>97</v>
      </c>
      <c r="L179" s="61">
        <f t="shared" si="38"/>
        <v>0.44252873563218392</v>
      </c>
      <c r="M179" s="23">
        <f t="shared" si="39"/>
        <v>3.5</v>
      </c>
      <c r="N179">
        <v>1</v>
      </c>
      <c r="O179" s="23">
        <f t="shared" si="35"/>
        <v>2.5</v>
      </c>
      <c r="P179" s="45">
        <f t="shared" si="48"/>
        <v>10</v>
      </c>
      <c r="Q179" s="39">
        <f t="shared" si="49"/>
        <v>8</v>
      </c>
      <c r="R179" s="84">
        <f t="shared" si="47"/>
        <v>0.55555555555555558</v>
      </c>
    </row>
    <row r="180" spans="1:19" x14ac:dyDescent="0.3">
      <c r="A180" s="24">
        <v>42613</v>
      </c>
      <c r="B180" s="27" t="s">
        <v>102</v>
      </c>
      <c r="C180" s="48" t="s">
        <v>460</v>
      </c>
      <c r="D180" s="19">
        <v>2.5</v>
      </c>
      <c r="E180" s="20">
        <f t="shared" si="43"/>
        <v>3</v>
      </c>
      <c r="F180" s="20">
        <f t="shared" si="51"/>
        <v>7.5</v>
      </c>
      <c r="G180" s="81" t="s">
        <v>19</v>
      </c>
      <c r="H180" s="20">
        <f t="shared" si="50"/>
        <v>-3</v>
      </c>
      <c r="I180" s="20">
        <f t="shared" si="40"/>
        <v>894.45000000000016</v>
      </c>
      <c r="J180" s="45">
        <f t="shared" si="41"/>
        <v>77</v>
      </c>
      <c r="K180" s="45">
        <f t="shared" si="42"/>
        <v>98</v>
      </c>
      <c r="L180" s="61">
        <f t="shared" si="38"/>
        <v>0.44</v>
      </c>
      <c r="M180" s="23">
        <f t="shared" si="39"/>
        <v>2.5</v>
      </c>
      <c r="N180">
        <v>1</v>
      </c>
      <c r="O180" s="23">
        <f t="shared" si="35"/>
        <v>1.5</v>
      </c>
      <c r="P180" s="45">
        <f t="shared" si="48"/>
        <v>10</v>
      </c>
      <c r="Q180" s="39">
        <f t="shared" si="49"/>
        <v>9</v>
      </c>
      <c r="R180" s="84">
        <f t="shared" si="47"/>
        <v>0.52631578947368418</v>
      </c>
    </row>
    <row r="181" spans="1:19" x14ac:dyDescent="0.3">
      <c r="A181" s="51">
        <v>42614</v>
      </c>
      <c r="B181" s="72" t="s">
        <v>462</v>
      </c>
      <c r="C181" s="75" t="s">
        <v>461</v>
      </c>
      <c r="D181" s="52">
        <v>3</v>
      </c>
      <c r="E181" s="20">
        <f t="shared" si="43"/>
        <v>9</v>
      </c>
      <c r="F181" s="20">
        <f t="shared" si="51"/>
        <v>27</v>
      </c>
      <c r="G181" s="118" t="s">
        <v>19</v>
      </c>
      <c r="H181" s="20">
        <f t="shared" si="50"/>
        <v>-9</v>
      </c>
      <c r="I181" s="20">
        <f t="shared" si="40"/>
        <v>885.45000000000016</v>
      </c>
      <c r="J181" s="45">
        <f t="shared" si="41"/>
        <v>77</v>
      </c>
      <c r="K181" s="45">
        <f t="shared" si="42"/>
        <v>99</v>
      </c>
      <c r="L181" s="61">
        <f t="shared" si="38"/>
        <v>0.4375</v>
      </c>
      <c r="M181" s="23">
        <f t="shared" si="39"/>
        <v>3</v>
      </c>
      <c r="N181">
        <v>1</v>
      </c>
      <c r="O181" s="23">
        <f t="shared" si="35"/>
        <v>2</v>
      </c>
      <c r="P181" s="45">
        <f t="shared" si="48"/>
        <v>10</v>
      </c>
      <c r="Q181" s="39">
        <f t="shared" si="49"/>
        <v>10</v>
      </c>
      <c r="R181" s="84">
        <f t="shared" si="47"/>
        <v>0.5</v>
      </c>
    </row>
    <row r="182" spans="1:19" x14ac:dyDescent="0.3">
      <c r="A182" s="24">
        <v>42615</v>
      </c>
      <c r="B182" s="27"/>
      <c r="C182" s="48"/>
      <c r="D182" s="19">
        <v>2.5</v>
      </c>
      <c r="E182" s="20">
        <f t="shared" si="43"/>
        <v>27</v>
      </c>
      <c r="F182" s="20">
        <f t="shared" si="51"/>
        <v>67.5</v>
      </c>
      <c r="G182" s="81" t="s">
        <v>19</v>
      </c>
      <c r="H182" s="20">
        <f t="shared" si="50"/>
        <v>-27</v>
      </c>
      <c r="I182" s="20">
        <f t="shared" si="40"/>
        <v>858.45000000000016</v>
      </c>
      <c r="J182" s="45">
        <f t="shared" si="41"/>
        <v>77</v>
      </c>
      <c r="K182" s="45">
        <f t="shared" si="42"/>
        <v>100</v>
      </c>
      <c r="L182" s="61">
        <f t="shared" si="38"/>
        <v>0.43502824858757061</v>
      </c>
      <c r="M182" s="23">
        <f t="shared" si="39"/>
        <v>2.5</v>
      </c>
      <c r="N182">
        <v>1</v>
      </c>
      <c r="O182" s="23">
        <f t="shared" si="35"/>
        <v>1.5</v>
      </c>
      <c r="P182" s="45">
        <f t="shared" si="48"/>
        <v>10</v>
      </c>
      <c r="Q182" s="39">
        <f t="shared" si="49"/>
        <v>11</v>
      </c>
      <c r="R182" s="84">
        <f t="shared" si="47"/>
        <v>0.47619047619047616</v>
      </c>
    </row>
    <row r="183" spans="1:19" x14ac:dyDescent="0.3">
      <c r="A183" s="24">
        <v>42616</v>
      </c>
      <c r="B183" s="27" t="s">
        <v>464</v>
      </c>
      <c r="C183" s="48" t="s">
        <v>463</v>
      </c>
      <c r="D183" s="19">
        <v>3.25</v>
      </c>
      <c r="E183" s="20">
        <f t="shared" si="43"/>
        <v>81</v>
      </c>
      <c r="F183" s="20">
        <f t="shared" si="51"/>
        <v>263.25</v>
      </c>
      <c r="G183" s="81" t="s">
        <v>19</v>
      </c>
      <c r="H183" s="20">
        <f t="shared" si="50"/>
        <v>-81</v>
      </c>
      <c r="I183" s="20">
        <f t="shared" si="40"/>
        <v>777.45000000000016</v>
      </c>
      <c r="J183" s="45">
        <f t="shared" si="41"/>
        <v>77</v>
      </c>
      <c r="K183" s="45">
        <f t="shared" si="42"/>
        <v>101</v>
      </c>
      <c r="L183" s="61">
        <f t="shared" si="38"/>
        <v>0.43258426966292135</v>
      </c>
      <c r="M183" s="23">
        <f t="shared" si="39"/>
        <v>3.25</v>
      </c>
      <c r="N183">
        <v>1</v>
      </c>
      <c r="O183" s="23">
        <f t="shared" si="35"/>
        <v>2.25</v>
      </c>
      <c r="P183" s="45">
        <f t="shared" si="48"/>
        <v>10</v>
      </c>
      <c r="Q183" s="39">
        <f t="shared" si="49"/>
        <v>12</v>
      </c>
      <c r="R183" s="84">
        <f t="shared" si="47"/>
        <v>0.45454545454545453</v>
      </c>
    </row>
    <row r="184" spans="1:19" x14ac:dyDescent="0.3">
      <c r="A184" s="24">
        <v>42618</v>
      </c>
      <c r="B184" s="27" t="s">
        <v>467</v>
      </c>
      <c r="C184" s="48" t="s">
        <v>466</v>
      </c>
      <c r="D184" s="19">
        <v>2.75</v>
      </c>
      <c r="E184" s="20">
        <f t="shared" si="43"/>
        <v>1</v>
      </c>
      <c r="F184" s="20">
        <f t="shared" si="51"/>
        <v>2.75</v>
      </c>
      <c r="G184" s="81" t="s">
        <v>19</v>
      </c>
      <c r="H184" s="20">
        <f t="shared" si="50"/>
        <v>-1</v>
      </c>
      <c r="I184" s="20">
        <f t="shared" si="40"/>
        <v>776.45000000000016</v>
      </c>
      <c r="J184" s="45">
        <f t="shared" si="41"/>
        <v>77</v>
      </c>
      <c r="K184" s="45">
        <f t="shared" si="42"/>
        <v>102</v>
      </c>
      <c r="L184" s="61">
        <f t="shared" si="38"/>
        <v>0.43016759776536312</v>
      </c>
      <c r="M184" s="23">
        <f t="shared" si="39"/>
        <v>2.75</v>
      </c>
      <c r="N184">
        <v>2</v>
      </c>
      <c r="O184" s="23">
        <f t="shared" si="35"/>
        <v>0.75</v>
      </c>
      <c r="P184" s="45">
        <f t="shared" si="48"/>
        <v>10</v>
      </c>
      <c r="Q184" s="39">
        <f t="shared" si="49"/>
        <v>13</v>
      </c>
      <c r="R184" s="84">
        <f t="shared" si="47"/>
        <v>0.43478260869565216</v>
      </c>
    </row>
    <row r="185" spans="1:19" x14ac:dyDescent="0.3">
      <c r="A185" s="24">
        <v>42619</v>
      </c>
      <c r="B185" s="48" t="s">
        <v>468</v>
      </c>
      <c r="C185" s="27" t="s">
        <v>469</v>
      </c>
      <c r="D185" s="19">
        <v>2.1</v>
      </c>
      <c r="E185" s="20">
        <v>3</v>
      </c>
      <c r="F185" s="20">
        <f t="shared" si="51"/>
        <v>6.3000000000000007</v>
      </c>
      <c r="G185" s="81" t="s">
        <v>28</v>
      </c>
      <c r="H185" s="20">
        <f t="shared" si="50"/>
        <v>3.3000000000000007</v>
      </c>
      <c r="I185" s="20">
        <f t="shared" si="40"/>
        <v>779.75000000000011</v>
      </c>
      <c r="J185" s="45">
        <f t="shared" si="41"/>
        <v>78</v>
      </c>
      <c r="K185" s="45">
        <f t="shared" si="42"/>
        <v>102</v>
      </c>
      <c r="L185" s="61">
        <f t="shared" si="38"/>
        <v>0.43333333333333335</v>
      </c>
      <c r="M185" s="23">
        <f t="shared" si="39"/>
        <v>2.1</v>
      </c>
      <c r="N185">
        <v>3</v>
      </c>
      <c r="O185" s="23">
        <f t="shared" si="35"/>
        <v>-0.89999999999999991</v>
      </c>
      <c r="P185" s="45">
        <f t="shared" si="48"/>
        <v>11</v>
      </c>
      <c r="Q185" s="39">
        <f t="shared" si="49"/>
        <v>13</v>
      </c>
      <c r="R185" s="84">
        <f t="shared" si="47"/>
        <v>0.45833333333333331</v>
      </c>
    </row>
    <row r="186" spans="1:19" x14ac:dyDescent="0.3">
      <c r="A186" s="24">
        <v>42620</v>
      </c>
      <c r="B186" s="27" t="s">
        <v>471</v>
      </c>
      <c r="C186" s="27" t="s">
        <v>470</v>
      </c>
      <c r="D186" s="19">
        <v>2.5</v>
      </c>
      <c r="E186" s="20">
        <f t="shared" si="43"/>
        <v>1</v>
      </c>
      <c r="F186" s="20">
        <f t="shared" si="51"/>
        <v>2.5</v>
      </c>
      <c r="G186" s="81" t="s">
        <v>19</v>
      </c>
      <c r="H186" s="20">
        <f t="shared" si="50"/>
        <v>-1</v>
      </c>
      <c r="I186" s="20">
        <f t="shared" si="40"/>
        <v>778.75000000000011</v>
      </c>
      <c r="J186" s="45">
        <f t="shared" si="41"/>
        <v>78</v>
      </c>
      <c r="K186" s="45">
        <f t="shared" si="42"/>
        <v>103</v>
      </c>
      <c r="L186" s="61">
        <f t="shared" si="38"/>
        <v>0.43093922651933703</v>
      </c>
      <c r="M186" s="23">
        <f t="shared" si="39"/>
        <v>2.5</v>
      </c>
      <c r="N186">
        <v>4</v>
      </c>
      <c r="O186" s="23">
        <f t="shared" si="35"/>
        <v>-1.5</v>
      </c>
      <c r="P186" s="45">
        <f t="shared" si="48"/>
        <v>11</v>
      </c>
      <c r="Q186" s="39">
        <f t="shared" si="49"/>
        <v>14</v>
      </c>
      <c r="R186" s="84">
        <f t="shared" si="47"/>
        <v>0.44</v>
      </c>
    </row>
    <row r="187" spans="1:19" x14ac:dyDescent="0.3">
      <c r="A187" s="24">
        <v>42621</v>
      </c>
      <c r="B187" s="27" t="s">
        <v>473</v>
      </c>
      <c r="C187" s="48" t="s">
        <v>472</v>
      </c>
      <c r="D187" s="19">
        <v>3.5</v>
      </c>
      <c r="E187" s="20">
        <f t="shared" si="43"/>
        <v>3</v>
      </c>
      <c r="F187" s="20">
        <f t="shared" si="51"/>
        <v>10.5</v>
      </c>
      <c r="G187" s="81" t="s">
        <v>19</v>
      </c>
      <c r="H187" s="20">
        <f t="shared" si="50"/>
        <v>-3</v>
      </c>
      <c r="I187" s="20">
        <f t="shared" si="40"/>
        <v>775.75000000000011</v>
      </c>
      <c r="J187" s="45">
        <f t="shared" si="41"/>
        <v>78</v>
      </c>
      <c r="K187" s="45">
        <f t="shared" si="42"/>
        <v>104</v>
      </c>
      <c r="L187" s="61">
        <f t="shared" si="38"/>
        <v>0.42857142857142855</v>
      </c>
      <c r="M187" s="23">
        <f t="shared" si="39"/>
        <v>3.5</v>
      </c>
      <c r="N187">
        <v>5</v>
      </c>
      <c r="O187" s="23">
        <f t="shared" si="35"/>
        <v>-1.5</v>
      </c>
      <c r="P187" s="45">
        <f t="shared" si="48"/>
        <v>11</v>
      </c>
      <c r="Q187" s="39">
        <f t="shared" si="49"/>
        <v>15</v>
      </c>
      <c r="R187" s="84">
        <f t="shared" si="47"/>
        <v>0.42307692307692307</v>
      </c>
    </row>
    <row r="188" spans="1:19" x14ac:dyDescent="0.3">
      <c r="A188" s="24">
        <v>42622</v>
      </c>
      <c r="B188" s="27" t="s">
        <v>475</v>
      </c>
      <c r="C188" s="48" t="s">
        <v>474</v>
      </c>
      <c r="D188" s="19">
        <v>3</v>
      </c>
      <c r="E188" s="20">
        <f t="shared" si="43"/>
        <v>9</v>
      </c>
      <c r="F188" s="20">
        <f t="shared" si="51"/>
        <v>27</v>
      </c>
      <c r="G188" s="81" t="s">
        <v>19</v>
      </c>
      <c r="H188" s="20">
        <f t="shared" si="50"/>
        <v>-9</v>
      </c>
      <c r="I188" s="20">
        <f t="shared" si="40"/>
        <v>766.75000000000011</v>
      </c>
      <c r="J188" s="45">
        <f t="shared" si="41"/>
        <v>78</v>
      </c>
      <c r="K188" s="45">
        <f t="shared" si="42"/>
        <v>105</v>
      </c>
      <c r="L188" s="61">
        <f t="shared" si="38"/>
        <v>0.42622950819672129</v>
      </c>
      <c r="M188" s="23">
        <f t="shared" si="39"/>
        <v>3</v>
      </c>
      <c r="N188">
        <v>6</v>
      </c>
      <c r="O188" s="23">
        <f t="shared" ref="O188:O233" si="52">M188-N188</f>
        <v>-3</v>
      </c>
      <c r="P188" s="45">
        <f t="shared" si="48"/>
        <v>11</v>
      </c>
      <c r="Q188" s="39">
        <f t="shared" si="49"/>
        <v>16</v>
      </c>
      <c r="R188" s="84">
        <f t="shared" si="47"/>
        <v>0.40740740740740738</v>
      </c>
    </row>
    <row r="189" spans="1:19" x14ac:dyDescent="0.3">
      <c r="A189" s="24">
        <v>42625</v>
      </c>
      <c r="B189" s="27" t="s">
        <v>477</v>
      </c>
      <c r="C189" s="48" t="s">
        <v>476</v>
      </c>
      <c r="D189" s="19">
        <v>2.87</v>
      </c>
      <c r="E189" s="20">
        <f t="shared" si="43"/>
        <v>27</v>
      </c>
      <c r="F189" s="20">
        <f t="shared" si="51"/>
        <v>77.490000000000009</v>
      </c>
      <c r="G189" s="81" t="s">
        <v>28</v>
      </c>
      <c r="H189" s="20">
        <f t="shared" si="50"/>
        <v>50.490000000000009</v>
      </c>
      <c r="I189" s="20">
        <f t="shared" si="40"/>
        <v>817.24000000000012</v>
      </c>
      <c r="J189" s="45">
        <f t="shared" si="41"/>
        <v>79</v>
      </c>
      <c r="K189" s="45">
        <f t="shared" si="42"/>
        <v>105</v>
      </c>
      <c r="L189" s="61">
        <f t="shared" si="38"/>
        <v>0.42934782608695654</v>
      </c>
      <c r="M189" s="23">
        <f t="shared" si="39"/>
        <v>2.87</v>
      </c>
      <c r="N189">
        <v>7</v>
      </c>
      <c r="O189" s="23">
        <f t="shared" si="52"/>
        <v>-4.13</v>
      </c>
      <c r="P189" s="45">
        <f t="shared" si="48"/>
        <v>12</v>
      </c>
      <c r="Q189" s="39">
        <f t="shared" si="49"/>
        <v>16</v>
      </c>
      <c r="R189" s="84">
        <f t="shared" si="47"/>
        <v>0.42857142857142855</v>
      </c>
    </row>
    <row r="190" spans="1:19" x14ac:dyDescent="0.3">
      <c r="A190" s="24">
        <v>42626</v>
      </c>
      <c r="B190" s="27" t="s">
        <v>480</v>
      </c>
      <c r="C190" s="48" t="s">
        <v>479</v>
      </c>
      <c r="D190" s="19">
        <v>2.37</v>
      </c>
      <c r="E190" s="20">
        <f t="shared" si="43"/>
        <v>1</v>
      </c>
      <c r="F190" s="20">
        <f t="shared" si="51"/>
        <v>2.37</v>
      </c>
      <c r="G190" s="81" t="s">
        <v>19</v>
      </c>
      <c r="H190" s="20">
        <f t="shared" si="50"/>
        <v>-1</v>
      </c>
      <c r="I190" s="20">
        <f t="shared" si="40"/>
        <v>816.24000000000012</v>
      </c>
      <c r="J190" s="45">
        <f t="shared" si="41"/>
        <v>79</v>
      </c>
      <c r="K190" s="45">
        <f t="shared" si="42"/>
        <v>106</v>
      </c>
      <c r="L190" s="61">
        <f t="shared" si="38"/>
        <v>0.42702702702702705</v>
      </c>
      <c r="M190" s="23">
        <f t="shared" si="39"/>
        <v>2.37</v>
      </c>
      <c r="N190">
        <v>8</v>
      </c>
      <c r="O190" s="23">
        <f t="shared" si="52"/>
        <v>-5.63</v>
      </c>
      <c r="P190" s="45">
        <f t="shared" si="48"/>
        <v>12</v>
      </c>
      <c r="Q190" s="39">
        <f t="shared" si="49"/>
        <v>17</v>
      </c>
      <c r="R190" s="84">
        <f t="shared" si="47"/>
        <v>0.41379310344827586</v>
      </c>
    </row>
    <row r="191" spans="1:19" x14ac:dyDescent="0.3">
      <c r="A191" s="24">
        <v>42627</v>
      </c>
      <c r="B191" s="27" t="s">
        <v>482</v>
      </c>
      <c r="C191" s="48" t="s">
        <v>481</v>
      </c>
      <c r="D191" s="19">
        <v>2.75</v>
      </c>
      <c r="E191" s="20">
        <f t="shared" si="43"/>
        <v>3</v>
      </c>
      <c r="F191" s="20">
        <f t="shared" si="51"/>
        <v>8.25</v>
      </c>
      <c r="G191" s="81" t="s">
        <v>19</v>
      </c>
      <c r="H191" s="20">
        <f t="shared" si="50"/>
        <v>-3</v>
      </c>
      <c r="I191" s="20">
        <f t="shared" si="40"/>
        <v>813.24000000000012</v>
      </c>
      <c r="J191" s="45">
        <f t="shared" si="41"/>
        <v>79</v>
      </c>
      <c r="K191" s="45">
        <f t="shared" si="42"/>
        <v>107</v>
      </c>
      <c r="L191" s="61">
        <f t="shared" si="38"/>
        <v>0.42473118279569894</v>
      </c>
      <c r="M191" s="23">
        <f t="shared" si="39"/>
        <v>2.75</v>
      </c>
      <c r="N191">
        <v>9</v>
      </c>
      <c r="O191" s="23">
        <f t="shared" si="52"/>
        <v>-6.25</v>
      </c>
      <c r="P191" s="45">
        <f t="shared" si="48"/>
        <v>12</v>
      </c>
      <c r="Q191" s="39">
        <f t="shared" si="49"/>
        <v>18</v>
      </c>
      <c r="R191" s="84">
        <f t="shared" si="47"/>
        <v>0.4</v>
      </c>
    </row>
    <row r="192" spans="1:19" x14ac:dyDescent="0.3">
      <c r="A192" s="24">
        <v>42628</v>
      </c>
      <c r="B192" s="27" t="s">
        <v>484</v>
      </c>
      <c r="C192" s="48" t="s">
        <v>483</v>
      </c>
      <c r="D192" s="19">
        <v>2.5</v>
      </c>
      <c r="E192" s="20">
        <f t="shared" si="43"/>
        <v>9</v>
      </c>
      <c r="F192" s="20">
        <f t="shared" si="51"/>
        <v>22.5</v>
      </c>
      <c r="G192" s="81" t="s">
        <v>19</v>
      </c>
      <c r="H192" s="20">
        <f t="shared" si="50"/>
        <v>-9</v>
      </c>
      <c r="I192" s="20">
        <f t="shared" si="40"/>
        <v>804.24000000000012</v>
      </c>
      <c r="J192" s="45">
        <f t="shared" si="41"/>
        <v>79</v>
      </c>
      <c r="K192" s="45">
        <f t="shared" si="42"/>
        <v>108</v>
      </c>
      <c r="L192" s="61">
        <f t="shared" si="38"/>
        <v>0.42245989304812837</v>
      </c>
      <c r="M192" s="23">
        <f t="shared" si="39"/>
        <v>2.5</v>
      </c>
      <c r="N192">
        <v>10</v>
      </c>
      <c r="O192" s="23">
        <f t="shared" si="52"/>
        <v>-7.5</v>
      </c>
      <c r="P192" s="45">
        <f t="shared" si="48"/>
        <v>12</v>
      </c>
      <c r="Q192" s="39">
        <f t="shared" si="49"/>
        <v>19</v>
      </c>
      <c r="R192" s="84">
        <f t="shared" si="47"/>
        <v>0.38709677419354838</v>
      </c>
    </row>
    <row r="193" spans="1:18" x14ac:dyDescent="0.3">
      <c r="A193" s="24">
        <v>42629</v>
      </c>
      <c r="B193" s="27" t="s">
        <v>486</v>
      </c>
      <c r="C193" s="48" t="s">
        <v>485</v>
      </c>
      <c r="D193" s="19">
        <v>3.25</v>
      </c>
      <c r="E193" s="20">
        <f t="shared" si="43"/>
        <v>27</v>
      </c>
      <c r="F193" s="20">
        <f t="shared" si="51"/>
        <v>87.75</v>
      </c>
      <c r="G193" s="81" t="s">
        <v>19</v>
      </c>
      <c r="H193" s="20">
        <f t="shared" si="50"/>
        <v>-27</v>
      </c>
      <c r="I193" s="20">
        <f t="shared" si="40"/>
        <v>777.24000000000012</v>
      </c>
      <c r="J193" s="45">
        <f t="shared" si="41"/>
        <v>79</v>
      </c>
      <c r="K193" s="45">
        <f t="shared" si="42"/>
        <v>109</v>
      </c>
      <c r="L193" s="61">
        <f t="shared" si="38"/>
        <v>0.42021276595744683</v>
      </c>
      <c r="M193" s="23">
        <f t="shared" si="39"/>
        <v>3.25</v>
      </c>
      <c r="N193">
        <v>11</v>
      </c>
      <c r="O193" s="23">
        <f t="shared" si="52"/>
        <v>-7.75</v>
      </c>
      <c r="P193" s="45">
        <f t="shared" si="48"/>
        <v>12</v>
      </c>
      <c r="Q193" s="39">
        <f t="shared" si="49"/>
        <v>20</v>
      </c>
      <c r="R193" s="84">
        <f t="shared" si="47"/>
        <v>0.375</v>
      </c>
    </row>
    <row r="194" spans="1:18" x14ac:dyDescent="0.3">
      <c r="A194" s="24">
        <v>42630</v>
      </c>
      <c r="B194" s="27" t="s">
        <v>488</v>
      </c>
      <c r="C194" s="48" t="s">
        <v>487</v>
      </c>
      <c r="D194" s="19">
        <v>2.75</v>
      </c>
      <c r="E194" s="20">
        <f t="shared" si="43"/>
        <v>81</v>
      </c>
      <c r="F194" s="20">
        <f t="shared" si="51"/>
        <v>222.75</v>
      </c>
      <c r="G194" s="81" t="s">
        <v>28</v>
      </c>
      <c r="H194" s="20">
        <f t="shared" si="50"/>
        <v>141.75</v>
      </c>
      <c r="I194" s="20">
        <f t="shared" si="40"/>
        <v>918.99000000000012</v>
      </c>
      <c r="J194" s="45">
        <f t="shared" si="41"/>
        <v>80</v>
      </c>
      <c r="K194" s="45">
        <f t="shared" si="42"/>
        <v>109</v>
      </c>
      <c r="L194" s="61">
        <f t="shared" si="38"/>
        <v>0.42328042328042326</v>
      </c>
      <c r="M194" s="23">
        <f t="shared" si="39"/>
        <v>2.75</v>
      </c>
      <c r="N194">
        <v>12</v>
      </c>
      <c r="O194" s="23">
        <f t="shared" si="52"/>
        <v>-9.25</v>
      </c>
      <c r="P194" s="45">
        <f t="shared" si="48"/>
        <v>13</v>
      </c>
      <c r="Q194" s="39">
        <f t="shared" si="49"/>
        <v>20</v>
      </c>
      <c r="R194" s="84">
        <f t="shared" si="47"/>
        <v>0.39393939393939392</v>
      </c>
    </row>
    <row r="195" spans="1:18" x14ac:dyDescent="0.3">
      <c r="A195" s="24">
        <v>42632</v>
      </c>
      <c r="B195" s="27" t="s">
        <v>490</v>
      </c>
      <c r="C195" s="48" t="s">
        <v>489</v>
      </c>
      <c r="D195" s="19">
        <v>2.25</v>
      </c>
      <c r="E195" s="20">
        <f t="shared" si="43"/>
        <v>1</v>
      </c>
      <c r="F195" s="20">
        <f t="shared" si="51"/>
        <v>2.25</v>
      </c>
      <c r="G195" s="81" t="s">
        <v>19</v>
      </c>
      <c r="H195" s="20">
        <f t="shared" si="50"/>
        <v>-1</v>
      </c>
      <c r="I195" s="20">
        <f t="shared" si="40"/>
        <v>917.99000000000012</v>
      </c>
      <c r="J195" s="45">
        <f t="shared" si="41"/>
        <v>80</v>
      </c>
      <c r="K195" s="45">
        <f t="shared" si="42"/>
        <v>110</v>
      </c>
      <c r="L195" s="61">
        <f t="shared" si="38"/>
        <v>0.42105263157894735</v>
      </c>
      <c r="M195" s="23">
        <f t="shared" si="39"/>
        <v>2.25</v>
      </c>
      <c r="N195">
        <v>13</v>
      </c>
      <c r="O195" s="23">
        <f t="shared" si="52"/>
        <v>-10.75</v>
      </c>
      <c r="P195" s="45">
        <f t="shared" ref="P195:P226" si="53">IF(G195="","",IF(G195="Won",P194+1,IF(G195="Push",P194,P194)))</f>
        <v>13</v>
      </c>
      <c r="Q195" s="39">
        <f t="shared" ref="Q195:Q226" si="54">IF(G195="","",IF(G195="Lost",Q194+1,IF(G195="Push",Q194,Q194)))</f>
        <v>21</v>
      </c>
      <c r="R195" s="84">
        <f t="shared" si="47"/>
        <v>0.38235294117647056</v>
      </c>
    </row>
    <row r="196" spans="1:18" x14ac:dyDescent="0.3">
      <c r="A196" s="24">
        <v>42633</v>
      </c>
      <c r="B196" s="27" t="s">
        <v>492</v>
      </c>
      <c r="C196" s="48" t="s">
        <v>491</v>
      </c>
      <c r="D196" s="19">
        <v>2.62</v>
      </c>
      <c r="E196" s="20">
        <f t="shared" si="43"/>
        <v>3</v>
      </c>
      <c r="F196" s="20">
        <f t="shared" si="51"/>
        <v>7.86</v>
      </c>
      <c r="G196" s="81" t="s">
        <v>19</v>
      </c>
      <c r="H196" s="20">
        <f t="shared" si="50"/>
        <v>-3</v>
      </c>
      <c r="I196" s="20">
        <f t="shared" si="40"/>
        <v>914.99000000000012</v>
      </c>
      <c r="J196" s="45">
        <f t="shared" si="41"/>
        <v>80</v>
      </c>
      <c r="K196" s="45">
        <f t="shared" si="42"/>
        <v>111</v>
      </c>
      <c r="L196" s="61">
        <f t="shared" si="38"/>
        <v>0.41884816753926701</v>
      </c>
      <c r="M196" s="23">
        <f t="shared" si="39"/>
        <v>2.62</v>
      </c>
      <c r="N196">
        <v>14</v>
      </c>
      <c r="O196" s="23">
        <f t="shared" si="52"/>
        <v>-11.379999999999999</v>
      </c>
      <c r="P196" s="45">
        <f t="shared" si="53"/>
        <v>13</v>
      </c>
      <c r="Q196" s="39">
        <f t="shared" si="54"/>
        <v>22</v>
      </c>
      <c r="R196" s="84">
        <f t="shared" si="47"/>
        <v>0.37142857142857144</v>
      </c>
    </row>
    <row r="197" spans="1:18" x14ac:dyDescent="0.3">
      <c r="A197" s="24">
        <v>42634</v>
      </c>
      <c r="B197" s="27" t="s">
        <v>494</v>
      </c>
      <c r="C197" s="48" t="s">
        <v>493</v>
      </c>
      <c r="D197" s="19">
        <v>3</v>
      </c>
      <c r="E197" s="20">
        <f t="shared" si="43"/>
        <v>9</v>
      </c>
      <c r="F197" s="20">
        <f t="shared" si="51"/>
        <v>27</v>
      </c>
      <c r="G197" s="81" t="s">
        <v>28</v>
      </c>
      <c r="H197" s="20">
        <f t="shared" ref="H197:H228" si="55">IF(G197="","",IF(G197="Won", E197*D197-E197,-E197))</f>
        <v>18</v>
      </c>
      <c r="I197" s="20">
        <f t="shared" si="40"/>
        <v>932.99000000000012</v>
      </c>
      <c r="J197" s="45">
        <f t="shared" si="41"/>
        <v>81</v>
      </c>
      <c r="K197" s="45">
        <f t="shared" si="42"/>
        <v>111</v>
      </c>
      <c r="L197" s="61">
        <f t="shared" ref="L197:L233" si="56">IF(G197="","",J197/(J197+K197))</f>
        <v>0.421875</v>
      </c>
      <c r="M197" s="23">
        <f t="shared" ref="M197:M233" si="57">D197</f>
        <v>3</v>
      </c>
      <c r="N197">
        <v>15</v>
      </c>
      <c r="O197" s="23">
        <f t="shared" si="52"/>
        <v>-12</v>
      </c>
      <c r="P197" s="45">
        <f t="shared" si="53"/>
        <v>14</v>
      </c>
      <c r="Q197" s="39">
        <f t="shared" si="54"/>
        <v>22</v>
      </c>
      <c r="R197" s="84">
        <f t="shared" si="47"/>
        <v>0.3888888888888889</v>
      </c>
    </row>
    <row r="198" spans="1:18" x14ac:dyDescent="0.3">
      <c r="A198" s="24">
        <v>42635</v>
      </c>
      <c r="B198" s="27" t="s">
        <v>496</v>
      </c>
      <c r="C198" s="48" t="s">
        <v>495</v>
      </c>
      <c r="D198" s="19">
        <v>2.75</v>
      </c>
      <c r="E198" s="20">
        <f t="shared" si="43"/>
        <v>1</v>
      </c>
      <c r="F198" s="20">
        <f t="shared" si="51"/>
        <v>2.75</v>
      </c>
      <c r="G198" s="81" t="s">
        <v>19</v>
      </c>
      <c r="H198" s="20">
        <f t="shared" si="55"/>
        <v>-1</v>
      </c>
      <c r="I198" s="20">
        <f t="shared" ref="I198:I233" si="58">IF(G198="","",H198+I197)</f>
        <v>931.99000000000012</v>
      </c>
      <c r="J198" s="45">
        <f t="shared" ref="J198:J233" si="59">IF(G198="","",IF(G198="Won",J197+1,IF(G198="Push",J197,J197)))</f>
        <v>81</v>
      </c>
      <c r="K198" s="45">
        <f t="shared" ref="K198:K233" si="60">IF(G198="","",IF(G198="Lost",K197+1,IF(G198="Push",K197,K197)))</f>
        <v>112</v>
      </c>
      <c r="L198" s="61">
        <f t="shared" si="56"/>
        <v>0.41968911917098445</v>
      </c>
      <c r="M198" s="23">
        <f t="shared" si="57"/>
        <v>2.75</v>
      </c>
      <c r="N198">
        <v>16</v>
      </c>
      <c r="O198" s="23">
        <f t="shared" si="52"/>
        <v>-13.25</v>
      </c>
      <c r="P198" s="45">
        <f t="shared" si="53"/>
        <v>14</v>
      </c>
      <c r="Q198" s="39">
        <f t="shared" si="54"/>
        <v>23</v>
      </c>
      <c r="R198" s="84">
        <f t="shared" si="47"/>
        <v>0.3783783783783784</v>
      </c>
    </row>
    <row r="199" spans="1:18" x14ac:dyDescent="0.3">
      <c r="A199" s="24">
        <v>42636</v>
      </c>
      <c r="B199" s="27" t="s">
        <v>498</v>
      </c>
      <c r="C199" s="48" t="s">
        <v>497</v>
      </c>
      <c r="D199" s="19">
        <v>2.75</v>
      </c>
      <c r="E199" s="20">
        <f t="shared" ref="E199:E233" si="61">IF(D199="","",IF(G198="Won",1,IF(COUNTIF(G194:G198,"Lost")&gt;4,1,E198*3)))</f>
        <v>3</v>
      </c>
      <c r="F199" s="20">
        <f t="shared" si="51"/>
        <v>8.25</v>
      </c>
      <c r="G199" s="81" t="s">
        <v>19</v>
      </c>
      <c r="H199" s="20">
        <f t="shared" si="55"/>
        <v>-3</v>
      </c>
      <c r="I199" s="20">
        <f t="shared" si="58"/>
        <v>928.99000000000012</v>
      </c>
      <c r="J199" s="45">
        <f t="shared" si="59"/>
        <v>81</v>
      </c>
      <c r="K199" s="45">
        <f t="shared" si="60"/>
        <v>113</v>
      </c>
      <c r="L199" s="61">
        <f t="shared" si="56"/>
        <v>0.4175257731958763</v>
      </c>
      <c r="M199" s="23">
        <f t="shared" si="57"/>
        <v>2.75</v>
      </c>
      <c r="N199">
        <v>17</v>
      </c>
      <c r="O199" s="23">
        <f t="shared" si="52"/>
        <v>-14.25</v>
      </c>
      <c r="P199" s="45">
        <f t="shared" si="53"/>
        <v>14</v>
      </c>
      <c r="Q199" s="39">
        <f t="shared" si="54"/>
        <v>24</v>
      </c>
      <c r="R199" s="84">
        <f t="shared" si="47"/>
        <v>0.36842105263157893</v>
      </c>
    </row>
    <row r="200" spans="1:18" x14ac:dyDescent="0.3">
      <c r="A200" s="24">
        <v>42639</v>
      </c>
      <c r="B200" s="27" t="s">
        <v>500</v>
      </c>
      <c r="C200" s="48" t="s">
        <v>499</v>
      </c>
      <c r="D200" s="19">
        <v>2.1</v>
      </c>
      <c r="E200" s="20">
        <f t="shared" si="61"/>
        <v>9</v>
      </c>
      <c r="F200" s="20">
        <f t="shared" si="51"/>
        <v>18.900000000000002</v>
      </c>
      <c r="G200" s="81" t="s">
        <v>19</v>
      </c>
      <c r="H200" s="20">
        <f t="shared" si="55"/>
        <v>-9</v>
      </c>
      <c r="I200" s="20">
        <f t="shared" si="58"/>
        <v>919.99000000000012</v>
      </c>
      <c r="J200" s="45">
        <f t="shared" si="59"/>
        <v>81</v>
      </c>
      <c r="K200" s="45">
        <f t="shared" si="60"/>
        <v>114</v>
      </c>
      <c r="L200" s="61">
        <f t="shared" si="56"/>
        <v>0.41538461538461541</v>
      </c>
      <c r="M200" s="23">
        <f t="shared" si="57"/>
        <v>2.1</v>
      </c>
      <c r="N200">
        <v>18</v>
      </c>
      <c r="O200" s="23">
        <f t="shared" si="52"/>
        <v>-15.9</v>
      </c>
      <c r="P200" s="45">
        <f t="shared" si="53"/>
        <v>14</v>
      </c>
      <c r="Q200" s="39">
        <f t="shared" si="54"/>
        <v>25</v>
      </c>
      <c r="R200" s="84">
        <f t="shared" si="47"/>
        <v>0.35897435897435898</v>
      </c>
    </row>
    <row r="201" spans="1:18" x14ac:dyDescent="0.3">
      <c r="A201" s="24">
        <v>42641</v>
      </c>
      <c r="B201" s="27" t="s">
        <v>501</v>
      </c>
      <c r="C201" s="48" t="s">
        <v>294</v>
      </c>
      <c r="D201" s="19">
        <v>2.87</v>
      </c>
      <c r="E201" s="20">
        <f t="shared" si="61"/>
        <v>27</v>
      </c>
      <c r="F201" s="20">
        <f t="shared" si="51"/>
        <v>77.490000000000009</v>
      </c>
      <c r="G201" s="81" t="s">
        <v>28</v>
      </c>
      <c r="H201" s="20">
        <f t="shared" si="55"/>
        <v>50.490000000000009</v>
      </c>
      <c r="I201" s="20">
        <f t="shared" si="58"/>
        <v>970.48000000000013</v>
      </c>
      <c r="J201" s="45">
        <f t="shared" si="59"/>
        <v>82</v>
      </c>
      <c r="K201" s="45">
        <f t="shared" si="60"/>
        <v>114</v>
      </c>
      <c r="L201" s="61">
        <f t="shared" si="56"/>
        <v>0.41836734693877553</v>
      </c>
      <c r="M201" s="23">
        <f t="shared" si="57"/>
        <v>2.87</v>
      </c>
      <c r="N201">
        <v>19</v>
      </c>
      <c r="O201" s="23">
        <f t="shared" si="52"/>
        <v>-16.13</v>
      </c>
      <c r="P201" s="45">
        <f t="shared" si="53"/>
        <v>15</v>
      </c>
      <c r="Q201" s="39">
        <f t="shared" si="54"/>
        <v>25</v>
      </c>
      <c r="R201" s="84">
        <f t="shared" si="47"/>
        <v>0.375</v>
      </c>
    </row>
    <row r="202" spans="1:18" x14ac:dyDescent="0.3">
      <c r="A202" s="24">
        <v>42642</v>
      </c>
      <c r="B202" s="27" t="s">
        <v>503</v>
      </c>
      <c r="C202" s="48" t="s">
        <v>502</v>
      </c>
      <c r="D202" s="19">
        <v>3</v>
      </c>
      <c r="E202" s="20">
        <f t="shared" si="61"/>
        <v>1</v>
      </c>
      <c r="F202" s="20">
        <f t="shared" si="51"/>
        <v>3</v>
      </c>
      <c r="G202" s="81" t="s">
        <v>19</v>
      </c>
      <c r="H202" s="20">
        <f t="shared" si="55"/>
        <v>-1</v>
      </c>
      <c r="I202" s="20">
        <f t="shared" si="58"/>
        <v>969.48000000000013</v>
      </c>
      <c r="J202" s="45">
        <f t="shared" si="59"/>
        <v>82</v>
      </c>
      <c r="K202" s="45">
        <f t="shared" si="60"/>
        <v>115</v>
      </c>
      <c r="L202" s="61">
        <f t="shared" si="56"/>
        <v>0.41624365482233505</v>
      </c>
      <c r="M202" s="23">
        <f t="shared" si="57"/>
        <v>3</v>
      </c>
      <c r="N202">
        <v>20</v>
      </c>
      <c r="O202" s="23">
        <f t="shared" si="52"/>
        <v>-17</v>
      </c>
      <c r="P202" s="45">
        <f t="shared" si="53"/>
        <v>15</v>
      </c>
      <c r="Q202" s="39">
        <f t="shared" si="54"/>
        <v>26</v>
      </c>
      <c r="R202" s="84">
        <f t="shared" si="47"/>
        <v>0.36585365853658536</v>
      </c>
    </row>
    <row r="203" spans="1:18" x14ac:dyDescent="0.3">
      <c r="A203" s="24">
        <v>42643</v>
      </c>
      <c r="B203" s="27" t="s">
        <v>505</v>
      </c>
      <c r="C203" s="48" t="s">
        <v>504</v>
      </c>
      <c r="D203" s="19">
        <v>2.62</v>
      </c>
      <c r="E203" s="20">
        <f t="shared" si="61"/>
        <v>3</v>
      </c>
      <c r="F203" s="20">
        <f t="shared" si="51"/>
        <v>7.86</v>
      </c>
      <c r="G203" s="81" t="s">
        <v>19</v>
      </c>
      <c r="H203" s="20">
        <f t="shared" si="55"/>
        <v>-3</v>
      </c>
      <c r="I203" s="20">
        <f t="shared" si="58"/>
        <v>966.48000000000013</v>
      </c>
      <c r="J203" s="45">
        <f t="shared" si="59"/>
        <v>82</v>
      </c>
      <c r="K203" s="45">
        <f t="shared" si="60"/>
        <v>116</v>
      </c>
      <c r="L203" s="61">
        <f t="shared" si="56"/>
        <v>0.41414141414141414</v>
      </c>
      <c r="M203" s="23">
        <f t="shared" si="57"/>
        <v>2.62</v>
      </c>
      <c r="N203">
        <v>21</v>
      </c>
      <c r="O203" s="23">
        <f t="shared" si="52"/>
        <v>-18.38</v>
      </c>
      <c r="P203" s="45">
        <f t="shared" si="53"/>
        <v>15</v>
      </c>
      <c r="Q203" s="39">
        <f t="shared" si="54"/>
        <v>27</v>
      </c>
      <c r="R203" s="84">
        <f t="shared" si="47"/>
        <v>0.35714285714285715</v>
      </c>
    </row>
    <row r="204" spans="1:18" x14ac:dyDescent="0.3">
      <c r="A204" s="51">
        <v>42646</v>
      </c>
      <c r="B204" s="72" t="s">
        <v>507</v>
      </c>
      <c r="C204" s="75" t="s">
        <v>506</v>
      </c>
      <c r="D204" s="52">
        <v>2.1</v>
      </c>
      <c r="E204" s="20">
        <f t="shared" si="61"/>
        <v>9</v>
      </c>
      <c r="F204" s="20">
        <f t="shared" si="51"/>
        <v>18.900000000000002</v>
      </c>
      <c r="G204" s="118" t="s">
        <v>19</v>
      </c>
      <c r="H204" s="20">
        <f t="shared" si="55"/>
        <v>-9</v>
      </c>
      <c r="I204" s="20">
        <f t="shared" si="58"/>
        <v>957.48000000000013</v>
      </c>
      <c r="J204" s="45">
        <f t="shared" si="59"/>
        <v>82</v>
      </c>
      <c r="K204" s="45">
        <f t="shared" si="60"/>
        <v>117</v>
      </c>
      <c r="L204" s="61">
        <f t="shared" si="56"/>
        <v>0.4120603015075377</v>
      </c>
      <c r="M204" s="23">
        <f t="shared" si="57"/>
        <v>2.1</v>
      </c>
      <c r="N204">
        <v>22</v>
      </c>
      <c r="O204" s="23">
        <f t="shared" si="52"/>
        <v>-19.899999999999999</v>
      </c>
      <c r="P204" s="45">
        <f t="shared" si="53"/>
        <v>15</v>
      </c>
      <c r="Q204" s="39">
        <f t="shared" si="54"/>
        <v>28</v>
      </c>
      <c r="R204" s="84">
        <f t="shared" si="47"/>
        <v>0.34883720930232559</v>
      </c>
    </row>
    <row r="205" spans="1:18" x14ac:dyDescent="0.3">
      <c r="A205" s="24">
        <v>42647</v>
      </c>
      <c r="B205" s="27" t="s">
        <v>511</v>
      </c>
      <c r="C205" s="48" t="s">
        <v>510</v>
      </c>
      <c r="D205" s="19">
        <v>2.37</v>
      </c>
      <c r="E205" s="20">
        <f t="shared" si="61"/>
        <v>27</v>
      </c>
      <c r="F205" s="20">
        <f t="shared" si="51"/>
        <v>63.99</v>
      </c>
      <c r="G205" s="81" t="s">
        <v>19</v>
      </c>
      <c r="H205" s="20">
        <f t="shared" si="55"/>
        <v>-27</v>
      </c>
      <c r="I205" s="20">
        <f t="shared" si="58"/>
        <v>930.48000000000013</v>
      </c>
      <c r="J205" s="45">
        <f t="shared" si="59"/>
        <v>82</v>
      </c>
      <c r="K205" s="45">
        <f t="shared" si="60"/>
        <v>118</v>
      </c>
      <c r="L205" s="61">
        <f t="shared" si="56"/>
        <v>0.41</v>
      </c>
      <c r="M205" s="23">
        <f t="shared" si="57"/>
        <v>2.37</v>
      </c>
      <c r="N205">
        <v>23</v>
      </c>
      <c r="O205" s="23">
        <f t="shared" si="52"/>
        <v>-20.63</v>
      </c>
      <c r="P205" s="45">
        <f t="shared" si="53"/>
        <v>15</v>
      </c>
      <c r="Q205" s="39">
        <f t="shared" si="54"/>
        <v>29</v>
      </c>
      <c r="R205" s="84">
        <f t="shared" si="47"/>
        <v>0.34090909090909088</v>
      </c>
    </row>
    <row r="206" spans="1:18" x14ac:dyDescent="0.3">
      <c r="A206" s="24">
        <v>42648</v>
      </c>
      <c r="B206" s="27" t="s">
        <v>508</v>
      </c>
      <c r="C206" s="48" t="s">
        <v>509</v>
      </c>
      <c r="D206" s="19">
        <v>2.75</v>
      </c>
      <c r="E206" s="20">
        <f t="shared" si="61"/>
        <v>81</v>
      </c>
      <c r="F206" s="20">
        <f t="shared" ref="F206:F233" si="62">IF(D206="","",IF(G205="Won",  D206*E206,D206*E206))</f>
        <v>222.75</v>
      </c>
      <c r="G206" s="81" t="s">
        <v>19</v>
      </c>
      <c r="H206" s="20">
        <f t="shared" si="55"/>
        <v>-81</v>
      </c>
      <c r="I206" s="20">
        <f t="shared" si="58"/>
        <v>849.48000000000013</v>
      </c>
      <c r="J206" s="45">
        <f t="shared" si="59"/>
        <v>82</v>
      </c>
      <c r="K206" s="45">
        <f t="shared" si="60"/>
        <v>119</v>
      </c>
      <c r="L206" s="61">
        <f t="shared" si="56"/>
        <v>0.4079601990049751</v>
      </c>
      <c r="M206" s="23">
        <f t="shared" si="57"/>
        <v>2.75</v>
      </c>
      <c r="N206">
        <v>24</v>
      </c>
      <c r="O206" s="23">
        <f t="shared" si="52"/>
        <v>-21.25</v>
      </c>
      <c r="P206" s="45">
        <f t="shared" si="53"/>
        <v>15</v>
      </c>
      <c r="Q206" s="39">
        <f t="shared" si="54"/>
        <v>30</v>
      </c>
      <c r="R206" s="84">
        <f t="shared" si="47"/>
        <v>0.33333333333333331</v>
      </c>
    </row>
    <row r="207" spans="1:18" x14ac:dyDescent="0.3">
      <c r="A207" s="24">
        <v>42649</v>
      </c>
      <c r="B207" s="27" t="s">
        <v>512</v>
      </c>
      <c r="C207" s="48" t="s">
        <v>513</v>
      </c>
      <c r="D207" s="19">
        <v>2</v>
      </c>
      <c r="E207" s="20">
        <f t="shared" si="61"/>
        <v>1</v>
      </c>
      <c r="F207" s="20">
        <f t="shared" si="62"/>
        <v>2</v>
      </c>
      <c r="G207" s="81" t="s">
        <v>28</v>
      </c>
      <c r="H207" s="20">
        <f t="shared" si="55"/>
        <v>1</v>
      </c>
      <c r="I207" s="20">
        <f t="shared" si="58"/>
        <v>850.48000000000013</v>
      </c>
      <c r="J207" s="45">
        <f t="shared" si="59"/>
        <v>83</v>
      </c>
      <c r="K207" s="45">
        <f t="shared" si="60"/>
        <v>119</v>
      </c>
      <c r="L207" s="61">
        <f t="shared" si="56"/>
        <v>0.41089108910891087</v>
      </c>
      <c r="M207" s="23">
        <f t="shared" si="57"/>
        <v>2</v>
      </c>
      <c r="N207">
        <v>25</v>
      </c>
      <c r="O207" s="23">
        <f t="shared" si="52"/>
        <v>-23</v>
      </c>
      <c r="P207" s="45">
        <f t="shared" si="53"/>
        <v>16</v>
      </c>
      <c r="Q207" s="39">
        <f t="shared" si="54"/>
        <v>30</v>
      </c>
      <c r="R207" s="84">
        <f t="shared" si="47"/>
        <v>0.34782608695652173</v>
      </c>
    </row>
    <row r="208" spans="1:18" x14ac:dyDescent="0.3">
      <c r="A208" s="24">
        <v>42650</v>
      </c>
      <c r="B208" s="27" t="s">
        <v>515</v>
      </c>
      <c r="C208" s="48" t="s">
        <v>514</v>
      </c>
      <c r="D208" s="19">
        <v>3.25</v>
      </c>
      <c r="E208" s="20">
        <f t="shared" si="61"/>
        <v>1</v>
      </c>
      <c r="F208" s="20">
        <f t="shared" si="62"/>
        <v>3.25</v>
      </c>
      <c r="G208" s="81" t="s">
        <v>19</v>
      </c>
      <c r="H208" s="20">
        <f t="shared" si="55"/>
        <v>-1</v>
      </c>
      <c r="I208" s="20">
        <f t="shared" si="58"/>
        <v>849.48000000000013</v>
      </c>
      <c r="J208" s="45">
        <f t="shared" si="59"/>
        <v>83</v>
      </c>
      <c r="K208" s="45">
        <f t="shared" si="60"/>
        <v>120</v>
      </c>
      <c r="L208" s="61">
        <f t="shared" si="56"/>
        <v>0.40886699507389163</v>
      </c>
      <c r="M208" s="23">
        <f t="shared" si="57"/>
        <v>3.25</v>
      </c>
      <c r="N208">
        <v>26</v>
      </c>
      <c r="O208" s="23">
        <f t="shared" si="52"/>
        <v>-22.75</v>
      </c>
      <c r="P208" s="45">
        <f t="shared" si="53"/>
        <v>16</v>
      </c>
      <c r="Q208" s="39">
        <f t="shared" si="54"/>
        <v>31</v>
      </c>
      <c r="R208" s="84">
        <f t="shared" si="47"/>
        <v>0.34042553191489361</v>
      </c>
    </row>
    <row r="209" spans="1:18" x14ac:dyDescent="0.3">
      <c r="A209" s="24">
        <v>42651</v>
      </c>
      <c r="B209" s="63" t="s">
        <v>516</v>
      </c>
      <c r="C209" s="48" t="s">
        <v>517</v>
      </c>
      <c r="D209" s="19">
        <v>3.5</v>
      </c>
      <c r="E209" s="20">
        <f t="shared" si="61"/>
        <v>3</v>
      </c>
      <c r="F209" s="20">
        <f t="shared" si="62"/>
        <v>10.5</v>
      </c>
      <c r="G209" s="81" t="s">
        <v>28</v>
      </c>
      <c r="H209" s="20">
        <f t="shared" si="55"/>
        <v>7.5</v>
      </c>
      <c r="I209" s="20">
        <f t="shared" si="58"/>
        <v>856.98000000000013</v>
      </c>
      <c r="J209" s="45">
        <f t="shared" si="59"/>
        <v>84</v>
      </c>
      <c r="K209" s="45">
        <f t="shared" si="60"/>
        <v>120</v>
      </c>
      <c r="L209" s="61">
        <f t="shared" si="56"/>
        <v>0.41176470588235292</v>
      </c>
      <c r="M209" s="23">
        <f t="shared" si="57"/>
        <v>3.5</v>
      </c>
      <c r="N209">
        <v>27</v>
      </c>
      <c r="O209" s="23">
        <f t="shared" si="52"/>
        <v>-23.5</v>
      </c>
      <c r="P209" s="45">
        <f t="shared" si="53"/>
        <v>17</v>
      </c>
      <c r="Q209" s="39">
        <f t="shared" si="54"/>
        <v>31</v>
      </c>
      <c r="R209" s="84">
        <f t="shared" si="47"/>
        <v>0.35416666666666669</v>
      </c>
    </row>
    <row r="210" spans="1:18" x14ac:dyDescent="0.3">
      <c r="A210" s="24">
        <v>42653</v>
      </c>
      <c r="B210" s="27" t="s">
        <v>519</v>
      </c>
      <c r="C210" s="48" t="s">
        <v>518</v>
      </c>
      <c r="D210" s="19">
        <v>2.75</v>
      </c>
      <c r="E210" s="20">
        <f t="shared" si="61"/>
        <v>1</v>
      </c>
      <c r="F210" s="20">
        <f t="shared" si="62"/>
        <v>2.75</v>
      </c>
      <c r="G210" s="81" t="s">
        <v>28</v>
      </c>
      <c r="H210" s="20">
        <f t="shared" si="55"/>
        <v>1.75</v>
      </c>
      <c r="I210" s="20">
        <f t="shared" si="58"/>
        <v>858.73000000000013</v>
      </c>
      <c r="J210" s="45">
        <f t="shared" si="59"/>
        <v>85</v>
      </c>
      <c r="K210" s="45">
        <f t="shared" si="60"/>
        <v>120</v>
      </c>
      <c r="L210" s="61">
        <f t="shared" si="56"/>
        <v>0.41463414634146339</v>
      </c>
      <c r="M210" s="23">
        <f t="shared" si="57"/>
        <v>2.75</v>
      </c>
      <c r="N210">
        <v>28</v>
      </c>
      <c r="O210" s="23">
        <f t="shared" si="52"/>
        <v>-25.25</v>
      </c>
      <c r="P210" s="45">
        <f t="shared" si="53"/>
        <v>18</v>
      </c>
      <c r="Q210" s="39">
        <f t="shared" si="54"/>
        <v>31</v>
      </c>
      <c r="R210" s="84">
        <f t="shared" si="47"/>
        <v>0.36734693877551022</v>
      </c>
    </row>
    <row r="211" spans="1:18" x14ac:dyDescent="0.3">
      <c r="A211" s="24">
        <v>42654</v>
      </c>
      <c r="B211" s="27" t="s">
        <v>521</v>
      </c>
      <c r="C211" s="48" t="s">
        <v>522</v>
      </c>
      <c r="D211" s="19">
        <v>2.62</v>
      </c>
      <c r="E211" s="20">
        <f t="shared" si="61"/>
        <v>1</v>
      </c>
      <c r="F211" s="20">
        <f t="shared" si="62"/>
        <v>2.62</v>
      </c>
      <c r="G211" s="81" t="s">
        <v>19</v>
      </c>
      <c r="H211" s="20">
        <f t="shared" si="55"/>
        <v>-1</v>
      </c>
      <c r="I211" s="20">
        <f t="shared" si="58"/>
        <v>857.73000000000013</v>
      </c>
      <c r="J211" s="45">
        <f t="shared" si="59"/>
        <v>85</v>
      </c>
      <c r="K211" s="45">
        <f t="shared" si="60"/>
        <v>121</v>
      </c>
      <c r="L211" s="61">
        <f t="shared" si="56"/>
        <v>0.41262135922330095</v>
      </c>
      <c r="M211" s="23">
        <f t="shared" si="57"/>
        <v>2.62</v>
      </c>
      <c r="N211">
        <v>29</v>
      </c>
      <c r="O211" s="23">
        <f t="shared" si="52"/>
        <v>-26.38</v>
      </c>
      <c r="P211" s="45">
        <f t="shared" si="53"/>
        <v>18</v>
      </c>
      <c r="Q211" s="39">
        <f t="shared" si="54"/>
        <v>32</v>
      </c>
      <c r="R211" s="84">
        <f t="shared" si="47"/>
        <v>0.36</v>
      </c>
    </row>
    <row r="212" spans="1:18" x14ac:dyDescent="0.3">
      <c r="A212" s="24">
        <v>42655</v>
      </c>
      <c r="B212" s="27" t="s">
        <v>523</v>
      </c>
      <c r="C212" s="48" t="s">
        <v>524</v>
      </c>
      <c r="D212" s="19">
        <v>3.25</v>
      </c>
      <c r="E212" s="20">
        <f t="shared" si="61"/>
        <v>3</v>
      </c>
      <c r="F212" s="20">
        <f t="shared" si="62"/>
        <v>9.75</v>
      </c>
      <c r="G212" s="81" t="s">
        <v>19</v>
      </c>
      <c r="H212" s="20">
        <f t="shared" si="55"/>
        <v>-3</v>
      </c>
      <c r="I212" s="20">
        <f t="shared" si="58"/>
        <v>854.73000000000013</v>
      </c>
      <c r="J212" s="45">
        <f t="shared" si="59"/>
        <v>85</v>
      </c>
      <c r="K212" s="45">
        <f t="shared" si="60"/>
        <v>122</v>
      </c>
      <c r="L212" s="61">
        <f t="shared" si="56"/>
        <v>0.41062801932367149</v>
      </c>
      <c r="M212" s="23">
        <f t="shared" si="57"/>
        <v>3.25</v>
      </c>
      <c r="N212">
        <v>30</v>
      </c>
      <c r="O212" s="23">
        <f t="shared" si="52"/>
        <v>-26.75</v>
      </c>
      <c r="P212" s="45">
        <f t="shared" si="53"/>
        <v>18</v>
      </c>
      <c r="Q212" s="39">
        <f t="shared" si="54"/>
        <v>33</v>
      </c>
      <c r="R212" s="84">
        <f t="shared" si="47"/>
        <v>0.35294117647058826</v>
      </c>
    </row>
    <row r="213" spans="1:18" x14ac:dyDescent="0.3">
      <c r="A213" s="24">
        <v>42656</v>
      </c>
      <c r="B213" s="27" t="s">
        <v>526</v>
      </c>
      <c r="C213" s="48" t="s">
        <v>525</v>
      </c>
      <c r="D213" s="19">
        <v>2.37</v>
      </c>
      <c r="E213" s="20">
        <f t="shared" si="61"/>
        <v>9</v>
      </c>
      <c r="F213" s="20">
        <f t="shared" si="62"/>
        <v>21.330000000000002</v>
      </c>
      <c r="G213" s="81" t="s">
        <v>28</v>
      </c>
      <c r="H213" s="20">
        <f t="shared" si="55"/>
        <v>12.330000000000002</v>
      </c>
      <c r="I213" s="20">
        <f t="shared" si="58"/>
        <v>867.06000000000017</v>
      </c>
      <c r="J213" s="45">
        <f t="shared" si="59"/>
        <v>86</v>
      </c>
      <c r="K213" s="45">
        <f t="shared" si="60"/>
        <v>122</v>
      </c>
      <c r="L213" s="61">
        <f t="shared" si="56"/>
        <v>0.41346153846153844</v>
      </c>
      <c r="M213" s="23">
        <f t="shared" si="57"/>
        <v>2.37</v>
      </c>
      <c r="N213">
        <v>31</v>
      </c>
      <c r="O213" s="23">
        <f t="shared" si="52"/>
        <v>-28.63</v>
      </c>
      <c r="P213" s="45">
        <f t="shared" si="53"/>
        <v>19</v>
      </c>
      <c r="Q213" s="39">
        <f t="shared" si="54"/>
        <v>33</v>
      </c>
      <c r="R213" s="84">
        <f t="shared" si="47"/>
        <v>0.36538461538461536</v>
      </c>
    </row>
    <row r="214" spans="1:18" x14ac:dyDescent="0.3">
      <c r="A214" s="24">
        <v>42657</v>
      </c>
      <c r="B214" s="27" t="s">
        <v>527</v>
      </c>
      <c r="C214" s="48" t="s">
        <v>528</v>
      </c>
      <c r="D214" s="19">
        <v>2.62</v>
      </c>
      <c r="E214" s="20">
        <f t="shared" si="61"/>
        <v>1</v>
      </c>
      <c r="F214" s="20">
        <f t="shared" si="62"/>
        <v>2.62</v>
      </c>
      <c r="G214" s="81" t="s">
        <v>19</v>
      </c>
      <c r="H214" s="20">
        <f t="shared" si="55"/>
        <v>-1</v>
      </c>
      <c r="I214" s="20">
        <f t="shared" si="58"/>
        <v>866.06000000000017</v>
      </c>
      <c r="J214" s="45">
        <f t="shared" si="59"/>
        <v>86</v>
      </c>
      <c r="K214" s="45">
        <f t="shared" si="60"/>
        <v>123</v>
      </c>
      <c r="L214" s="61">
        <f t="shared" si="56"/>
        <v>0.41148325358851673</v>
      </c>
      <c r="M214" s="23">
        <f t="shared" si="57"/>
        <v>2.62</v>
      </c>
      <c r="N214">
        <v>32</v>
      </c>
      <c r="O214" s="23">
        <f t="shared" si="52"/>
        <v>-29.38</v>
      </c>
      <c r="P214" s="45">
        <f t="shared" si="53"/>
        <v>19</v>
      </c>
      <c r="Q214" s="39">
        <f t="shared" si="54"/>
        <v>34</v>
      </c>
      <c r="R214" s="84">
        <f t="shared" si="47"/>
        <v>0.35849056603773582</v>
      </c>
    </row>
    <row r="215" spans="1:18" x14ac:dyDescent="0.3">
      <c r="A215" s="24">
        <v>42658</v>
      </c>
      <c r="B215" s="27" t="s">
        <v>531</v>
      </c>
      <c r="C215" s="48" t="s">
        <v>532</v>
      </c>
      <c r="D215" s="19">
        <v>3.75</v>
      </c>
      <c r="E215" s="20">
        <f t="shared" si="61"/>
        <v>3</v>
      </c>
      <c r="F215" s="20">
        <f t="shared" si="62"/>
        <v>11.25</v>
      </c>
      <c r="G215" s="81" t="s">
        <v>19</v>
      </c>
      <c r="H215" s="20">
        <f t="shared" si="55"/>
        <v>-3</v>
      </c>
      <c r="I215" s="20">
        <f t="shared" si="58"/>
        <v>863.06000000000017</v>
      </c>
      <c r="J215" s="45">
        <f t="shared" si="59"/>
        <v>86</v>
      </c>
      <c r="K215" s="45">
        <f t="shared" si="60"/>
        <v>124</v>
      </c>
      <c r="L215" s="61">
        <f t="shared" si="56"/>
        <v>0.40952380952380951</v>
      </c>
      <c r="M215" s="23">
        <f t="shared" si="57"/>
        <v>3.75</v>
      </c>
      <c r="N215">
        <v>33</v>
      </c>
      <c r="O215" s="23">
        <f t="shared" si="52"/>
        <v>-29.25</v>
      </c>
      <c r="P215" s="45">
        <f t="shared" si="53"/>
        <v>19</v>
      </c>
      <c r="Q215" s="39">
        <f t="shared" si="54"/>
        <v>35</v>
      </c>
      <c r="R215" s="84">
        <f t="shared" si="47"/>
        <v>0.35185185185185186</v>
      </c>
    </row>
    <row r="216" spans="1:18" x14ac:dyDescent="0.3">
      <c r="A216" s="24">
        <v>42660</v>
      </c>
      <c r="B216" s="27" t="s">
        <v>534</v>
      </c>
      <c r="C216" s="48" t="s">
        <v>533</v>
      </c>
      <c r="D216" s="19">
        <v>3.25</v>
      </c>
      <c r="E216" s="20">
        <f t="shared" si="61"/>
        <v>9</v>
      </c>
      <c r="F216" s="20">
        <f t="shared" si="62"/>
        <v>29.25</v>
      </c>
      <c r="G216" s="81" t="s">
        <v>28</v>
      </c>
      <c r="H216" s="20">
        <f t="shared" si="55"/>
        <v>20.25</v>
      </c>
      <c r="I216" s="20">
        <f t="shared" si="58"/>
        <v>883.31000000000017</v>
      </c>
      <c r="J216" s="45">
        <f t="shared" si="59"/>
        <v>87</v>
      </c>
      <c r="K216" s="45">
        <f t="shared" si="60"/>
        <v>124</v>
      </c>
      <c r="L216" s="61">
        <f t="shared" si="56"/>
        <v>0.41232227488151657</v>
      </c>
      <c r="M216" s="23">
        <f t="shared" si="57"/>
        <v>3.25</v>
      </c>
      <c r="N216">
        <v>34</v>
      </c>
      <c r="O216" s="23">
        <f t="shared" si="52"/>
        <v>-30.75</v>
      </c>
      <c r="P216" s="45">
        <f t="shared" si="53"/>
        <v>20</v>
      </c>
      <c r="Q216" s="39">
        <f t="shared" si="54"/>
        <v>35</v>
      </c>
      <c r="R216" s="84">
        <f t="shared" si="47"/>
        <v>0.36363636363636365</v>
      </c>
    </row>
    <row r="217" spans="1:18" x14ac:dyDescent="0.3">
      <c r="A217" s="24">
        <v>42661</v>
      </c>
      <c r="B217" s="27" t="s">
        <v>536</v>
      </c>
      <c r="C217" s="48" t="s">
        <v>535</v>
      </c>
      <c r="D217" s="19">
        <v>3.75</v>
      </c>
      <c r="E217" s="20">
        <f t="shared" si="61"/>
        <v>1</v>
      </c>
      <c r="F217" s="20">
        <f t="shared" si="62"/>
        <v>3.75</v>
      </c>
      <c r="G217" s="81" t="s">
        <v>19</v>
      </c>
      <c r="H217" s="20">
        <f t="shared" si="55"/>
        <v>-1</v>
      </c>
      <c r="I217" s="20">
        <f t="shared" si="58"/>
        <v>882.31000000000017</v>
      </c>
      <c r="J217" s="45">
        <f t="shared" si="59"/>
        <v>87</v>
      </c>
      <c r="K217" s="45">
        <f t="shared" si="60"/>
        <v>125</v>
      </c>
      <c r="L217" s="61">
        <f t="shared" si="56"/>
        <v>0.41037735849056606</v>
      </c>
      <c r="M217" s="23">
        <f t="shared" si="57"/>
        <v>3.75</v>
      </c>
      <c r="N217">
        <v>35</v>
      </c>
      <c r="O217" s="23">
        <f t="shared" si="52"/>
        <v>-31.25</v>
      </c>
      <c r="P217" s="45">
        <f t="shared" si="53"/>
        <v>20</v>
      </c>
      <c r="Q217" s="39">
        <f t="shared" si="54"/>
        <v>36</v>
      </c>
      <c r="R217" s="84">
        <f t="shared" si="47"/>
        <v>0.35714285714285715</v>
      </c>
    </row>
    <row r="218" spans="1:18" x14ac:dyDescent="0.3">
      <c r="A218" s="24">
        <v>42662</v>
      </c>
      <c r="B218" s="27" t="s">
        <v>537</v>
      </c>
      <c r="C218" s="90" t="s">
        <v>538</v>
      </c>
      <c r="D218" s="19">
        <v>2.87</v>
      </c>
      <c r="E218" s="20">
        <f t="shared" si="61"/>
        <v>3</v>
      </c>
      <c r="F218" s="20">
        <f t="shared" si="62"/>
        <v>8.61</v>
      </c>
      <c r="G218" s="81" t="s">
        <v>19</v>
      </c>
      <c r="H218" s="20">
        <f t="shared" si="55"/>
        <v>-3</v>
      </c>
      <c r="I218" s="20">
        <f t="shared" si="58"/>
        <v>879.31000000000017</v>
      </c>
      <c r="J218" s="45">
        <f t="shared" si="59"/>
        <v>87</v>
      </c>
      <c r="K218" s="45">
        <f t="shared" si="60"/>
        <v>126</v>
      </c>
      <c r="L218" s="61">
        <f t="shared" si="56"/>
        <v>0.40845070422535212</v>
      </c>
      <c r="M218" s="23">
        <f t="shared" si="57"/>
        <v>2.87</v>
      </c>
      <c r="N218">
        <v>36</v>
      </c>
      <c r="O218" s="23">
        <f t="shared" si="52"/>
        <v>-33.130000000000003</v>
      </c>
      <c r="P218" s="45">
        <f t="shared" si="53"/>
        <v>20</v>
      </c>
      <c r="Q218" s="39">
        <f t="shared" si="54"/>
        <v>37</v>
      </c>
      <c r="R218" s="84">
        <f t="shared" si="47"/>
        <v>0.35087719298245612</v>
      </c>
    </row>
    <row r="219" spans="1:18" x14ac:dyDescent="0.3">
      <c r="A219" s="24">
        <v>42663</v>
      </c>
      <c r="B219" s="27" t="s">
        <v>542</v>
      </c>
      <c r="C219" s="48" t="s">
        <v>541</v>
      </c>
      <c r="D219" s="19">
        <v>3.25</v>
      </c>
      <c r="E219" s="20">
        <f t="shared" si="61"/>
        <v>9</v>
      </c>
      <c r="F219" s="20">
        <f t="shared" si="62"/>
        <v>29.25</v>
      </c>
      <c r="G219" s="81" t="s">
        <v>19</v>
      </c>
      <c r="H219" s="20">
        <f t="shared" si="55"/>
        <v>-9</v>
      </c>
      <c r="I219" s="20">
        <f t="shared" si="58"/>
        <v>870.31000000000017</v>
      </c>
      <c r="J219" s="45">
        <f t="shared" si="59"/>
        <v>87</v>
      </c>
      <c r="K219" s="45">
        <f t="shared" si="60"/>
        <v>127</v>
      </c>
      <c r="L219" s="61">
        <f t="shared" si="56"/>
        <v>0.40654205607476634</v>
      </c>
      <c r="M219" s="23">
        <f t="shared" si="57"/>
        <v>3.25</v>
      </c>
      <c r="N219">
        <v>37</v>
      </c>
      <c r="O219" s="23">
        <f t="shared" si="52"/>
        <v>-33.75</v>
      </c>
      <c r="P219" s="45">
        <f t="shared" si="53"/>
        <v>20</v>
      </c>
      <c r="Q219" s="39">
        <f t="shared" si="54"/>
        <v>38</v>
      </c>
      <c r="R219" s="84">
        <f t="shared" si="47"/>
        <v>0.34482758620689657</v>
      </c>
    </row>
    <row r="220" spans="1:18" x14ac:dyDescent="0.3">
      <c r="A220" s="24">
        <v>42664</v>
      </c>
      <c r="B220" s="27" t="s">
        <v>543</v>
      </c>
      <c r="C220" s="48" t="s">
        <v>544</v>
      </c>
      <c r="D220" s="19">
        <v>2.12</v>
      </c>
      <c r="E220" s="20">
        <f t="shared" si="61"/>
        <v>27</v>
      </c>
      <c r="F220" s="20">
        <f t="shared" si="62"/>
        <v>57.24</v>
      </c>
      <c r="G220" s="81" t="s">
        <v>28</v>
      </c>
      <c r="H220" s="20">
        <f t="shared" si="55"/>
        <v>30.240000000000002</v>
      </c>
      <c r="I220" s="20">
        <f t="shared" si="58"/>
        <v>900.55000000000018</v>
      </c>
      <c r="J220" s="45">
        <f t="shared" si="59"/>
        <v>88</v>
      </c>
      <c r="K220" s="45">
        <f t="shared" si="60"/>
        <v>127</v>
      </c>
      <c r="L220" s="61">
        <f t="shared" si="56"/>
        <v>0.40930232558139534</v>
      </c>
      <c r="M220" s="23">
        <f t="shared" si="57"/>
        <v>2.12</v>
      </c>
      <c r="N220">
        <v>38</v>
      </c>
      <c r="O220" s="23">
        <f t="shared" si="52"/>
        <v>-35.880000000000003</v>
      </c>
      <c r="P220" s="45">
        <f t="shared" si="53"/>
        <v>21</v>
      </c>
      <c r="Q220" s="39">
        <f t="shared" si="54"/>
        <v>38</v>
      </c>
      <c r="R220" s="84">
        <f t="shared" si="47"/>
        <v>0.3559322033898305</v>
      </c>
    </row>
    <row r="221" spans="1:18" x14ac:dyDescent="0.3">
      <c r="A221" s="24">
        <v>42667</v>
      </c>
      <c r="B221" s="27" t="s">
        <v>546</v>
      </c>
      <c r="C221" s="48" t="s">
        <v>545</v>
      </c>
      <c r="D221" s="19">
        <v>2.87</v>
      </c>
      <c r="E221" s="20">
        <f t="shared" si="61"/>
        <v>1</v>
      </c>
      <c r="F221" s="20">
        <f t="shared" si="62"/>
        <v>2.87</v>
      </c>
      <c r="G221" s="81" t="s">
        <v>19</v>
      </c>
      <c r="H221" s="20">
        <f t="shared" si="55"/>
        <v>-1</v>
      </c>
      <c r="I221" s="20">
        <f t="shared" si="58"/>
        <v>899.55000000000018</v>
      </c>
      <c r="J221" s="45">
        <f t="shared" si="59"/>
        <v>88</v>
      </c>
      <c r="K221" s="45">
        <f t="shared" si="60"/>
        <v>128</v>
      </c>
      <c r="L221" s="61">
        <f t="shared" si="56"/>
        <v>0.40740740740740738</v>
      </c>
      <c r="M221" s="23">
        <f t="shared" si="57"/>
        <v>2.87</v>
      </c>
      <c r="N221">
        <v>39</v>
      </c>
      <c r="O221" s="23">
        <f t="shared" si="52"/>
        <v>-36.130000000000003</v>
      </c>
      <c r="P221" s="45">
        <f t="shared" si="53"/>
        <v>21</v>
      </c>
      <c r="Q221" s="39">
        <f t="shared" si="54"/>
        <v>39</v>
      </c>
      <c r="R221" s="84">
        <f t="shared" si="47"/>
        <v>0.35</v>
      </c>
    </row>
    <row r="222" spans="1:18" x14ac:dyDescent="0.3">
      <c r="A222" s="24">
        <v>42668</v>
      </c>
      <c r="B222" s="27"/>
      <c r="C222" s="48"/>
      <c r="D222" s="19">
        <v>4</v>
      </c>
      <c r="E222" s="20">
        <f t="shared" si="61"/>
        <v>3</v>
      </c>
      <c r="F222" s="20">
        <f t="shared" si="62"/>
        <v>12</v>
      </c>
      <c r="G222" s="81" t="s">
        <v>19</v>
      </c>
      <c r="H222" s="20">
        <f t="shared" si="55"/>
        <v>-3</v>
      </c>
      <c r="I222" s="20">
        <f t="shared" si="58"/>
        <v>896.55000000000018</v>
      </c>
      <c r="J222" s="45">
        <f t="shared" si="59"/>
        <v>88</v>
      </c>
      <c r="K222" s="45">
        <f t="shared" si="60"/>
        <v>129</v>
      </c>
      <c r="L222" s="61">
        <f t="shared" si="56"/>
        <v>0.40552995391705071</v>
      </c>
      <c r="M222" s="23">
        <f t="shared" si="57"/>
        <v>4</v>
      </c>
      <c r="N222">
        <v>40</v>
      </c>
      <c r="O222" s="23">
        <f t="shared" si="52"/>
        <v>-36</v>
      </c>
      <c r="P222" s="45">
        <f t="shared" si="53"/>
        <v>21</v>
      </c>
      <c r="Q222" s="39">
        <f t="shared" si="54"/>
        <v>40</v>
      </c>
      <c r="R222" s="84">
        <f t="shared" si="47"/>
        <v>0.34426229508196721</v>
      </c>
    </row>
    <row r="223" spans="1:18" x14ac:dyDescent="0.3">
      <c r="A223" s="24">
        <v>42669</v>
      </c>
      <c r="B223" s="27" t="s">
        <v>548</v>
      </c>
      <c r="C223" s="48" t="s">
        <v>547</v>
      </c>
      <c r="D223" s="19">
        <v>2.75</v>
      </c>
      <c r="E223" s="20">
        <f t="shared" si="61"/>
        <v>9</v>
      </c>
      <c r="F223" s="20">
        <f t="shared" si="62"/>
        <v>24.75</v>
      </c>
      <c r="G223" s="81" t="s">
        <v>19</v>
      </c>
      <c r="H223" s="20">
        <f t="shared" si="55"/>
        <v>-9</v>
      </c>
      <c r="I223" s="20">
        <f t="shared" si="58"/>
        <v>887.55000000000018</v>
      </c>
      <c r="J223" s="45">
        <f t="shared" si="59"/>
        <v>88</v>
      </c>
      <c r="K223" s="45">
        <f t="shared" si="60"/>
        <v>130</v>
      </c>
      <c r="L223" s="61">
        <f t="shared" si="56"/>
        <v>0.40366972477064222</v>
      </c>
      <c r="M223" s="23">
        <f t="shared" si="57"/>
        <v>2.75</v>
      </c>
      <c r="N223">
        <v>41</v>
      </c>
      <c r="O223" s="23">
        <f t="shared" si="52"/>
        <v>-38.25</v>
      </c>
      <c r="P223" s="45">
        <f t="shared" si="53"/>
        <v>21</v>
      </c>
      <c r="Q223" s="39">
        <f t="shared" si="54"/>
        <v>41</v>
      </c>
      <c r="R223" s="84">
        <f t="shared" si="47"/>
        <v>0.33870967741935482</v>
      </c>
    </row>
    <row r="224" spans="1:18" x14ac:dyDescent="0.3">
      <c r="A224" s="24">
        <v>42670</v>
      </c>
      <c r="B224" s="27" t="s">
        <v>550</v>
      </c>
      <c r="C224" s="48" t="s">
        <v>549</v>
      </c>
      <c r="D224" s="19">
        <v>3</v>
      </c>
      <c r="E224" s="20">
        <f t="shared" si="61"/>
        <v>27</v>
      </c>
      <c r="F224" s="20">
        <f t="shared" si="62"/>
        <v>81</v>
      </c>
      <c r="G224" s="81" t="s">
        <v>28</v>
      </c>
      <c r="H224" s="20">
        <f t="shared" si="55"/>
        <v>54</v>
      </c>
      <c r="I224" s="20">
        <f t="shared" si="58"/>
        <v>941.55000000000018</v>
      </c>
      <c r="J224" s="45">
        <f t="shared" si="59"/>
        <v>89</v>
      </c>
      <c r="K224" s="45">
        <f t="shared" si="60"/>
        <v>130</v>
      </c>
      <c r="L224" s="61">
        <f t="shared" si="56"/>
        <v>0.40639269406392692</v>
      </c>
      <c r="M224" s="23">
        <f t="shared" si="57"/>
        <v>3</v>
      </c>
      <c r="N224">
        <v>42</v>
      </c>
      <c r="O224" s="23">
        <f t="shared" si="52"/>
        <v>-39</v>
      </c>
      <c r="P224" s="45">
        <f t="shared" si="53"/>
        <v>22</v>
      </c>
      <c r="Q224" s="39">
        <f t="shared" si="54"/>
        <v>41</v>
      </c>
      <c r="R224" s="84">
        <f t="shared" si="47"/>
        <v>0.34920634920634919</v>
      </c>
    </row>
    <row r="225" spans="1:18" x14ac:dyDescent="0.3">
      <c r="A225" s="24">
        <v>42671</v>
      </c>
      <c r="B225" s="27" t="s">
        <v>555</v>
      </c>
      <c r="C225" s="48" t="s">
        <v>556</v>
      </c>
      <c r="D225" s="19">
        <v>3.25</v>
      </c>
      <c r="E225" s="20">
        <f t="shared" si="61"/>
        <v>1</v>
      </c>
      <c r="F225" s="20">
        <f t="shared" si="62"/>
        <v>3.25</v>
      </c>
      <c r="G225" s="81" t="s">
        <v>28</v>
      </c>
      <c r="H225" s="20">
        <f t="shared" si="55"/>
        <v>2.25</v>
      </c>
      <c r="I225" s="20">
        <f t="shared" si="58"/>
        <v>943.80000000000018</v>
      </c>
      <c r="J225" s="45">
        <f t="shared" si="59"/>
        <v>90</v>
      </c>
      <c r="K225" s="45">
        <f t="shared" si="60"/>
        <v>130</v>
      </c>
      <c r="L225" s="61">
        <f t="shared" si="56"/>
        <v>0.40909090909090912</v>
      </c>
      <c r="M225" s="23">
        <f t="shared" si="57"/>
        <v>3.25</v>
      </c>
      <c r="N225">
        <v>43</v>
      </c>
      <c r="O225" s="23">
        <f t="shared" si="52"/>
        <v>-39.75</v>
      </c>
      <c r="P225" s="45">
        <f t="shared" si="53"/>
        <v>23</v>
      </c>
      <c r="Q225" s="39">
        <f t="shared" si="54"/>
        <v>41</v>
      </c>
      <c r="R225" s="84">
        <f t="shared" si="47"/>
        <v>0.359375</v>
      </c>
    </row>
    <row r="226" spans="1:18" x14ac:dyDescent="0.3">
      <c r="A226" s="24">
        <v>42674</v>
      </c>
      <c r="B226" s="123" t="s">
        <v>553</v>
      </c>
      <c r="C226" s="64" t="s">
        <v>554</v>
      </c>
      <c r="D226" s="19">
        <v>2.88</v>
      </c>
      <c r="E226" s="20">
        <f t="shared" si="61"/>
        <v>1</v>
      </c>
      <c r="F226" s="20">
        <f t="shared" si="62"/>
        <v>2.88</v>
      </c>
      <c r="G226" s="81" t="s">
        <v>19</v>
      </c>
      <c r="H226" s="20">
        <f t="shared" si="55"/>
        <v>-1</v>
      </c>
      <c r="I226" s="20">
        <f t="shared" si="58"/>
        <v>942.80000000000018</v>
      </c>
      <c r="J226" s="45">
        <f t="shared" si="59"/>
        <v>90</v>
      </c>
      <c r="K226" s="45">
        <f t="shared" si="60"/>
        <v>131</v>
      </c>
      <c r="L226" s="61">
        <f t="shared" si="56"/>
        <v>0.40723981900452488</v>
      </c>
      <c r="M226" s="23">
        <f t="shared" si="57"/>
        <v>2.88</v>
      </c>
      <c r="N226">
        <v>44</v>
      </c>
      <c r="O226" s="23">
        <f t="shared" si="52"/>
        <v>-41.12</v>
      </c>
      <c r="P226" s="45">
        <f t="shared" si="53"/>
        <v>23</v>
      </c>
      <c r="Q226" s="39">
        <f t="shared" si="54"/>
        <v>42</v>
      </c>
      <c r="R226" s="84">
        <f t="shared" ref="R226:R233" si="63">IF(G226="","",P226/(P226+Q226))</f>
        <v>0.35384615384615387</v>
      </c>
    </row>
    <row r="227" spans="1:18" x14ac:dyDescent="0.3">
      <c r="A227" s="24">
        <v>42675</v>
      </c>
      <c r="B227" s="27" t="s">
        <v>551</v>
      </c>
      <c r="C227" s="48" t="s">
        <v>552</v>
      </c>
      <c r="D227" s="19">
        <v>2.88</v>
      </c>
      <c r="E227" s="20">
        <f t="shared" si="61"/>
        <v>3</v>
      </c>
      <c r="F227" s="20">
        <f t="shared" si="62"/>
        <v>8.64</v>
      </c>
      <c r="G227" s="81" t="s">
        <v>19</v>
      </c>
      <c r="H227" s="20">
        <f t="shared" si="55"/>
        <v>-3</v>
      </c>
      <c r="I227" s="20">
        <f t="shared" si="58"/>
        <v>939.80000000000018</v>
      </c>
      <c r="J227" s="45">
        <f t="shared" si="59"/>
        <v>90</v>
      </c>
      <c r="K227" s="45">
        <f t="shared" si="60"/>
        <v>132</v>
      </c>
      <c r="L227" s="61">
        <f t="shared" si="56"/>
        <v>0.40540540540540543</v>
      </c>
      <c r="M227" s="23">
        <f t="shared" si="57"/>
        <v>2.88</v>
      </c>
      <c r="N227">
        <v>45</v>
      </c>
      <c r="O227" s="23">
        <f t="shared" si="52"/>
        <v>-42.12</v>
      </c>
      <c r="P227" s="45">
        <f t="shared" ref="P227:P233" si="64">IF(G227="","",IF(G227="Won",P226+1,IF(G227="Push",P226,P226)))</f>
        <v>23</v>
      </c>
      <c r="Q227" s="39">
        <f t="shared" ref="Q227:Q233" si="65">IF(G227="","",IF(G227="Lost",Q226+1,IF(G227="Push",Q226,Q226)))</f>
        <v>43</v>
      </c>
      <c r="R227" s="84">
        <f t="shared" si="63"/>
        <v>0.34848484848484851</v>
      </c>
    </row>
    <row r="228" spans="1:18" x14ac:dyDescent="0.3">
      <c r="A228" s="24">
        <v>42676</v>
      </c>
      <c r="B228" s="27" t="s">
        <v>562</v>
      </c>
      <c r="C228" s="48" t="s">
        <v>561</v>
      </c>
      <c r="D228" s="19">
        <v>2.5</v>
      </c>
      <c r="E228" s="20">
        <f t="shared" si="61"/>
        <v>9</v>
      </c>
      <c r="F228" s="20">
        <f t="shared" si="62"/>
        <v>22.5</v>
      </c>
      <c r="G228" s="81" t="s">
        <v>19</v>
      </c>
      <c r="H228" s="20">
        <f t="shared" si="55"/>
        <v>-9</v>
      </c>
      <c r="I228" s="20">
        <f t="shared" si="58"/>
        <v>930.80000000000018</v>
      </c>
      <c r="J228" s="45">
        <f t="shared" si="59"/>
        <v>90</v>
      </c>
      <c r="K228" s="45">
        <f t="shared" si="60"/>
        <v>133</v>
      </c>
      <c r="L228" s="61">
        <f t="shared" si="56"/>
        <v>0.40358744394618834</v>
      </c>
      <c r="M228" s="23">
        <f t="shared" si="57"/>
        <v>2.5</v>
      </c>
      <c r="N228">
        <v>46</v>
      </c>
      <c r="O228" s="23">
        <f t="shared" si="52"/>
        <v>-43.5</v>
      </c>
      <c r="P228" s="45">
        <f t="shared" si="64"/>
        <v>23</v>
      </c>
      <c r="Q228" s="39">
        <f t="shared" si="65"/>
        <v>44</v>
      </c>
      <c r="R228" s="84">
        <f t="shared" si="63"/>
        <v>0.34328358208955223</v>
      </c>
    </row>
    <row r="229" spans="1:18" x14ac:dyDescent="0.3">
      <c r="A229" s="24">
        <v>42677</v>
      </c>
      <c r="B229" s="27" t="s">
        <v>560</v>
      </c>
      <c r="C229" s="48" t="s">
        <v>559</v>
      </c>
      <c r="D229" s="19">
        <v>2.37</v>
      </c>
      <c r="E229" s="20">
        <f t="shared" si="61"/>
        <v>27</v>
      </c>
      <c r="F229" s="20">
        <f t="shared" si="62"/>
        <v>63.99</v>
      </c>
      <c r="G229" s="81" t="s">
        <v>19</v>
      </c>
      <c r="H229" s="20">
        <f t="shared" ref="H229:H233" si="66">IF(G229="","",IF(G229="Won", E229*D229-E229,-E229))</f>
        <v>-27</v>
      </c>
      <c r="I229" s="20">
        <f t="shared" si="58"/>
        <v>903.80000000000018</v>
      </c>
      <c r="J229" s="45">
        <f t="shared" si="59"/>
        <v>90</v>
      </c>
      <c r="K229" s="45">
        <f t="shared" si="60"/>
        <v>134</v>
      </c>
      <c r="L229" s="61">
        <f t="shared" si="56"/>
        <v>0.4017857142857143</v>
      </c>
      <c r="M229" s="23">
        <f t="shared" si="57"/>
        <v>2.37</v>
      </c>
      <c r="N229">
        <v>47</v>
      </c>
      <c r="O229" s="23">
        <f t="shared" si="52"/>
        <v>-44.63</v>
      </c>
      <c r="P229" s="45">
        <f t="shared" si="64"/>
        <v>23</v>
      </c>
      <c r="Q229" s="39">
        <f t="shared" si="65"/>
        <v>45</v>
      </c>
      <c r="R229" s="84">
        <f t="shared" si="63"/>
        <v>0.33823529411764708</v>
      </c>
    </row>
    <row r="230" spans="1:18" x14ac:dyDescent="0.3">
      <c r="A230" s="24">
        <v>42678</v>
      </c>
      <c r="B230" s="27" t="s">
        <v>558</v>
      </c>
      <c r="C230" s="48" t="s">
        <v>557</v>
      </c>
      <c r="D230" s="19">
        <v>3.5</v>
      </c>
      <c r="E230" s="20">
        <f t="shared" si="61"/>
        <v>81</v>
      </c>
      <c r="F230" s="20">
        <f t="shared" si="62"/>
        <v>283.5</v>
      </c>
      <c r="G230" s="81" t="s">
        <v>28</v>
      </c>
      <c r="H230" s="20">
        <f t="shared" si="66"/>
        <v>202.5</v>
      </c>
      <c r="I230" s="20">
        <f t="shared" si="58"/>
        <v>1106.3000000000002</v>
      </c>
      <c r="J230" s="45">
        <f t="shared" si="59"/>
        <v>91</v>
      </c>
      <c r="K230" s="45">
        <f t="shared" si="60"/>
        <v>134</v>
      </c>
      <c r="L230" s="61">
        <f t="shared" si="56"/>
        <v>0.40444444444444444</v>
      </c>
      <c r="M230" s="23">
        <f t="shared" si="57"/>
        <v>3.5</v>
      </c>
      <c r="N230">
        <v>48</v>
      </c>
      <c r="O230" s="23">
        <f t="shared" si="52"/>
        <v>-44.5</v>
      </c>
      <c r="P230" s="45">
        <f t="shared" si="64"/>
        <v>24</v>
      </c>
      <c r="Q230" s="39">
        <f t="shared" si="65"/>
        <v>45</v>
      </c>
      <c r="R230" s="84">
        <f t="shared" si="63"/>
        <v>0.34782608695652173</v>
      </c>
    </row>
    <row r="231" spans="1:18" x14ac:dyDescent="0.3">
      <c r="A231" s="24">
        <v>42681</v>
      </c>
      <c r="B231" s="27" t="s">
        <v>567</v>
      </c>
      <c r="C231" s="48" t="s">
        <v>568</v>
      </c>
      <c r="D231" s="19">
        <v>2.5</v>
      </c>
      <c r="E231" s="20">
        <f t="shared" si="61"/>
        <v>1</v>
      </c>
      <c r="F231" s="20">
        <f t="shared" si="62"/>
        <v>2.5</v>
      </c>
      <c r="G231" s="81" t="s">
        <v>19</v>
      </c>
      <c r="H231" s="20">
        <f t="shared" si="66"/>
        <v>-1</v>
      </c>
      <c r="I231" s="20">
        <f t="shared" si="58"/>
        <v>1105.3000000000002</v>
      </c>
      <c r="J231" s="45">
        <f t="shared" si="59"/>
        <v>91</v>
      </c>
      <c r="K231" s="45">
        <f t="shared" si="60"/>
        <v>135</v>
      </c>
      <c r="L231" s="61">
        <f t="shared" si="56"/>
        <v>0.40265486725663718</v>
      </c>
      <c r="M231" s="23">
        <f t="shared" si="57"/>
        <v>2.5</v>
      </c>
      <c r="N231">
        <v>49</v>
      </c>
      <c r="O231" s="23">
        <f t="shared" si="52"/>
        <v>-46.5</v>
      </c>
      <c r="P231" s="45">
        <f t="shared" si="64"/>
        <v>24</v>
      </c>
      <c r="Q231" s="39">
        <f t="shared" si="65"/>
        <v>46</v>
      </c>
      <c r="R231" s="84">
        <f t="shared" si="63"/>
        <v>0.34285714285714286</v>
      </c>
    </row>
    <row r="232" spans="1:18" x14ac:dyDescent="0.3">
      <c r="A232" s="24">
        <v>42682</v>
      </c>
      <c r="B232" s="27" t="s">
        <v>566</v>
      </c>
      <c r="C232" s="48" t="s">
        <v>565</v>
      </c>
      <c r="D232" s="19">
        <v>3</v>
      </c>
      <c r="E232" s="20">
        <f t="shared" si="61"/>
        <v>3</v>
      </c>
      <c r="F232" s="20">
        <f t="shared" si="62"/>
        <v>9</v>
      </c>
      <c r="G232" s="81" t="s">
        <v>19</v>
      </c>
      <c r="H232" s="20">
        <f t="shared" si="66"/>
        <v>-3</v>
      </c>
      <c r="I232" s="20">
        <f t="shared" si="58"/>
        <v>1102.3000000000002</v>
      </c>
      <c r="J232" s="45">
        <f t="shared" si="59"/>
        <v>91</v>
      </c>
      <c r="K232" s="45">
        <f t="shared" si="60"/>
        <v>136</v>
      </c>
      <c r="L232" s="61">
        <f t="shared" si="56"/>
        <v>0.40088105726872247</v>
      </c>
      <c r="M232" s="23">
        <f t="shared" si="57"/>
        <v>3</v>
      </c>
      <c r="N232">
        <v>50</v>
      </c>
      <c r="O232" s="23">
        <f t="shared" si="52"/>
        <v>-47</v>
      </c>
      <c r="P232" s="45">
        <f t="shared" si="64"/>
        <v>24</v>
      </c>
      <c r="Q232" s="39">
        <f t="shared" si="65"/>
        <v>47</v>
      </c>
      <c r="R232" s="84">
        <f t="shared" si="63"/>
        <v>0.3380281690140845</v>
      </c>
    </row>
    <row r="233" spans="1:18" x14ac:dyDescent="0.3">
      <c r="A233" s="24">
        <v>42683</v>
      </c>
      <c r="B233" s="27" t="s">
        <v>569</v>
      </c>
      <c r="C233" s="48" t="s">
        <v>570</v>
      </c>
      <c r="D233" s="19">
        <v>3.25</v>
      </c>
      <c r="E233" s="20">
        <f t="shared" si="61"/>
        <v>9</v>
      </c>
      <c r="F233" s="20">
        <f t="shared" si="62"/>
        <v>29.25</v>
      </c>
      <c r="G233" s="81" t="s">
        <v>19</v>
      </c>
      <c r="H233" s="20">
        <f t="shared" si="66"/>
        <v>-9</v>
      </c>
      <c r="I233" s="20">
        <f t="shared" si="58"/>
        <v>1093.3000000000002</v>
      </c>
      <c r="J233" s="45">
        <f t="shared" si="59"/>
        <v>91</v>
      </c>
      <c r="K233" s="45">
        <f t="shared" si="60"/>
        <v>137</v>
      </c>
      <c r="L233" s="61">
        <f t="shared" si="56"/>
        <v>0.39912280701754388</v>
      </c>
      <c r="M233" s="23">
        <f t="shared" si="57"/>
        <v>3.25</v>
      </c>
      <c r="N233">
        <v>51</v>
      </c>
      <c r="O233" s="23">
        <f t="shared" si="52"/>
        <v>-47.75</v>
      </c>
      <c r="P233" s="45">
        <f t="shared" si="64"/>
        <v>24</v>
      </c>
      <c r="Q233" s="39">
        <f t="shared" si="65"/>
        <v>48</v>
      </c>
      <c r="R233" s="84">
        <f t="shared" si="63"/>
        <v>0.33333333333333331</v>
      </c>
    </row>
    <row r="234" spans="1:18" x14ac:dyDescent="0.3">
      <c r="A234" s="24">
        <v>42684</v>
      </c>
      <c r="B234" s="27" t="s">
        <v>571</v>
      </c>
      <c r="C234" s="48" t="s">
        <v>572</v>
      </c>
      <c r="D234" s="19">
        <v>2.87</v>
      </c>
      <c r="E234" s="20">
        <f t="shared" ref="E234:E297" si="67">IF(D234="","",IF(G233="Won",1,IF(COUNTIF(G229:G233,"Lost")&gt;4,1,E233*3)))</f>
        <v>27</v>
      </c>
      <c r="F234" s="20">
        <f t="shared" ref="F234:F297" si="68">IF(D234="","",IF(G233="Won",  D234*E234,D234*E234))</f>
        <v>77.490000000000009</v>
      </c>
      <c r="G234" s="81" t="s">
        <v>28</v>
      </c>
      <c r="H234" s="20">
        <f t="shared" ref="H234:H297" si="69">IF(G234="","",IF(G234="Won", E234*D234-E234,-E234))</f>
        <v>50.490000000000009</v>
      </c>
      <c r="I234" s="20">
        <f t="shared" ref="I234:I297" si="70">IF(G234="","",H234+I233)</f>
        <v>1143.7900000000002</v>
      </c>
      <c r="J234" s="45">
        <f t="shared" ref="J234:J297" si="71">IF(G234="","",IF(G234="Won",J233+1,IF(G234="Push",J233,J233)))</f>
        <v>92</v>
      </c>
      <c r="K234" s="45">
        <f t="shared" ref="K234:K297" si="72">IF(G234="","",IF(G234="Lost",K233+1,IF(G234="Push",K233,K233)))</f>
        <v>137</v>
      </c>
      <c r="L234" s="61">
        <f t="shared" ref="L234:L297" si="73">IF(G234="","",J234/(J234+K234))</f>
        <v>0.40174672489082969</v>
      </c>
      <c r="M234" s="23">
        <f t="shared" ref="M234:M297" si="74">D234</f>
        <v>2.87</v>
      </c>
      <c r="N234">
        <v>52</v>
      </c>
      <c r="O234" s="23">
        <f t="shared" ref="O234:O297" si="75">M234-N234</f>
        <v>-49.13</v>
      </c>
      <c r="P234" s="45">
        <f t="shared" ref="P234:P297" si="76">IF(G234="","",IF(G234="Won",P233+1,IF(G234="Push",P233,P233)))</f>
        <v>25</v>
      </c>
      <c r="Q234" s="39">
        <f t="shared" ref="Q234:Q297" si="77">IF(G234="","",IF(G234="Lost",Q233+1,IF(G234="Push",Q233,Q233)))</f>
        <v>48</v>
      </c>
      <c r="R234" s="84">
        <f t="shared" ref="R234:R297" si="78">IF(G234="","",P234/(P234+Q234))</f>
        <v>0.34246575342465752</v>
      </c>
    </row>
    <row r="235" spans="1:18" x14ac:dyDescent="0.3">
      <c r="A235" s="24">
        <v>42685</v>
      </c>
      <c r="B235" s="27" t="s">
        <v>582</v>
      </c>
      <c r="C235" s="48" t="s">
        <v>581</v>
      </c>
      <c r="D235" s="19">
        <v>2.25</v>
      </c>
      <c r="E235" s="20">
        <f t="shared" si="67"/>
        <v>1</v>
      </c>
      <c r="F235" s="20">
        <f t="shared" si="68"/>
        <v>2.25</v>
      </c>
      <c r="G235" s="81" t="s">
        <v>19</v>
      </c>
      <c r="H235" s="20">
        <f t="shared" si="69"/>
        <v>-1</v>
      </c>
      <c r="I235" s="20">
        <f t="shared" si="70"/>
        <v>1142.7900000000002</v>
      </c>
      <c r="J235" s="45">
        <f t="shared" si="71"/>
        <v>92</v>
      </c>
      <c r="K235" s="45">
        <f t="shared" si="72"/>
        <v>138</v>
      </c>
      <c r="L235" s="61">
        <f t="shared" si="73"/>
        <v>0.4</v>
      </c>
      <c r="M235" s="23">
        <f t="shared" si="74"/>
        <v>2.25</v>
      </c>
      <c r="N235">
        <v>53</v>
      </c>
      <c r="O235" s="23">
        <f t="shared" si="75"/>
        <v>-50.75</v>
      </c>
      <c r="P235" s="45">
        <f t="shared" si="76"/>
        <v>25</v>
      </c>
      <c r="Q235" s="39">
        <f t="shared" si="77"/>
        <v>49</v>
      </c>
      <c r="R235" s="84">
        <f t="shared" si="78"/>
        <v>0.33783783783783783</v>
      </c>
    </row>
    <row r="236" spans="1:18" x14ac:dyDescent="0.3">
      <c r="A236" s="24">
        <v>42688</v>
      </c>
      <c r="B236" s="27" t="s">
        <v>579</v>
      </c>
      <c r="C236" s="48" t="s">
        <v>580</v>
      </c>
      <c r="D236" s="19">
        <v>4</v>
      </c>
      <c r="E236" s="20">
        <f t="shared" si="67"/>
        <v>3</v>
      </c>
      <c r="F236" s="20">
        <f t="shared" si="68"/>
        <v>12</v>
      </c>
      <c r="G236" s="81" t="s">
        <v>19</v>
      </c>
      <c r="H236" s="20">
        <f t="shared" si="69"/>
        <v>-3</v>
      </c>
      <c r="I236" s="20">
        <f t="shared" si="70"/>
        <v>1139.7900000000002</v>
      </c>
      <c r="J236" s="45">
        <f t="shared" si="71"/>
        <v>92</v>
      </c>
      <c r="K236" s="45">
        <f t="shared" si="72"/>
        <v>139</v>
      </c>
      <c r="L236" s="61">
        <f t="shared" si="73"/>
        <v>0.39826839826839827</v>
      </c>
      <c r="M236" s="23">
        <f t="shared" si="74"/>
        <v>4</v>
      </c>
      <c r="N236">
        <v>54</v>
      </c>
      <c r="O236" s="23">
        <f t="shared" si="75"/>
        <v>-50</v>
      </c>
      <c r="P236" s="45">
        <f t="shared" si="76"/>
        <v>25</v>
      </c>
      <c r="Q236" s="39">
        <f t="shared" si="77"/>
        <v>50</v>
      </c>
      <c r="R236" s="84">
        <f t="shared" si="78"/>
        <v>0.33333333333333331</v>
      </c>
    </row>
    <row r="237" spans="1:18" x14ac:dyDescent="0.3">
      <c r="A237" s="24">
        <v>42689</v>
      </c>
      <c r="B237" s="27" t="s">
        <v>573</v>
      </c>
      <c r="C237" s="48" t="s">
        <v>574</v>
      </c>
      <c r="D237" s="19">
        <v>2.25</v>
      </c>
      <c r="E237" s="20">
        <f t="shared" si="67"/>
        <v>9</v>
      </c>
      <c r="F237" s="20">
        <f t="shared" si="68"/>
        <v>20.25</v>
      </c>
      <c r="G237" s="81" t="s">
        <v>28</v>
      </c>
      <c r="H237" s="20">
        <f t="shared" si="69"/>
        <v>11.25</v>
      </c>
      <c r="I237" s="20">
        <f t="shared" si="70"/>
        <v>1151.0400000000002</v>
      </c>
      <c r="J237" s="45">
        <f t="shared" si="71"/>
        <v>93</v>
      </c>
      <c r="K237" s="45">
        <f t="shared" si="72"/>
        <v>139</v>
      </c>
      <c r="L237" s="61">
        <f t="shared" si="73"/>
        <v>0.40086206896551724</v>
      </c>
      <c r="M237" s="23">
        <f t="shared" si="74"/>
        <v>2.25</v>
      </c>
      <c r="N237">
        <v>55</v>
      </c>
      <c r="O237" s="23">
        <f t="shared" si="75"/>
        <v>-52.75</v>
      </c>
      <c r="P237" s="45">
        <f t="shared" si="76"/>
        <v>26</v>
      </c>
      <c r="Q237" s="39">
        <f t="shared" si="77"/>
        <v>50</v>
      </c>
      <c r="R237" s="84">
        <f t="shared" si="78"/>
        <v>0.34210526315789475</v>
      </c>
    </row>
    <row r="238" spans="1:18" x14ac:dyDescent="0.3">
      <c r="A238" s="24">
        <v>42690</v>
      </c>
      <c r="B238" s="27" t="s">
        <v>577</v>
      </c>
      <c r="C238" s="48" t="s">
        <v>578</v>
      </c>
      <c r="D238" s="19">
        <v>2.75</v>
      </c>
      <c r="E238" s="20">
        <f t="shared" si="67"/>
        <v>1</v>
      </c>
      <c r="F238" s="20">
        <f t="shared" si="68"/>
        <v>2.75</v>
      </c>
      <c r="G238" s="81" t="s">
        <v>19</v>
      </c>
      <c r="H238" s="20">
        <f t="shared" si="69"/>
        <v>-1</v>
      </c>
      <c r="I238" s="20">
        <f t="shared" si="70"/>
        <v>1150.0400000000002</v>
      </c>
      <c r="J238" s="45">
        <f t="shared" si="71"/>
        <v>93</v>
      </c>
      <c r="K238" s="45">
        <f t="shared" si="72"/>
        <v>140</v>
      </c>
      <c r="L238" s="61">
        <f t="shared" si="73"/>
        <v>0.39914163090128757</v>
      </c>
      <c r="M238" s="23">
        <f t="shared" si="74"/>
        <v>2.75</v>
      </c>
      <c r="N238">
        <v>56</v>
      </c>
      <c r="O238" s="23">
        <f t="shared" si="75"/>
        <v>-53.25</v>
      </c>
      <c r="P238" s="45">
        <f t="shared" si="76"/>
        <v>26</v>
      </c>
      <c r="Q238" s="39">
        <f t="shared" si="77"/>
        <v>51</v>
      </c>
      <c r="R238" s="84">
        <f t="shared" si="78"/>
        <v>0.33766233766233766</v>
      </c>
    </row>
    <row r="239" spans="1:18" x14ac:dyDescent="0.3">
      <c r="A239" s="24">
        <v>42691</v>
      </c>
      <c r="B239" s="27" t="s">
        <v>575</v>
      </c>
      <c r="C239" s="48" t="s">
        <v>576</v>
      </c>
      <c r="D239" s="19">
        <v>2.25</v>
      </c>
      <c r="E239" s="20">
        <f t="shared" si="67"/>
        <v>3</v>
      </c>
      <c r="F239" s="20">
        <f t="shared" si="68"/>
        <v>6.75</v>
      </c>
      <c r="G239" s="81" t="s">
        <v>28</v>
      </c>
      <c r="H239" s="20">
        <f t="shared" si="69"/>
        <v>3.75</v>
      </c>
      <c r="I239" s="20">
        <f t="shared" si="70"/>
        <v>1153.7900000000002</v>
      </c>
      <c r="J239" s="45">
        <f t="shared" si="71"/>
        <v>94</v>
      </c>
      <c r="K239" s="45">
        <f t="shared" si="72"/>
        <v>140</v>
      </c>
      <c r="L239" s="61">
        <f t="shared" si="73"/>
        <v>0.40170940170940173</v>
      </c>
      <c r="M239" s="23">
        <f t="shared" si="74"/>
        <v>2.25</v>
      </c>
      <c r="N239">
        <v>57</v>
      </c>
      <c r="O239" s="23">
        <f t="shared" si="75"/>
        <v>-54.75</v>
      </c>
      <c r="P239" s="45">
        <f t="shared" si="76"/>
        <v>27</v>
      </c>
      <c r="Q239" s="39">
        <f t="shared" si="77"/>
        <v>51</v>
      </c>
      <c r="R239" s="84">
        <f t="shared" si="78"/>
        <v>0.34615384615384615</v>
      </c>
    </row>
    <row r="240" spans="1:18" x14ac:dyDescent="0.3">
      <c r="A240" s="24">
        <v>42692</v>
      </c>
      <c r="B240" s="27" t="s">
        <v>583</v>
      </c>
      <c r="C240" s="48" t="s">
        <v>584</v>
      </c>
      <c r="D240" s="19">
        <v>2.62</v>
      </c>
      <c r="E240" s="20">
        <f t="shared" si="67"/>
        <v>1</v>
      </c>
      <c r="F240" s="20">
        <f t="shared" si="68"/>
        <v>2.62</v>
      </c>
      <c r="G240" s="81" t="s">
        <v>19</v>
      </c>
      <c r="H240" s="20">
        <f t="shared" si="69"/>
        <v>-1</v>
      </c>
      <c r="I240" s="20">
        <f t="shared" si="70"/>
        <v>1152.7900000000002</v>
      </c>
      <c r="J240" s="45">
        <f t="shared" si="71"/>
        <v>94</v>
      </c>
      <c r="K240" s="45">
        <f t="shared" si="72"/>
        <v>141</v>
      </c>
      <c r="L240" s="61">
        <f t="shared" si="73"/>
        <v>0.4</v>
      </c>
      <c r="M240" s="23">
        <f t="shared" si="74"/>
        <v>2.62</v>
      </c>
      <c r="N240">
        <v>58</v>
      </c>
      <c r="O240" s="23">
        <f t="shared" si="75"/>
        <v>-55.38</v>
      </c>
      <c r="P240" s="45">
        <f t="shared" si="76"/>
        <v>27</v>
      </c>
      <c r="Q240" s="39">
        <f t="shared" si="77"/>
        <v>52</v>
      </c>
      <c r="R240" s="84">
        <f t="shared" si="78"/>
        <v>0.34177215189873417</v>
      </c>
    </row>
    <row r="241" spans="1:18" x14ac:dyDescent="0.3">
      <c r="A241" s="24">
        <v>42693</v>
      </c>
      <c r="B241" s="27" t="s">
        <v>585</v>
      </c>
      <c r="C241" s="48" t="s">
        <v>586</v>
      </c>
      <c r="D241" s="19">
        <v>3</v>
      </c>
      <c r="E241" s="20">
        <f t="shared" si="67"/>
        <v>3</v>
      </c>
      <c r="F241" s="20">
        <f t="shared" si="68"/>
        <v>9</v>
      </c>
      <c r="G241" s="81" t="s">
        <v>19</v>
      </c>
      <c r="H241" s="20">
        <f t="shared" si="69"/>
        <v>-3</v>
      </c>
      <c r="I241" s="20">
        <f t="shared" si="70"/>
        <v>1149.7900000000002</v>
      </c>
      <c r="J241" s="45">
        <f t="shared" si="71"/>
        <v>94</v>
      </c>
      <c r="K241" s="45">
        <f t="shared" si="72"/>
        <v>142</v>
      </c>
      <c r="L241" s="61">
        <f t="shared" si="73"/>
        <v>0.39830508474576271</v>
      </c>
      <c r="M241" s="23">
        <f t="shared" si="74"/>
        <v>3</v>
      </c>
      <c r="N241">
        <v>59</v>
      </c>
      <c r="O241" s="23">
        <f t="shared" si="75"/>
        <v>-56</v>
      </c>
      <c r="P241" s="45">
        <f t="shared" si="76"/>
        <v>27</v>
      </c>
      <c r="Q241" s="39">
        <f t="shared" si="77"/>
        <v>53</v>
      </c>
      <c r="R241" s="84">
        <f t="shared" si="78"/>
        <v>0.33750000000000002</v>
      </c>
    </row>
    <row r="242" spans="1:18" x14ac:dyDescent="0.3">
      <c r="A242" s="24">
        <v>42695</v>
      </c>
      <c r="B242" s="27" t="s">
        <v>588</v>
      </c>
      <c r="C242" s="48" t="s">
        <v>587</v>
      </c>
      <c r="D242" s="19">
        <v>2.75</v>
      </c>
      <c r="E242" s="20">
        <f t="shared" si="67"/>
        <v>9</v>
      </c>
      <c r="F242" s="20">
        <f t="shared" si="68"/>
        <v>24.75</v>
      </c>
      <c r="G242" s="81" t="s">
        <v>19</v>
      </c>
      <c r="H242" s="20">
        <f t="shared" si="69"/>
        <v>-9</v>
      </c>
      <c r="I242" s="20">
        <f t="shared" si="70"/>
        <v>1140.7900000000002</v>
      </c>
      <c r="J242" s="45">
        <f t="shared" si="71"/>
        <v>94</v>
      </c>
      <c r="K242" s="45">
        <f t="shared" si="72"/>
        <v>143</v>
      </c>
      <c r="L242" s="61">
        <f t="shared" si="73"/>
        <v>0.39662447257383965</v>
      </c>
      <c r="M242" s="23">
        <f t="shared" si="74"/>
        <v>2.75</v>
      </c>
      <c r="N242">
        <v>60</v>
      </c>
      <c r="O242" s="23">
        <f t="shared" si="75"/>
        <v>-57.25</v>
      </c>
      <c r="P242" s="45">
        <f t="shared" si="76"/>
        <v>27</v>
      </c>
      <c r="Q242" s="39">
        <f t="shared" si="77"/>
        <v>54</v>
      </c>
      <c r="R242" s="84">
        <f t="shared" si="78"/>
        <v>0.33333333333333331</v>
      </c>
    </row>
    <row r="243" spans="1:18" x14ac:dyDescent="0.3">
      <c r="A243" s="24">
        <v>42696</v>
      </c>
      <c r="B243" s="27" t="s">
        <v>590</v>
      </c>
      <c r="C243" s="48" t="s">
        <v>589</v>
      </c>
      <c r="D243" s="19">
        <v>3.5</v>
      </c>
      <c r="E243" s="20">
        <f t="shared" si="67"/>
        <v>27</v>
      </c>
      <c r="F243" s="20">
        <f t="shared" si="68"/>
        <v>94.5</v>
      </c>
      <c r="G243" s="81" t="s">
        <v>19</v>
      </c>
      <c r="H243" s="20">
        <f t="shared" si="69"/>
        <v>-27</v>
      </c>
      <c r="I243" s="20">
        <f t="shared" si="70"/>
        <v>1113.7900000000002</v>
      </c>
      <c r="J243" s="45">
        <f t="shared" si="71"/>
        <v>94</v>
      </c>
      <c r="K243" s="45">
        <f t="shared" si="72"/>
        <v>144</v>
      </c>
      <c r="L243" s="61">
        <f t="shared" si="73"/>
        <v>0.3949579831932773</v>
      </c>
      <c r="M243" s="23">
        <f t="shared" si="74"/>
        <v>3.5</v>
      </c>
      <c r="N243">
        <v>61</v>
      </c>
      <c r="O243" s="23">
        <f t="shared" si="75"/>
        <v>-57.5</v>
      </c>
      <c r="P243" s="45">
        <f t="shared" si="76"/>
        <v>27</v>
      </c>
      <c r="Q243" s="39">
        <f t="shared" si="77"/>
        <v>55</v>
      </c>
      <c r="R243" s="84">
        <f t="shared" si="78"/>
        <v>0.32926829268292684</v>
      </c>
    </row>
    <row r="244" spans="1:18" x14ac:dyDescent="0.3">
      <c r="A244" s="24">
        <v>42697</v>
      </c>
      <c r="B244" s="27" t="s">
        <v>591</v>
      </c>
      <c r="C244" s="48" t="s">
        <v>592</v>
      </c>
      <c r="D244" s="19">
        <v>2.5</v>
      </c>
      <c r="E244" s="20">
        <f t="shared" si="67"/>
        <v>81</v>
      </c>
      <c r="F244" s="20">
        <f t="shared" si="68"/>
        <v>202.5</v>
      </c>
      <c r="G244" s="81" t="s">
        <v>28</v>
      </c>
      <c r="H244" s="20">
        <f t="shared" si="69"/>
        <v>121.5</v>
      </c>
      <c r="I244" s="20">
        <f t="shared" si="70"/>
        <v>1235.2900000000002</v>
      </c>
      <c r="J244" s="45">
        <f t="shared" si="71"/>
        <v>95</v>
      </c>
      <c r="K244" s="45">
        <f t="shared" si="72"/>
        <v>144</v>
      </c>
      <c r="L244" s="61">
        <f t="shared" si="73"/>
        <v>0.39748953974895396</v>
      </c>
      <c r="M244" s="23">
        <f t="shared" si="74"/>
        <v>2.5</v>
      </c>
      <c r="N244">
        <v>62</v>
      </c>
      <c r="O244" s="23">
        <f t="shared" si="75"/>
        <v>-59.5</v>
      </c>
      <c r="P244" s="45">
        <f t="shared" si="76"/>
        <v>28</v>
      </c>
      <c r="Q244" s="39">
        <f t="shared" si="77"/>
        <v>55</v>
      </c>
      <c r="R244" s="84">
        <f t="shared" si="78"/>
        <v>0.33734939759036142</v>
      </c>
    </row>
    <row r="245" spans="1:18" x14ac:dyDescent="0.3">
      <c r="A245" s="24"/>
      <c r="B245" s="27"/>
      <c r="C245" s="48"/>
      <c r="D245" s="19"/>
      <c r="E245" s="20" t="str">
        <f t="shared" si="67"/>
        <v/>
      </c>
      <c r="F245" s="20" t="str">
        <f t="shared" si="68"/>
        <v/>
      </c>
      <c r="G245" s="81"/>
      <c r="H245" s="20" t="str">
        <f t="shared" si="69"/>
        <v/>
      </c>
      <c r="I245" s="20" t="str">
        <f t="shared" si="70"/>
        <v/>
      </c>
      <c r="J245" s="45" t="str">
        <f t="shared" si="71"/>
        <v/>
      </c>
      <c r="K245" s="45" t="str">
        <f t="shared" si="72"/>
        <v/>
      </c>
      <c r="L245" s="61" t="str">
        <f t="shared" si="73"/>
        <v/>
      </c>
      <c r="M245" s="23">
        <f t="shared" si="74"/>
        <v>0</v>
      </c>
      <c r="N245">
        <v>63</v>
      </c>
      <c r="O245" s="23">
        <f t="shared" si="75"/>
        <v>-63</v>
      </c>
      <c r="P245" s="45" t="str">
        <f t="shared" si="76"/>
        <v/>
      </c>
      <c r="Q245" s="39" t="str">
        <f t="shared" si="77"/>
        <v/>
      </c>
      <c r="R245" s="84" t="str">
        <f t="shared" si="78"/>
        <v/>
      </c>
    </row>
    <row r="246" spans="1:18" x14ac:dyDescent="0.3">
      <c r="A246" s="24"/>
      <c r="B246" s="27"/>
      <c r="C246" s="48"/>
      <c r="D246" s="19"/>
      <c r="E246" s="20" t="str">
        <f t="shared" si="67"/>
        <v/>
      </c>
      <c r="F246" s="20" t="str">
        <f t="shared" si="68"/>
        <v/>
      </c>
      <c r="G246" s="81"/>
      <c r="H246" s="20" t="str">
        <f t="shared" si="69"/>
        <v/>
      </c>
      <c r="I246" s="20" t="str">
        <f t="shared" si="70"/>
        <v/>
      </c>
      <c r="J246" s="45" t="str">
        <f t="shared" si="71"/>
        <v/>
      </c>
      <c r="K246" s="45" t="str">
        <f t="shared" si="72"/>
        <v/>
      </c>
      <c r="L246" s="61" t="str">
        <f t="shared" si="73"/>
        <v/>
      </c>
      <c r="M246" s="23">
        <f t="shared" si="74"/>
        <v>0</v>
      </c>
      <c r="N246">
        <v>64</v>
      </c>
      <c r="O246" s="23">
        <f t="shared" si="75"/>
        <v>-64</v>
      </c>
      <c r="P246" s="45" t="str">
        <f t="shared" si="76"/>
        <v/>
      </c>
      <c r="Q246" s="39" t="str">
        <f t="shared" si="77"/>
        <v/>
      </c>
      <c r="R246" s="84" t="str">
        <f t="shared" si="78"/>
        <v/>
      </c>
    </row>
    <row r="247" spans="1:18" x14ac:dyDescent="0.3">
      <c r="A247" s="24"/>
      <c r="B247" s="27"/>
      <c r="C247" s="48"/>
      <c r="D247" s="19"/>
      <c r="E247" s="20" t="str">
        <f t="shared" si="67"/>
        <v/>
      </c>
      <c r="F247" s="20" t="str">
        <f t="shared" si="68"/>
        <v/>
      </c>
      <c r="G247" s="81"/>
      <c r="H247" s="20" t="str">
        <f t="shared" si="69"/>
        <v/>
      </c>
      <c r="I247" s="20" t="str">
        <f t="shared" si="70"/>
        <v/>
      </c>
      <c r="J247" s="45" t="str">
        <f t="shared" si="71"/>
        <v/>
      </c>
      <c r="K247" s="45" t="str">
        <f t="shared" si="72"/>
        <v/>
      </c>
      <c r="L247" s="61" t="str">
        <f t="shared" si="73"/>
        <v/>
      </c>
      <c r="M247" s="23">
        <f t="shared" si="74"/>
        <v>0</v>
      </c>
      <c r="N247">
        <v>65</v>
      </c>
      <c r="O247" s="23">
        <f t="shared" si="75"/>
        <v>-65</v>
      </c>
      <c r="P247" s="45" t="str">
        <f t="shared" si="76"/>
        <v/>
      </c>
      <c r="Q247" s="39" t="str">
        <f t="shared" si="77"/>
        <v/>
      </c>
      <c r="R247" s="84" t="str">
        <f t="shared" si="78"/>
        <v/>
      </c>
    </row>
    <row r="248" spans="1:18" x14ac:dyDescent="0.3">
      <c r="A248" s="24"/>
      <c r="B248" s="27"/>
      <c r="C248" s="48"/>
      <c r="D248" s="19"/>
      <c r="E248" s="20" t="str">
        <f t="shared" si="67"/>
        <v/>
      </c>
      <c r="F248" s="20" t="str">
        <f t="shared" si="68"/>
        <v/>
      </c>
      <c r="G248" s="81"/>
      <c r="H248" s="20" t="str">
        <f t="shared" si="69"/>
        <v/>
      </c>
      <c r="I248" s="20" t="str">
        <f t="shared" si="70"/>
        <v/>
      </c>
      <c r="J248" s="45" t="str">
        <f t="shared" si="71"/>
        <v/>
      </c>
      <c r="K248" s="45" t="str">
        <f t="shared" si="72"/>
        <v/>
      </c>
      <c r="L248" s="61" t="str">
        <f t="shared" si="73"/>
        <v/>
      </c>
      <c r="M248" s="23">
        <f t="shared" si="74"/>
        <v>0</v>
      </c>
      <c r="N248">
        <v>66</v>
      </c>
      <c r="O248" s="23">
        <f t="shared" si="75"/>
        <v>-66</v>
      </c>
      <c r="P248" s="45" t="str">
        <f t="shared" si="76"/>
        <v/>
      </c>
      <c r="Q248" s="39" t="str">
        <f t="shared" si="77"/>
        <v/>
      </c>
      <c r="R248" s="84" t="str">
        <f t="shared" si="78"/>
        <v/>
      </c>
    </row>
    <row r="249" spans="1:18" x14ac:dyDescent="0.3">
      <c r="A249" s="24"/>
      <c r="B249" s="27"/>
      <c r="C249" s="48"/>
      <c r="D249" s="19"/>
      <c r="E249" s="20" t="str">
        <f t="shared" si="67"/>
        <v/>
      </c>
      <c r="F249" s="20" t="str">
        <f t="shared" si="68"/>
        <v/>
      </c>
      <c r="G249" s="81"/>
      <c r="H249" s="20" t="str">
        <f t="shared" si="69"/>
        <v/>
      </c>
      <c r="I249" s="20" t="str">
        <f t="shared" si="70"/>
        <v/>
      </c>
      <c r="J249" s="45" t="str">
        <f t="shared" si="71"/>
        <v/>
      </c>
      <c r="K249" s="45" t="str">
        <f t="shared" si="72"/>
        <v/>
      </c>
      <c r="L249" s="61" t="str">
        <f t="shared" si="73"/>
        <v/>
      </c>
      <c r="M249" s="23">
        <f t="shared" si="74"/>
        <v>0</v>
      </c>
      <c r="N249">
        <v>67</v>
      </c>
      <c r="O249" s="23">
        <f t="shared" si="75"/>
        <v>-67</v>
      </c>
      <c r="P249" s="45" t="str">
        <f t="shared" si="76"/>
        <v/>
      </c>
      <c r="Q249" s="39" t="str">
        <f t="shared" si="77"/>
        <v/>
      </c>
      <c r="R249" s="84" t="str">
        <f t="shared" si="78"/>
        <v/>
      </c>
    </row>
    <row r="250" spans="1:18" x14ac:dyDescent="0.3">
      <c r="A250" s="24"/>
      <c r="B250" s="27"/>
      <c r="C250" s="48"/>
      <c r="D250" s="19"/>
      <c r="E250" s="20" t="str">
        <f t="shared" si="67"/>
        <v/>
      </c>
      <c r="F250" s="20" t="str">
        <f t="shared" si="68"/>
        <v/>
      </c>
      <c r="G250" s="81"/>
      <c r="H250" s="20" t="str">
        <f t="shared" si="69"/>
        <v/>
      </c>
      <c r="I250" s="20" t="str">
        <f t="shared" si="70"/>
        <v/>
      </c>
      <c r="J250" s="45" t="str">
        <f t="shared" si="71"/>
        <v/>
      </c>
      <c r="K250" s="45" t="str">
        <f t="shared" si="72"/>
        <v/>
      </c>
      <c r="L250" s="61" t="str">
        <f t="shared" si="73"/>
        <v/>
      </c>
      <c r="M250" s="23">
        <f t="shared" si="74"/>
        <v>0</v>
      </c>
      <c r="N250">
        <v>68</v>
      </c>
      <c r="O250" s="23">
        <f t="shared" si="75"/>
        <v>-68</v>
      </c>
      <c r="P250" s="45" t="str">
        <f t="shared" si="76"/>
        <v/>
      </c>
      <c r="Q250" s="39" t="str">
        <f t="shared" si="77"/>
        <v/>
      </c>
      <c r="R250" s="84" t="str">
        <f t="shared" si="78"/>
        <v/>
      </c>
    </row>
    <row r="251" spans="1:18" x14ac:dyDescent="0.3">
      <c r="A251" s="24"/>
      <c r="B251" s="27"/>
      <c r="C251" s="48"/>
      <c r="D251" s="19"/>
      <c r="E251" s="20" t="str">
        <f t="shared" si="67"/>
        <v/>
      </c>
      <c r="F251" s="20" t="str">
        <f t="shared" si="68"/>
        <v/>
      </c>
      <c r="G251" s="81"/>
      <c r="H251" s="20" t="str">
        <f t="shared" si="69"/>
        <v/>
      </c>
      <c r="I251" s="20" t="str">
        <f t="shared" si="70"/>
        <v/>
      </c>
      <c r="J251" s="45" t="str">
        <f t="shared" si="71"/>
        <v/>
      </c>
      <c r="K251" s="45" t="str">
        <f t="shared" si="72"/>
        <v/>
      </c>
      <c r="L251" s="61" t="str">
        <f t="shared" si="73"/>
        <v/>
      </c>
      <c r="M251" s="23">
        <f t="shared" si="74"/>
        <v>0</v>
      </c>
      <c r="N251">
        <v>69</v>
      </c>
      <c r="O251" s="23">
        <f t="shared" si="75"/>
        <v>-69</v>
      </c>
      <c r="P251" s="45" t="str">
        <f t="shared" si="76"/>
        <v/>
      </c>
      <c r="Q251" s="39" t="str">
        <f t="shared" si="77"/>
        <v/>
      </c>
      <c r="R251" s="84" t="str">
        <f t="shared" si="78"/>
        <v/>
      </c>
    </row>
    <row r="252" spans="1:18" x14ac:dyDescent="0.3">
      <c r="A252" s="24"/>
      <c r="B252" s="27"/>
      <c r="C252" s="48"/>
      <c r="D252" s="19"/>
      <c r="E252" s="20" t="str">
        <f t="shared" si="67"/>
        <v/>
      </c>
      <c r="F252" s="20" t="str">
        <f t="shared" si="68"/>
        <v/>
      </c>
      <c r="G252" s="81"/>
      <c r="H252" s="20" t="str">
        <f t="shared" si="69"/>
        <v/>
      </c>
      <c r="I252" s="20" t="str">
        <f t="shared" si="70"/>
        <v/>
      </c>
      <c r="J252" s="45" t="str">
        <f t="shared" si="71"/>
        <v/>
      </c>
      <c r="K252" s="45" t="str">
        <f t="shared" si="72"/>
        <v/>
      </c>
      <c r="L252" s="61" t="str">
        <f t="shared" si="73"/>
        <v/>
      </c>
      <c r="M252" s="23">
        <f t="shared" si="74"/>
        <v>0</v>
      </c>
      <c r="N252">
        <v>70</v>
      </c>
      <c r="O252" s="23">
        <f t="shared" si="75"/>
        <v>-70</v>
      </c>
      <c r="P252" s="45" t="str">
        <f t="shared" si="76"/>
        <v/>
      </c>
      <c r="Q252" s="39" t="str">
        <f t="shared" si="77"/>
        <v/>
      </c>
      <c r="R252" s="84" t="str">
        <f t="shared" si="78"/>
        <v/>
      </c>
    </row>
    <row r="253" spans="1:18" x14ac:dyDescent="0.3">
      <c r="A253" s="24"/>
      <c r="B253" s="27"/>
      <c r="C253" s="48"/>
      <c r="D253" s="19"/>
      <c r="E253" s="20" t="str">
        <f t="shared" si="67"/>
        <v/>
      </c>
      <c r="F253" s="20" t="str">
        <f t="shared" si="68"/>
        <v/>
      </c>
      <c r="G253" s="81"/>
      <c r="H253" s="20" t="str">
        <f t="shared" si="69"/>
        <v/>
      </c>
      <c r="I253" s="20" t="str">
        <f t="shared" si="70"/>
        <v/>
      </c>
      <c r="J253" s="45" t="str">
        <f t="shared" si="71"/>
        <v/>
      </c>
      <c r="K253" s="45" t="str">
        <f t="shared" si="72"/>
        <v/>
      </c>
      <c r="L253" s="61" t="str">
        <f t="shared" si="73"/>
        <v/>
      </c>
      <c r="M253" s="23">
        <f t="shared" si="74"/>
        <v>0</v>
      </c>
      <c r="N253">
        <v>71</v>
      </c>
      <c r="O253" s="23">
        <f t="shared" si="75"/>
        <v>-71</v>
      </c>
      <c r="P253" s="45" t="str">
        <f t="shared" si="76"/>
        <v/>
      </c>
      <c r="Q253" s="39" t="str">
        <f t="shared" si="77"/>
        <v/>
      </c>
      <c r="R253" s="84" t="str">
        <f t="shared" si="78"/>
        <v/>
      </c>
    </row>
    <row r="254" spans="1:18" x14ac:dyDescent="0.3">
      <c r="A254" s="24"/>
      <c r="B254" s="27"/>
      <c r="C254" s="48"/>
      <c r="D254" s="19"/>
      <c r="E254" s="20" t="str">
        <f t="shared" si="67"/>
        <v/>
      </c>
      <c r="F254" s="20" t="str">
        <f t="shared" si="68"/>
        <v/>
      </c>
      <c r="G254" s="81"/>
      <c r="H254" s="20" t="str">
        <f t="shared" si="69"/>
        <v/>
      </c>
      <c r="I254" s="20" t="str">
        <f t="shared" si="70"/>
        <v/>
      </c>
      <c r="J254" s="45" t="str">
        <f t="shared" si="71"/>
        <v/>
      </c>
      <c r="K254" s="45" t="str">
        <f t="shared" si="72"/>
        <v/>
      </c>
      <c r="L254" s="61" t="str">
        <f t="shared" si="73"/>
        <v/>
      </c>
      <c r="M254" s="23">
        <f t="shared" si="74"/>
        <v>0</v>
      </c>
      <c r="N254">
        <v>72</v>
      </c>
      <c r="O254" s="23">
        <f t="shared" si="75"/>
        <v>-72</v>
      </c>
      <c r="P254" s="45" t="str">
        <f t="shared" si="76"/>
        <v/>
      </c>
      <c r="Q254" s="39" t="str">
        <f t="shared" si="77"/>
        <v/>
      </c>
      <c r="R254" s="84" t="str">
        <f t="shared" si="78"/>
        <v/>
      </c>
    </row>
    <row r="255" spans="1:18" x14ac:dyDescent="0.3">
      <c r="A255" s="24"/>
      <c r="B255" s="27"/>
      <c r="C255" s="48"/>
      <c r="D255" s="19"/>
      <c r="E255" s="20" t="str">
        <f t="shared" si="67"/>
        <v/>
      </c>
      <c r="F255" s="20" t="str">
        <f t="shared" si="68"/>
        <v/>
      </c>
      <c r="G255" s="81"/>
      <c r="H255" s="20" t="str">
        <f t="shared" si="69"/>
        <v/>
      </c>
      <c r="I255" s="20" t="str">
        <f t="shared" si="70"/>
        <v/>
      </c>
      <c r="J255" s="45" t="str">
        <f t="shared" si="71"/>
        <v/>
      </c>
      <c r="K255" s="45" t="str">
        <f t="shared" si="72"/>
        <v/>
      </c>
      <c r="L255" s="61" t="str">
        <f t="shared" si="73"/>
        <v/>
      </c>
      <c r="M255" s="23">
        <f t="shared" si="74"/>
        <v>0</v>
      </c>
      <c r="N255">
        <v>73</v>
      </c>
      <c r="O255" s="23">
        <f t="shared" si="75"/>
        <v>-73</v>
      </c>
      <c r="P255" s="45" t="str">
        <f t="shared" si="76"/>
        <v/>
      </c>
      <c r="Q255" s="39" t="str">
        <f t="shared" si="77"/>
        <v/>
      </c>
      <c r="R255" s="84" t="str">
        <f t="shared" si="78"/>
        <v/>
      </c>
    </row>
    <row r="256" spans="1:18" x14ac:dyDescent="0.3">
      <c r="A256" s="24"/>
      <c r="B256" s="27"/>
      <c r="C256" s="48"/>
      <c r="D256" s="19"/>
      <c r="E256" s="20" t="str">
        <f t="shared" si="67"/>
        <v/>
      </c>
      <c r="F256" s="20" t="str">
        <f t="shared" si="68"/>
        <v/>
      </c>
      <c r="G256" s="81"/>
      <c r="H256" s="20" t="str">
        <f t="shared" si="69"/>
        <v/>
      </c>
      <c r="I256" s="20" t="str">
        <f t="shared" si="70"/>
        <v/>
      </c>
      <c r="J256" s="45" t="str">
        <f t="shared" si="71"/>
        <v/>
      </c>
      <c r="K256" s="45" t="str">
        <f t="shared" si="72"/>
        <v/>
      </c>
      <c r="L256" s="61" t="str">
        <f t="shared" si="73"/>
        <v/>
      </c>
      <c r="M256" s="23">
        <f t="shared" si="74"/>
        <v>0</v>
      </c>
      <c r="N256">
        <v>74</v>
      </c>
      <c r="O256" s="23">
        <f t="shared" si="75"/>
        <v>-74</v>
      </c>
      <c r="P256" s="45" t="str">
        <f t="shared" si="76"/>
        <v/>
      </c>
      <c r="Q256" s="39" t="str">
        <f t="shared" si="77"/>
        <v/>
      </c>
      <c r="R256" s="84" t="str">
        <f t="shared" si="78"/>
        <v/>
      </c>
    </row>
    <row r="257" spans="1:18" x14ac:dyDescent="0.3">
      <c r="A257" s="24"/>
      <c r="B257" s="27"/>
      <c r="C257" s="48"/>
      <c r="D257" s="19"/>
      <c r="E257" s="20" t="str">
        <f t="shared" si="67"/>
        <v/>
      </c>
      <c r="F257" s="20" t="str">
        <f t="shared" si="68"/>
        <v/>
      </c>
      <c r="G257" s="81"/>
      <c r="H257" s="20" t="str">
        <f t="shared" si="69"/>
        <v/>
      </c>
      <c r="I257" s="20" t="str">
        <f t="shared" si="70"/>
        <v/>
      </c>
      <c r="J257" s="45" t="str">
        <f t="shared" si="71"/>
        <v/>
      </c>
      <c r="K257" s="45" t="str">
        <f t="shared" si="72"/>
        <v/>
      </c>
      <c r="L257" s="61" t="str">
        <f t="shared" si="73"/>
        <v/>
      </c>
      <c r="M257" s="23">
        <f t="shared" si="74"/>
        <v>0</v>
      </c>
      <c r="N257">
        <v>75</v>
      </c>
      <c r="O257" s="23">
        <f t="shared" si="75"/>
        <v>-75</v>
      </c>
      <c r="P257" s="45" t="str">
        <f t="shared" si="76"/>
        <v/>
      </c>
      <c r="Q257" s="39" t="str">
        <f t="shared" si="77"/>
        <v/>
      </c>
      <c r="R257" s="84" t="str">
        <f t="shared" si="78"/>
        <v/>
      </c>
    </row>
    <row r="258" spans="1:18" x14ac:dyDescent="0.3">
      <c r="A258" s="24"/>
      <c r="B258" s="27"/>
      <c r="C258" s="48"/>
      <c r="D258" s="19"/>
      <c r="E258" s="20" t="str">
        <f t="shared" si="67"/>
        <v/>
      </c>
      <c r="F258" s="20" t="str">
        <f t="shared" si="68"/>
        <v/>
      </c>
      <c r="G258" s="81"/>
      <c r="H258" s="20" t="str">
        <f t="shared" si="69"/>
        <v/>
      </c>
      <c r="I258" s="20" t="str">
        <f t="shared" si="70"/>
        <v/>
      </c>
      <c r="J258" s="45" t="str">
        <f t="shared" si="71"/>
        <v/>
      </c>
      <c r="K258" s="45" t="str">
        <f t="shared" si="72"/>
        <v/>
      </c>
      <c r="L258" s="61" t="str">
        <f t="shared" si="73"/>
        <v/>
      </c>
      <c r="M258" s="23">
        <f t="shared" si="74"/>
        <v>0</v>
      </c>
      <c r="N258">
        <v>76</v>
      </c>
      <c r="O258" s="23">
        <f t="shared" si="75"/>
        <v>-76</v>
      </c>
      <c r="P258" s="45" t="str">
        <f t="shared" si="76"/>
        <v/>
      </c>
      <c r="Q258" s="39" t="str">
        <f t="shared" si="77"/>
        <v/>
      </c>
      <c r="R258" s="84" t="str">
        <f t="shared" si="78"/>
        <v/>
      </c>
    </row>
    <row r="259" spans="1:18" x14ac:dyDescent="0.3">
      <c r="A259" s="24"/>
      <c r="B259" s="27"/>
      <c r="C259" s="48"/>
      <c r="D259" s="19"/>
      <c r="E259" s="20" t="str">
        <f t="shared" si="67"/>
        <v/>
      </c>
      <c r="F259" s="20" t="str">
        <f t="shared" si="68"/>
        <v/>
      </c>
      <c r="G259" s="81"/>
      <c r="H259" s="20" t="str">
        <f t="shared" si="69"/>
        <v/>
      </c>
      <c r="I259" s="20" t="str">
        <f t="shared" si="70"/>
        <v/>
      </c>
      <c r="J259" s="45" t="str">
        <f t="shared" si="71"/>
        <v/>
      </c>
      <c r="K259" s="45" t="str">
        <f t="shared" si="72"/>
        <v/>
      </c>
      <c r="L259" s="61" t="str">
        <f t="shared" si="73"/>
        <v/>
      </c>
      <c r="M259" s="23">
        <f t="shared" si="74"/>
        <v>0</v>
      </c>
      <c r="N259">
        <v>77</v>
      </c>
      <c r="O259" s="23">
        <f t="shared" si="75"/>
        <v>-77</v>
      </c>
      <c r="P259" s="45" t="str">
        <f t="shared" si="76"/>
        <v/>
      </c>
      <c r="Q259" s="39" t="str">
        <f t="shared" si="77"/>
        <v/>
      </c>
      <c r="R259" s="84" t="str">
        <f t="shared" si="78"/>
        <v/>
      </c>
    </row>
    <row r="260" spans="1:18" x14ac:dyDescent="0.3">
      <c r="A260" s="24"/>
      <c r="B260" s="27"/>
      <c r="C260" s="48"/>
      <c r="D260" s="19"/>
      <c r="E260" s="20" t="str">
        <f t="shared" si="67"/>
        <v/>
      </c>
      <c r="F260" s="20" t="str">
        <f t="shared" si="68"/>
        <v/>
      </c>
      <c r="G260" s="81"/>
      <c r="H260" s="20" t="str">
        <f t="shared" si="69"/>
        <v/>
      </c>
      <c r="I260" s="20" t="str">
        <f t="shared" si="70"/>
        <v/>
      </c>
      <c r="J260" s="45" t="str">
        <f t="shared" si="71"/>
        <v/>
      </c>
      <c r="K260" s="45" t="str">
        <f t="shared" si="72"/>
        <v/>
      </c>
      <c r="L260" s="61" t="str">
        <f t="shared" si="73"/>
        <v/>
      </c>
      <c r="M260" s="23">
        <f t="shared" si="74"/>
        <v>0</v>
      </c>
      <c r="N260">
        <v>78</v>
      </c>
      <c r="O260" s="23">
        <f t="shared" si="75"/>
        <v>-78</v>
      </c>
      <c r="P260" s="45" t="str">
        <f t="shared" si="76"/>
        <v/>
      </c>
      <c r="Q260" s="39" t="str">
        <f t="shared" si="77"/>
        <v/>
      </c>
      <c r="R260" s="84" t="str">
        <f t="shared" si="78"/>
        <v/>
      </c>
    </row>
    <row r="261" spans="1:18" x14ac:dyDescent="0.3">
      <c r="A261" s="24"/>
      <c r="B261" s="27"/>
      <c r="C261" s="48"/>
      <c r="D261" s="19"/>
      <c r="E261" s="20" t="str">
        <f t="shared" si="67"/>
        <v/>
      </c>
      <c r="F261" s="20" t="str">
        <f t="shared" si="68"/>
        <v/>
      </c>
      <c r="G261" s="81"/>
      <c r="H261" s="20" t="str">
        <f t="shared" si="69"/>
        <v/>
      </c>
      <c r="I261" s="20" t="str">
        <f t="shared" si="70"/>
        <v/>
      </c>
      <c r="J261" s="45" t="str">
        <f t="shared" si="71"/>
        <v/>
      </c>
      <c r="K261" s="45" t="str">
        <f t="shared" si="72"/>
        <v/>
      </c>
      <c r="L261" s="61" t="str">
        <f t="shared" si="73"/>
        <v/>
      </c>
      <c r="M261" s="23">
        <f t="shared" si="74"/>
        <v>0</v>
      </c>
      <c r="N261">
        <v>79</v>
      </c>
      <c r="O261" s="23">
        <f t="shared" si="75"/>
        <v>-79</v>
      </c>
      <c r="P261" s="45" t="str">
        <f t="shared" si="76"/>
        <v/>
      </c>
      <c r="Q261" s="39" t="str">
        <f t="shared" si="77"/>
        <v/>
      </c>
      <c r="R261" s="84" t="str">
        <f t="shared" si="78"/>
        <v/>
      </c>
    </row>
    <row r="262" spans="1:18" x14ac:dyDescent="0.3">
      <c r="A262" s="24"/>
      <c r="B262" s="27"/>
      <c r="C262" s="48"/>
      <c r="D262" s="19"/>
      <c r="E262" s="20" t="str">
        <f t="shared" si="67"/>
        <v/>
      </c>
      <c r="F262" s="20" t="str">
        <f t="shared" si="68"/>
        <v/>
      </c>
      <c r="G262" s="81"/>
      <c r="H262" s="20" t="str">
        <f t="shared" si="69"/>
        <v/>
      </c>
      <c r="I262" s="20" t="str">
        <f t="shared" si="70"/>
        <v/>
      </c>
      <c r="J262" s="45" t="str">
        <f t="shared" si="71"/>
        <v/>
      </c>
      <c r="K262" s="45" t="str">
        <f t="shared" si="72"/>
        <v/>
      </c>
      <c r="L262" s="61" t="str">
        <f t="shared" si="73"/>
        <v/>
      </c>
      <c r="M262" s="23">
        <f t="shared" si="74"/>
        <v>0</v>
      </c>
      <c r="N262">
        <v>80</v>
      </c>
      <c r="O262" s="23">
        <f t="shared" si="75"/>
        <v>-80</v>
      </c>
      <c r="P262" s="45" t="str">
        <f t="shared" si="76"/>
        <v/>
      </c>
      <c r="Q262" s="39" t="str">
        <f t="shared" si="77"/>
        <v/>
      </c>
      <c r="R262" s="84" t="str">
        <f t="shared" si="78"/>
        <v/>
      </c>
    </row>
    <row r="263" spans="1:18" x14ac:dyDescent="0.3">
      <c r="A263" s="24"/>
      <c r="B263" s="27"/>
      <c r="C263" s="48"/>
      <c r="D263" s="19"/>
      <c r="E263" s="20" t="str">
        <f t="shared" si="67"/>
        <v/>
      </c>
      <c r="F263" s="20" t="str">
        <f t="shared" si="68"/>
        <v/>
      </c>
      <c r="G263" s="81"/>
      <c r="H263" s="20" t="str">
        <f t="shared" si="69"/>
        <v/>
      </c>
      <c r="I263" s="20" t="str">
        <f t="shared" si="70"/>
        <v/>
      </c>
      <c r="J263" s="45" t="str">
        <f t="shared" si="71"/>
        <v/>
      </c>
      <c r="K263" s="45" t="str">
        <f t="shared" si="72"/>
        <v/>
      </c>
      <c r="L263" s="61" t="str">
        <f t="shared" si="73"/>
        <v/>
      </c>
      <c r="M263" s="23">
        <f t="shared" si="74"/>
        <v>0</v>
      </c>
      <c r="N263">
        <v>81</v>
      </c>
      <c r="O263" s="23">
        <f t="shared" si="75"/>
        <v>-81</v>
      </c>
      <c r="P263" s="45" t="str">
        <f t="shared" si="76"/>
        <v/>
      </c>
      <c r="Q263" s="39" t="str">
        <f t="shared" si="77"/>
        <v/>
      </c>
      <c r="R263" s="84" t="str">
        <f t="shared" si="78"/>
        <v/>
      </c>
    </row>
    <row r="264" spans="1:18" x14ac:dyDescent="0.3">
      <c r="A264" s="24"/>
      <c r="B264" s="27"/>
      <c r="C264" s="48"/>
      <c r="D264" s="19"/>
      <c r="E264" s="20" t="str">
        <f t="shared" si="67"/>
        <v/>
      </c>
      <c r="F264" s="20" t="str">
        <f t="shared" si="68"/>
        <v/>
      </c>
      <c r="G264" s="81"/>
      <c r="H264" s="20" t="str">
        <f t="shared" si="69"/>
        <v/>
      </c>
      <c r="I264" s="20" t="str">
        <f t="shared" si="70"/>
        <v/>
      </c>
      <c r="J264" s="45" t="str">
        <f t="shared" si="71"/>
        <v/>
      </c>
      <c r="K264" s="45" t="str">
        <f t="shared" si="72"/>
        <v/>
      </c>
      <c r="L264" s="61" t="str">
        <f t="shared" si="73"/>
        <v/>
      </c>
      <c r="M264" s="23">
        <f t="shared" si="74"/>
        <v>0</v>
      </c>
      <c r="N264">
        <v>82</v>
      </c>
      <c r="O264" s="23">
        <f t="shared" si="75"/>
        <v>-82</v>
      </c>
      <c r="P264" s="45" t="str">
        <f t="shared" si="76"/>
        <v/>
      </c>
      <c r="Q264" s="39" t="str">
        <f t="shared" si="77"/>
        <v/>
      </c>
      <c r="R264" s="84" t="str">
        <f t="shared" si="78"/>
        <v/>
      </c>
    </row>
    <row r="265" spans="1:18" x14ac:dyDescent="0.3">
      <c r="A265" s="24"/>
      <c r="B265" s="27"/>
      <c r="C265" s="48"/>
      <c r="D265" s="19"/>
      <c r="E265" s="20" t="str">
        <f t="shared" si="67"/>
        <v/>
      </c>
      <c r="F265" s="20" t="str">
        <f t="shared" si="68"/>
        <v/>
      </c>
      <c r="G265" s="81"/>
      <c r="H265" s="20" t="str">
        <f t="shared" si="69"/>
        <v/>
      </c>
      <c r="I265" s="20" t="str">
        <f t="shared" si="70"/>
        <v/>
      </c>
      <c r="J265" s="45" t="str">
        <f t="shared" si="71"/>
        <v/>
      </c>
      <c r="K265" s="45" t="str">
        <f t="shared" si="72"/>
        <v/>
      </c>
      <c r="L265" s="61" t="str">
        <f t="shared" si="73"/>
        <v/>
      </c>
      <c r="M265" s="23">
        <f t="shared" si="74"/>
        <v>0</v>
      </c>
      <c r="N265">
        <v>83</v>
      </c>
      <c r="O265" s="23">
        <f t="shared" si="75"/>
        <v>-83</v>
      </c>
      <c r="P265" s="45" t="str">
        <f t="shared" si="76"/>
        <v/>
      </c>
      <c r="Q265" s="39" t="str">
        <f t="shared" si="77"/>
        <v/>
      </c>
      <c r="R265" s="84" t="str">
        <f t="shared" si="78"/>
        <v/>
      </c>
    </row>
    <row r="266" spans="1:18" x14ac:dyDescent="0.3">
      <c r="A266" s="24"/>
      <c r="B266" s="27"/>
      <c r="C266" s="48"/>
      <c r="D266" s="19"/>
      <c r="E266" s="20" t="str">
        <f t="shared" si="67"/>
        <v/>
      </c>
      <c r="F266" s="20" t="str">
        <f t="shared" si="68"/>
        <v/>
      </c>
      <c r="G266" s="81"/>
      <c r="H266" s="20" t="str">
        <f t="shared" si="69"/>
        <v/>
      </c>
      <c r="I266" s="20" t="str">
        <f t="shared" si="70"/>
        <v/>
      </c>
      <c r="J266" s="45" t="str">
        <f t="shared" si="71"/>
        <v/>
      </c>
      <c r="K266" s="45" t="str">
        <f t="shared" si="72"/>
        <v/>
      </c>
      <c r="L266" s="61" t="str">
        <f t="shared" si="73"/>
        <v/>
      </c>
      <c r="M266" s="23">
        <f t="shared" si="74"/>
        <v>0</v>
      </c>
      <c r="N266">
        <v>84</v>
      </c>
      <c r="O266" s="23">
        <f t="shared" si="75"/>
        <v>-84</v>
      </c>
      <c r="P266" s="45" t="str">
        <f t="shared" si="76"/>
        <v/>
      </c>
      <c r="Q266" s="39" t="str">
        <f t="shared" si="77"/>
        <v/>
      </c>
      <c r="R266" s="84" t="str">
        <f t="shared" si="78"/>
        <v/>
      </c>
    </row>
    <row r="267" spans="1:18" x14ac:dyDescent="0.3">
      <c r="A267" s="24"/>
      <c r="B267" s="27"/>
      <c r="C267" s="48"/>
      <c r="D267" s="19"/>
      <c r="E267" s="20" t="str">
        <f t="shared" si="67"/>
        <v/>
      </c>
      <c r="F267" s="20" t="str">
        <f t="shared" si="68"/>
        <v/>
      </c>
      <c r="G267" s="81"/>
      <c r="H267" s="20" t="str">
        <f t="shared" si="69"/>
        <v/>
      </c>
      <c r="I267" s="20" t="str">
        <f t="shared" si="70"/>
        <v/>
      </c>
      <c r="J267" s="45" t="str">
        <f t="shared" si="71"/>
        <v/>
      </c>
      <c r="K267" s="45" t="str">
        <f t="shared" si="72"/>
        <v/>
      </c>
      <c r="L267" s="61" t="str">
        <f t="shared" si="73"/>
        <v/>
      </c>
      <c r="M267" s="23">
        <f t="shared" si="74"/>
        <v>0</v>
      </c>
      <c r="N267">
        <v>85</v>
      </c>
      <c r="O267" s="23">
        <f t="shared" si="75"/>
        <v>-85</v>
      </c>
      <c r="P267" s="45" t="str">
        <f t="shared" si="76"/>
        <v/>
      </c>
      <c r="Q267" s="39" t="str">
        <f t="shared" si="77"/>
        <v/>
      </c>
      <c r="R267" s="84" t="str">
        <f t="shared" si="78"/>
        <v/>
      </c>
    </row>
    <row r="268" spans="1:18" x14ac:dyDescent="0.3">
      <c r="A268" s="24"/>
      <c r="B268" s="27"/>
      <c r="C268" s="48"/>
      <c r="D268" s="19"/>
      <c r="E268" s="20" t="str">
        <f t="shared" si="67"/>
        <v/>
      </c>
      <c r="F268" s="20" t="str">
        <f t="shared" si="68"/>
        <v/>
      </c>
      <c r="G268" s="81"/>
      <c r="H268" s="20" t="str">
        <f t="shared" si="69"/>
        <v/>
      </c>
      <c r="I268" s="20" t="str">
        <f t="shared" si="70"/>
        <v/>
      </c>
      <c r="J268" s="45" t="str">
        <f t="shared" si="71"/>
        <v/>
      </c>
      <c r="K268" s="45" t="str">
        <f t="shared" si="72"/>
        <v/>
      </c>
      <c r="L268" s="61" t="str">
        <f t="shared" si="73"/>
        <v/>
      </c>
      <c r="M268" s="23">
        <f t="shared" si="74"/>
        <v>0</v>
      </c>
      <c r="N268">
        <v>86</v>
      </c>
      <c r="O268" s="23">
        <f t="shared" si="75"/>
        <v>-86</v>
      </c>
      <c r="P268" s="45" t="str">
        <f t="shared" si="76"/>
        <v/>
      </c>
      <c r="Q268" s="39" t="str">
        <f t="shared" si="77"/>
        <v/>
      </c>
      <c r="R268" s="84" t="str">
        <f t="shared" si="78"/>
        <v/>
      </c>
    </row>
    <row r="269" spans="1:18" x14ac:dyDescent="0.3">
      <c r="A269" s="24"/>
      <c r="B269" s="27"/>
      <c r="C269" s="48"/>
      <c r="D269" s="19"/>
      <c r="E269" s="20" t="str">
        <f t="shared" si="67"/>
        <v/>
      </c>
      <c r="F269" s="20" t="str">
        <f t="shared" si="68"/>
        <v/>
      </c>
      <c r="G269" s="81"/>
      <c r="H269" s="20" t="str">
        <f t="shared" si="69"/>
        <v/>
      </c>
      <c r="I269" s="20" t="str">
        <f t="shared" si="70"/>
        <v/>
      </c>
      <c r="J269" s="45" t="str">
        <f t="shared" si="71"/>
        <v/>
      </c>
      <c r="K269" s="45" t="str">
        <f t="shared" si="72"/>
        <v/>
      </c>
      <c r="L269" s="61" t="str">
        <f t="shared" si="73"/>
        <v/>
      </c>
      <c r="M269" s="23">
        <f t="shared" si="74"/>
        <v>0</v>
      </c>
      <c r="N269">
        <v>87</v>
      </c>
      <c r="O269" s="23">
        <f t="shared" si="75"/>
        <v>-87</v>
      </c>
      <c r="P269" s="45" t="str">
        <f t="shared" si="76"/>
        <v/>
      </c>
      <c r="Q269" s="39" t="str">
        <f t="shared" si="77"/>
        <v/>
      </c>
      <c r="R269" s="84" t="str">
        <f t="shared" si="78"/>
        <v/>
      </c>
    </row>
    <row r="270" spans="1:18" x14ac:dyDescent="0.3">
      <c r="A270" s="24"/>
      <c r="B270" s="27"/>
      <c r="C270" s="48"/>
      <c r="D270" s="19"/>
      <c r="E270" s="20" t="str">
        <f t="shared" si="67"/>
        <v/>
      </c>
      <c r="F270" s="20" t="str">
        <f t="shared" si="68"/>
        <v/>
      </c>
      <c r="G270" s="81"/>
      <c r="H270" s="20" t="str">
        <f t="shared" si="69"/>
        <v/>
      </c>
      <c r="I270" s="20" t="str">
        <f t="shared" si="70"/>
        <v/>
      </c>
      <c r="J270" s="45" t="str">
        <f t="shared" si="71"/>
        <v/>
      </c>
      <c r="K270" s="45" t="str">
        <f t="shared" si="72"/>
        <v/>
      </c>
      <c r="L270" s="61" t="str">
        <f t="shared" si="73"/>
        <v/>
      </c>
      <c r="M270" s="23">
        <f t="shared" si="74"/>
        <v>0</v>
      </c>
      <c r="N270">
        <v>88</v>
      </c>
      <c r="O270" s="23">
        <f t="shared" si="75"/>
        <v>-88</v>
      </c>
      <c r="P270" s="45" t="str">
        <f t="shared" si="76"/>
        <v/>
      </c>
      <c r="Q270" s="39" t="str">
        <f t="shared" si="77"/>
        <v/>
      </c>
      <c r="R270" s="84" t="str">
        <f t="shared" si="78"/>
        <v/>
      </c>
    </row>
    <row r="271" spans="1:18" x14ac:dyDescent="0.3">
      <c r="A271" s="24"/>
      <c r="B271" s="27"/>
      <c r="C271" s="48"/>
      <c r="D271" s="19"/>
      <c r="E271" s="20" t="str">
        <f t="shared" si="67"/>
        <v/>
      </c>
      <c r="F271" s="20" t="str">
        <f t="shared" si="68"/>
        <v/>
      </c>
      <c r="G271" s="81"/>
      <c r="H271" s="20" t="str">
        <f t="shared" si="69"/>
        <v/>
      </c>
      <c r="I271" s="20" t="str">
        <f t="shared" si="70"/>
        <v/>
      </c>
      <c r="J271" s="45" t="str">
        <f t="shared" si="71"/>
        <v/>
      </c>
      <c r="K271" s="45" t="str">
        <f t="shared" si="72"/>
        <v/>
      </c>
      <c r="L271" s="61" t="str">
        <f t="shared" si="73"/>
        <v/>
      </c>
      <c r="M271" s="23">
        <f t="shared" si="74"/>
        <v>0</v>
      </c>
      <c r="N271">
        <v>89</v>
      </c>
      <c r="O271" s="23">
        <f t="shared" si="75"/>
        <v>-89</v>
      </c>
      <c r="P271" s="45" t="str">
        <f t="shared" si="76"/>
        <v/>
      </c>
      <c r="Q271" s="39" t="str">
        <f t="shared" si="77"/>
        <v/>
      </c>
      <c r="R271" s="84" t="str">
        <f t="shared" si="78"/>
        <v/>
      </c>
    </row>
    <row r="272" spans="1:18" x14ac:dyDescent="0.3">
      <c r="A272" s="24"/>
      <c r="B272" s="27"/>
      <c r="C272" s="48"/>
      <c r="D272" s="19"/>
      <c r="E272" s="20" t="str">
        <f t="shared" si="67"/>
        <v/>
      </c>
      <c r="F272" s="20" t="str">
        <f t="shared" si="68"/>
        <v/>
      </c>
      <c r="G272" s="81"/>
      <c r="H272" s="20" t="str">
        <f t="shared" si="69"/>
        <v/>
      </c>
      <c r="I272" s="20" t="str">
        <f t="shared" si="70"/>
        <v/>
      </c>
      <c r="J272" s="45" t="str">
        <f t="shared" si="71"/>
        <v/>
      </c>
      <c r="K272" s="45" t="str">
        <f t="shared" si="72"/>
        <v/>
      </c>
      <c r="L272" s="61" t="str">
        <f t="shared" si="73"/>
        <v/>
      </c>
      <c r="M272" s="23">
        <f t="shared" si="74"/>
        <v>0</v>
      </c>
      <c r="N272">
        <v>90</v>
      </c>
      <c r="O272" s="23">
        <f t="shared" si="75"/>
        <v>-90</v>
      </c>
      <c r="P272" s="45" t="str">
        <f t="shared" si="76"/>
        <v/>
      </c>
      <c r="Q272" s="39" t="str">
        <f t="shared" si="77"/>
        <v/>
      </c>
      <c r="R272" s="84" t="str">
        <f t="shared" si="78"/>
        <v/>
      </c>
    </row>
    <row r="273" spans="1:18" x14ac:dyDescent="0.3">
      <c r="A273" s="24"/>
      <c r="B273" s="27"/>
      <c r="C273" s="48"/>
      <c r="D273" s="19"/>
      <c r="E273" s="20" t="str">
        <f t="shared" si="67"/>
        <v/>
      </c>
      <c r="F273" s="20" t="str">
        <f t="shared" si="68"/>
        <v/>
      </c>
      <c r="G273" s="81"/>
      <c r="H273" s="20" t="str">
        <f t="shared" si="69"/>
        <v/>
      </c>
      <c r="I273" s="20" t="str">
        <f t="shared" si="70"/>
        <v/>
      </c>
      <c r="J273" s="45" t="str">
        <f t="shared" si="71"/>
        <v/>
      </c>
      <c r="K273" s="45" t="str">
        <f t="shared" si="72"/>
        <v/>
      </c>
      <c r="L273" s="61" t="str">
        <f t="shared" si="73"/>
        <v/>
      </c>
      <c r="M273" s="23">
        <f t="shared" si="74"/>
        <v>0</v>
      </c>
      <c r="N273">
        <v>91</v>
      </c>
      <c r="O273" s="23">
        <f t="shared" si="75"/>
        <v>-91</v>
      </c>
      <c r="P273" s="45" t="str">
        <f t="shared" si="76"/>
        <v/>
      </c>
      <c r="Q273" s="39" t="str">
        <f t="shared" si="77"/>
        <v/>
      </c>
      <c r="R273" s="84" t="str">
        <f t="shared" si="78"/>
        <v/>
      </c>
    </row>
    <row r="274" spans="1:18" x14ac:dyDescent="0.3">
      <c r="A274" s="24"/>
      <c r="B274" s="27"/>
      <c r="C274" s="48"/>
      <c r="D274" s="19"/>
      <c r="E274" s="20" t="str">
        <f t="shared" si="67"/>
        <v/>
      </c>
      <c r="F274" s="20" t="str">
        <f t="shared" si="68"/>
        <v/>
      </c>
      <c r="G274" s="81"/>
      <c r="H274" s="20" t="str">
        <f t="shared" si="69"/>
        <v/>
      </c>
      <c r="I274" s="20" t="str">
        <f t="shared" si="70"/>
        <v/>
      </c>
      <c r="J274" s="45" t="str">
        <f t="shared" si="71"/>
        <v/>
      </c>
      <c r="K274" s="45" t="str">
        <f t="shared" si="72"/>
        <v/>
      </c>
      <c r="L274" s="61" t="str">
        <f t="shared" si="73"/>
        <v/>
      </c>
      <c r="M274" s="23">
        <f t="shared" si="74"/>
        <v>0</v>
      </c>
      <c r="N274">
        <v>92</v>
      </c>
      <c r="O274" s="23">
        <f t="shared" si="75"/>
        <v>-92</v>
      </c>
      <c r="P274" s="45" t="str">
        <f t="shared" si="76"/>
        <v/>
      </c>
      <c r="Q274" s="39" t="str">
        <f t="shared" si="77"/>
        <v/>
      </c>
      <c r="R274" s="84" t="str">
        <f t="shared" si="78"/>
        <v/>
      </c>
    </row>
    <row r="275" spans="1:18" x14ac:dyDescent="0.3">
      <c r="A275" s="24"/>
      <c r="B275" s="27"/>
      <c r="C275" s="48"/>
      <c r="D275" s="19"/>
      <c r="E275" s="20" t="str">
        <f t="shared" si="67"/>
        <v/>
      </c>
      <c r="F275" s="20" t="str">
        <f t="shared" si="68"/>
        <v/>
      </c>
      <c r="G275" s="81"/>
      <c r="H275" s="20" t="str">
        <f t="shared" si="69"/>
        <v/>
      </c>
      <c r="I275" s="20" t="str">
        <f t="shared" si="70"/>
        <v/>
      </c>
      <c r="J275" s="45" t="str">
        <f t="shared" si="71"/>
        <v/>
      </c>
      <c r="K275" s="45" t="str">
        <f t="shared" si="72"/>
        <v/>
      </c>
      <c r="L275" s="61" t="str">
        <f t="shared" si="73"/>
        <v/>
      </c>
      <c r="M275" s="23">
        <f t="shared" si="74"/>
        <v>0</v>
      </c>
      <c r="N275">
        <v>93</v>
      </c>
      <c r="O275" s="23">
        <f t="shared" si="75"/>
        <v>-93</v>
      </c>
      <c r="P275" s="45" t="str">
        <f t="shared" si="76"/>
        <v/>
      </c>
      <c r="Q275" s="39" t="str">
        <f t="shared" si="77"/>
        <v/>
      </c>
      <c r="R275" s="84" t="str">
        <f t="shared" si="78"/>
        <v/>
      </c>
    </row>
    <row r="276" spans="1:18" x14ac:dyDescent="0.3">
      <c r="A276" s="24"/>
      <c r="B276" s="27"/>
      <c r="C276" s="48"/>
      <c r="D276" s="19"/>
      <c r="E276" s="20" t="str">
        <f t="shared" si="67"/>
        <v/>
      </c>
      <c r="F276" s="20" t="str">
        <f t="shared" si="68"/>
        <v/>
      </c>
      <c r="G276" s="81"/>
      <c r="H276" s="20" t="str">
        <f t="shared" si="69"/>
        <v/>
      </c>
      <c r="I276" s="20" t="str">
        <f t="shared" si="70"/>
        <v/>
      </c>
      <c r="J276" s="45" t="str">
        <f t="shared" si="71"/>
        <v/>
      </c>
      <c r="K276" s="45" t="str">
        <f t="shared" si="72"/>
        <v/>
      </c>
      <c r="L276" s="61" t="str">
        <f t="shared" si="73"/>
        <v/>
      </c>
      <c r="M276" s="23">
        <f t="shared" si="74"/>
        <v>0</v>
      </c>
      <c r="N276">
        <v>94</v>
      </c>
      <c r="O276" s="23">
        <f t="shared" si="75"/>
        <v>-94</v>
      </c>
      <c r="P276" s="45" t="str">
        <f t="shared" si="76"/>
        <v/>
      </c>
      <c r="Q276" s="39" t="str">
        <f t="shared" si="77"/>
        <v/>
      </c>
      <c r="R276" s="84" t="str">
        <f t="shared" si="78"/>
        <v/>
      </c>
    </row>
    <row r="277" spans="1:18" x14ac:dyDescent="0.3">
      <c r="A277" s="24"/>
      <c r="B277" s="27"/>
      <c r="C277" s="48"/>
      <c r="D277" s="19"/>
      <c r="E277" s="20" t="str">
        <f t="shared" si="67"/>
        <v/>
      </c>
      <c r="F277" s="20" t="str">
        <f t="shared" si="68"/>
        <v/>
      </c>
      <c r="G277" s="81"/>
      <c r="H277" s="20" t="str">
        <f t="shared" si="69"/>
        <v/>
      </c>
      <c r="I277" s="20" t="str">
        <f t="shared" si="70"/>
        <v/>
      </c>
      <c r="J277" s="45" t="str">
        <f t="shared" si="71"/>
        <v/>
      </c>
      <c r="K277" s="45" t="str">
        <f t="shared" si="72"/>
        <v/>
      </c>
      <c r="L277" s="61" t="str">
        <f t="shared" si="73"/>
        <v/>
      </c>
      <c r="M277" s="23">
        <f t="shared" si="74"/>
        <v>0</v>
      </c>
      <c r="N277">
        <v>95</v>
      </c>
      <c r="O277" s="23">
        <f t="shared" si="75"/>
        <v>-95</v>
      </c>
      <c r="P277" s="45" t="str">
        <f t="shared" si="76"/>
        <v/>
      </c>
      <c r="Q277" s="39" t="str">
        <f t="shared" si="77"/>
        <v/>
      </c>
      <c r="R277" s="84" t="str">
        <f t="shared" si="78"/>
        <v/>
      </c>
    </row>
    <row r="278" spans="1:18" x14ac:dyDescent="0.3">
      <c r="A278" s="24"/>
      <c r="B278" s="27"/>
      <c r="C278" s="48"/>
      <c r="D278" s="19"/>
      <c r="E278" s="20" t="str">
        <f t="shared" si="67"/>
        <v/>
      </c>
      <c r="F278" s="20" t="str">
        <f t="shared" si="68"/>
        <v/>
      </c>
      <c r="G278" s="81"/>
      <c r="H278" s="20" t="str">
        <f t="shared" si="69"/>
        <v/>
      </c>
      <c r="I278" s="20" t="str">
        <f t="shared" si="70"/>
        <v/>
      </c>
      <c r="J278" s="45" t="str">
        <f t="shared" si="71"/>
        <v/>
      </c>
      <c r="K278" s="45" t="str">
        <f t="shared" si="72"/>
        <v/>
      </c>
      <c r="L278" s="61" t="str">
        <f t="shared" si="73"/>
        <v/>
      </c>
      <c r="M278" s="23">
        <f t="shared" si="74"/>
        <v>0</v>
      </c>
      <c r="N278">
        <v>96</v>
      </c>
      <c r="O278" s="23">
        <f t="shared" si="75"/>
        <v>-96</v>
      </c>
      <c r="P278" s="45" t="str">
        <f t="shared" si="76"/>
        <v/>
      </c>
      <c r="Q278" s="39" t="str">
        <f t="shared" si="77"/>
        <v/>
      </c>
      <c r="R278" s="84" t="str">
        <f t="shared" si="78"/>
        <v/>
      </c>
    </row>
    <row r="279" spans="1:18" x14ac:dyDescent="0.3">
      <c r="A279" s="24"/>
      <c r="B279" s="27"/>
      <c r="C279" s="48"/>
      <c r="D279" s="19"/>
      <c r="E279" s="20" t="str">
        <f t="shared" si="67"/>
        <v/>
      </c>
      <c r="F279" s="20" t="str">
        <f t="shared" si="68"/>
        <v/>
      </c>
      <c r="G279" s="81"/>
      <c r="H279" s="20" t="str">
        <f t="shared" si="69"/>
        <v/>
      </c>
      <c r="I279" s="20" t="str">
        <f t="shared" si="70"/>
        <v/>
      </c>
      <c r="J279" s="45" t="str">
        <f t="shared" si="71"/>
        <v/>
      </c>
      <c r="K279" s="45" t="str">
        <f t="shared" si="72"/>
        <v/>
      </c>
      <c r="L279" s="61" t="str">
        <f t="shared" si="73"/>
        <v/>
      </c>
      <c r="M279" s="23">
        <f t="shared" si="74"/>
        <v>0</v>
      </c>
      <c r="N279">
        <v>97</v>
      </c>
      <c r="O279" s="23">
        <f t="shared" si="75"/>
        <v>-97</v>
      </c>
      <c r="P279" s="45" t="str">
        <f t="shared" si="76"/>
        <v/>
      </c>
      <c r="Q279" s="39" t="str">
        <f t="shared" si="77"/>
        <v/>
      </c>
      <c r="R279" s="84" t="str">
        <f t="shared" si="78"/>
        <v/>
      </c>
    </row>
    <row r="280" spans="1:18" x14ac:dyDescent="0.3">
      <c r="A280" s="24"/>
      <c r="B280" s="27"/>
      <c r="C280" s="48"/>
      <c r="D280" s="19"/>
      <c r="E280" s="20" t="str">
        <f t="shared" si="67"/>
        <v/>
      </c>
      <c r="F280" s="20" t="str">
        <f t="shared" si="68"/>
        <v/>
      </c>
      <c r="G280" s="81"/>
      <c r="H280" s="20" t="str">
        <f t="shared" si="69"/>
        <v/>
      </c>
      <c r="I280" s="20" t="str">
        <f t="shared" si="70"/>
        <v/>
      </c>
      <c r="J280" s="45" t="str">
        <f t="shared" si="71"/>
        <v/>
      </c>
      <c r="K280" s="45" t="str">
        <f t="shared" si="72"/>
        <v/>
      </c>
      <c r="L280" s="61" t="str">
        <f t="shared" si="73"/>
        <v/>
      </c>
      <c r="M280" s="23">
        <f t="shared" si="74"/>
        <v>0</v>
      </c>
      <c r="N280">
        <v>98</v>
      </c>
      <c r="O280" s="23">
        <f t="shared" si="75"/>
        <v>-98</v>
      </c>
      <c r="P280" s="45" t="str">
        <f t="shared" si="76"/>
        <v/>
      </c>
      <c r="Q280" s="39" t="str">
        <f t="shared" si="77"/>
        <v/>
      </c>
      <c r="R280" s="84" t="str">
        <f t="shared" si="78"/>
        <v/>
      </c>
    </row>
    <row r="281" spans="1:18" x14ac:dyDescent="0.3">
      <c r="A281" s="24"/>
      <c r="B281" s="27"/>
      <c r="C281" s="48"/>
      <c r="D281" s="19"/>
      <c r="E281" s="20" t="str">
        <f t="shared" si="67"/>
        <v/>
      </c>
      <c r="F281" s="20" t="str">
        <f t="shared" si="68"/>
        <v/>
      </c>
      <c r="G281" s="81"/>
      <c r="H281" s="20" t="str">
        <f t="shared" si="69"/>
        <v/>
      </c>
      <c r="I281" s="20" t="str">
        <f t="shared" si="70"/>
        <v/>
      </c>
      <c r="J281" s="45" t="str">
        <f t="shared" si="71"/>
        <v/>
      </c>
      <c r="K281" s="45" t="str">
        <f t="shared" si="72"/>
        <v/>
      </c>
      <c r="L281" s="61" t="str">
        <f t="shared" si="73"/>
        <v/>
      </c>
      <c r="M281" s="23">
        <f t="shared" si="74"/>
        <v>0</v>
      </c>
      <c r="N281">
        <v>99</v>
      </c>
      <c r="O281" s="23">
        <f t="shared" si="75"/>
        <v>-99</v>
      </c>
      <c r="P281" s="45" t="str">
        <f t="shared" si="76"/>
        <v/>
      </c>
      <c r="Q281" s="39" t="str">
        <f t="shared" si="77"/>
        <v/>
      </c>
      <c r="R281" s="84" t="str">
        <f t="shared" si="78"/>
        <v/>
      </c>
    </row>
    <row r="282" spans="1:18" x14ac:dyDescent="0.3">
      <c r="A282" s="24"/>
      <c r="B282" s="27"/>
      <c r="C282" s="48"/>
      <c r="D282" s="19"/>
      <c r="E282" s="20" t="str">
        <f t="shared" si="67"/>
        <v/>
      </c>
      <c r="F282" s="20" t="str">
        <f t="shared" si="68"/>
        <v/>
      </c>
      <c r="G282" s="81"/>
      <c r="H282" s="20" t="str">
        <f t="shared" si="69"/>
        <v/>
      </c>
      <c r="I282" s="20" t="str">
        <f t="shared" si="70"/>
        <v/>
      </c>
      <c r="J282" s="45" t="str">
        <f t="shared" si="71"/>
        <v/>
      </c>
      <c r="K282" s="45" t="str">
        <f t="shared" si="72"/>
        <v/>
      </c>
      <c r="L282" s="61" t="str">
        <f t="shared" si="73"/>
        <v/>
      </c>
      <c r="M282" s="23">
        <f t="shared" si="74"/>
        <v>0</v>
      </c>
      <c r="N282">
        <v>100</v>
      </c>
      <c r="O282" s="23">
        <f t="shared" si="75"/>
        <v>-100</v>
      </c>
      <c r="P282" s="45" t="str">
        <f t="shared" si="76"/>
        <v/>
      </c>
      <c r="Q282" s="39" t="str">
        <f t="shared" si="77"/>
        <v/>
      </c>
      <c r="R282" s="84" t="str">
        <f t="shared" si="78"/>
        <v/>
      </c>
    </row>
    <row r="283" spans="1:18" x14ac:dyDescent="0.3">
      <c r="A283" s="24"/>
      <c r="B283" s="27"/>
      <c r="C283" s="48"/>
      <c r="D283" s="19"/>
      <c r="E283" s="20" t="str">
        <f t="shared" si="67"/>
        <v/>
      </c>
      <c r="F283" s="20" t="str">
        <f t="shared" si="68"/>
        <v/>
      </c>
      <c r="G283" s="81"/>
      <c r="H283" s="20" t="str">
        <f t="shared" si="69"/>
        <v/>
      </c>
      <c r="I283" s="20" t="str">
        <f t="shared" si="70"/>
        <v/>
      </c>
      <c r="J283" s="45" t="str">
        <f t="shared" si="71"/>
        <v/>
      </c>
      <c r="K283" s="45" t="str">
        <f t="shared" si="72"/>
        <v/>
      </c>
      <c r="L283" s="61" t="str">
        <f t="shared" si="73"/>
        <v/>
      </c>
      <c r="M283" s="23">
        <f t="shared" si="74"/>
        <v>0</v>
      </c>
      <c r="N283">
        <v>101</v>
      </c>
      <c r="O283" s="23">
        <f t="shared" si="75"/>
        <v>-101</v>
      </c>
      <c r="P283" s="45" t="str">
        <f t="shared" si="76"/>
        <v/>
      </c>
      <c r="Q283" s="39" t="str">
        <f t="shared" si="77"/>
        <v/>
      </c>
      <c r="R283" s="84" t="str">
        <f t="shared" si="78"/>
        <v/>
      </c>
    </row>
    <row r="284" spans="1:18" x14ac:dyDescent="0.3">
      <c r="A284" s="24"/>
      <c r="B284" s="27"/>
      <c r="C284" s="48"/>
      <c r="D284" s="19"/>
      <c r="E284" s="20" t="str">
        <f t="shared" si="67"/>
        <v/>
      </c>
      <c r="F284" s="20" t="str">
        <f t="shared" si="68"/>
        <v/>
      </c>
      <c r="G284" s="81"/>
      <c r="H284" s="20" t="str">
        <f t="shared" si="69"/>
        <v/>
      </c>
      <c r="I284" s="20" t="str">
        <f t="shared" si="70"/>
        <v/>
      </c>
      <c r="J284" s="45" t="str">
        <f t="shared" si="71"/>
        <v/>
      </c>
      <c r="K284" s="45" t="str">
        <f t="shared" si="72"/>
        <v/>
      </c>
      <c r="L284" s="61" t="str">
        <f t="shared" si="73"/>
        <v/>
      </c>
      <c r="M284" s="23">
        <f t="shared" si="74"/>
        <v>0</v>
      </c>
      <c r="N284">
        <v>102</v>
      </c>
      <c r="O284" s="23">
        <f t="shared" si="75"/>
        <v>-102</v>
      </c>
      <c r="P284" s="45" t="str">
        <f t="shared" si="76"/>
        <v/>
      </c>
      <c r="Q284" s="39" t="str">
        <f t="shared" si="77"/>
        <v/>
      </c>
      <c r="R284" s="84" t="str">
        <f t="shared" si="78"/>
        <v/>
      </c>
    </row>
    <row r="285" spans="1:18" x14ac:dyDescent="0.3">
      <c r="A285" s="24"/>
      <c r="B285" s="27"/>
      <c r="C285" s="48"/>
      <c r="D285" s="19"/>
      <c r="E285" s="20" t="str">
        <f t="shared" si="67"/>
        <v/>
      </c>
      <c r="F285" s="20" t="str">
        <f t="shared" si="68"/>
        <v/>
      </c>
      <c r="G285" s="81"/>
      <c r="H285" s="20" t="str">
        <f t="shared" si="69"/>
        <v/>
      </c>
      <c r="I285" s="20" t="str">
        <f t="shared" si="70"/>
        <v/>
      </c>
      <c r="J285" s="45" t="str">
        <f t="shared" si="71"/>
        <v/>
      </c>
      <c r="K285" s="45" t="str">
        <f t="shared" si="72"/>
        <v/>
      </c>
      <c r="L285" s="61" t="str">
        <f t="shared" si="73"/>
        <v/>
      </c>
      <c r="M285" s="23">
        <f t="shared" si="74"/>
        <v>0</v>
      </c>
      <c r="N285">
        <v>103</v>
      </c>
      <c r="O285" s="23">
        <f t="shared" si="75"/>
        <v>-103</v>
      </c>
      <c r="P285" s="45" t="str">
        <f t="shared" si="76"/>
        <v/>
      </c>
      <c r="Q285" s="39" t="str">
        <f t="shared" si="77"/>
        <v/>
      </c>
      <c r="R285" s="84" t="str">
        <f t="shared" si="78"/>
        <v/>
      </c>
    </row>
    <row r="286" spans="1:18" x14ac:dyDescent="0.3">
      <c r="A286" s="24"/>
      <c r="B286" s="27"/>
      <c r="C286" s="48"/>
      <c r="D286" s="19"/>
      <c r="E286" s="20" t="str">
        <f t="shared" si="67"/>
        <v/>
      </c>
      <c r="F286" s="20" t="str">
        <f t="shared" si="68"/>
        <v/>
      </c>
      <c r="G286" s="81"/>
      <c r="H286" s="20" t="str">
        <f t="shared" si="69"/>
        <v/>
      </c>
      <c r="I286" s="20" t="str">
        <f t="shared" si="70"/>
        <v/>
      </c>
      <c r="J286" s="45" t="str">
        <f t="shared" si="71"/>
        <v/>
      </c>
      <c r="K286" s="45" t="str">
        <f t="shared" si="72"/>
        <v/>
      </c>
      <c r="L286" s="61" t="str">
        <f t="shared" si="73"/>
        <v/>
      </c>
      <c r="M286" s="23">
        <f t="shared" si="74"/>
        <v>0</v>
      </c>
      <c r="N286">
        <v>104</v>
      </c>
      <c r="O286" s="23">
        <f t="shared" si="75"/>
        <v>-104</v>
      </c>
      <c r="P286" s="45" t="str">
        <f t="shared" si="76"/>
        <v/>
      </c>
      <c r="Q286" s="39" t="str">
        <f t="shared" si="77"/>
        <v/>
      </c>
      <c r="R286" s="84" t="str">
        <f t="shared" si="78"/>
        <v/>
      </c>
    </row>
    <row r="287" spans="1:18" x14ac:dyDescent="0.3">
      <c r="A287" s="24"/>
      <c r="B287" s="27"/>
      <c r="C287" s="48"/>
      <c r="D287" s="19"/>
      <c r="E287" s="20" t="str">
        <f t="shared" si="67"/>
        <v/>
      </c>
      <c r="F287" s="20" t="str">
        <f t="shared" si="68"/>
        <v/>
      </c>
      <c r="G287" s="81"/>
      <c r="H287" s="20" t="str">
        <f t="shared" si="69"/>
        <v/>
      </c>
      <c r="I287" s="20" t="str">
        <f t="shared" si="70"/>
        <v/>
      </c>
      <c r="J287" s="45" t="str">
        <f t="shared" si="71"/>
        <v/>
      </c>
      <c r="K287" s="45" t="str">
        <f t="shared" si="72"/>
        <v/>
      </c>
      <c r="L287" s="61" t="str">
        <f t="shared" si="73"/>
        <v/>
      </c>
      <c r="M287" s="23">
        <f t="shared" si="74"/>
        <v>0</v>
      </c>
      <c r="N287">
        <v>105</v>
      </c>
      <c r="O287" s="23">
        <f t="shared" si="75"/>
        <v>-105</v>
      </c>
      <c r="P287" s="45" t="str">
        <f t="shared" si="76"/>
        <v/>
      </c>
      <c r="Q287" s="39" t="str">
        <f t="shared" si="77"/>
        <v/>
      </c>
      <c r="R287" s="84" t="str">
        <f t="shared" si="78"/>
        <v/>
      </c>
    </row>
    <row r="288" spans="1:18" x14ac:dyDescent="0.3">
      <c r="A288" s="24"/>
      <c r="B288" s="27"/>
      <c r="C288" s="48"/>
      <c r="D288" s="19"/>
      <c r="E288" s="20" t="str">
        <f t="shared" si="67"/>
        <v/>
      </c>
      <c r="F288" s="20" t="str">
        <f t="shared" si="68"/>
        <v/>
      </c>
      <c r="G288" s="81"/>
      <c r="H288" s="20" t="str">
        <f t="shared" si="69"/>
        <v/>
      </c>
      <c r="I288" s="20" t="str">
        <f t="shared" si="70"/>
        <v/>
      </c>
      <c r="J288" s="45" t="str">
        <f t="shared" si="71"/>
        <v/>
      </c>
      <c r="K288" s="45" t="str">
        <f t="shared" si="72"/>
        <v/>
      </c>
      <c r="L288" s="61" t="str">
        <f t="shared" si="73"/>
        <v/>
      </c>
      <c r="M288" s="23">
        <f t="shared" si="74"/>
        <v>0</v>
      </c>
      <c r="N288">
        <v>106</v>
      </c>
      <c r="O288" s="23">
        <f t="shared" si="75"/>
        <v>-106</v>
      </c>
      <c r="P288" s="45" t="str">
        <f t="shared" si="76"/>
        <v/>
      </c>
      <c r="Q288" s="39" t="str">
        <f t="shared" si="77"/>
        <v/>
      </c>
      <c r="R288" s="84" t="str">
        <f t="shared" si="78"/>
        <v/>
      </c>
    </row>
    <row r="289" spans="1:18" x14ac:dyDescent="0.3">
      <c r="A289" s="24"/>
      <c r="B289" s="27"/>
      <c r="C289" s="48"/>
      <c r="D289" s="19"/>
      <c r="E289" s="20" t="str">
        <f t="shared" si="67"/>
        <v/>
      </c>
      <c r="F289" s="20" t="str">
        <f t="shared" si="68"/>
        <v/>
      </c>
      <c r="G289" s="81"/>
      <c r="H289" s="20" t="str">
        <f t="shared" si="69"/>
        <v/>
      </c>
      <c r="I289" s="20" t="str">
        <f t="shared" si="70"/>
        <v/>
      </c>
      <c r="J289" s="45" t="str">
        <f t="shared" si="71"/>
        <v/>
      </c>
      <c r="K289" s="45" t="str">
        <f t="shared" si="72"/>
        <v/>
      </c>
      <c r="L289" s="61" t="str">
        <f t="shared" si="73"/>
        <v/>
      </c>
      <c r="M289" s="23">
        <f t="shared" si="74"/>
        <v>0</v>
      </c>
      <c r="N289">
        <v>107</v>
      </c>
      <c r="O289" s="23">
        <f t="shared" si="75"/>
        <v>-107</v>
      </c>
      <c r="P289" s="45" t="str">
        <f t="shared" si="76"/>
        <v/>
      </c>
      <c r="Q289" s="39" t="str">
        <f t="shared" si="77"/>
        <v/>
      </c>
      <c r="R289" s="84" t="str">
        <f t="shared" si="78"/>
        <v/>
      </c>
    </row>
    <row r="290" spans="1:18" x14ac:dyDescent="0.3">
      <c r="A290" s="24"/>
      <c r="B290" s="27"/>
      <c r="C290" s="48"/>
      <c r="D290" s="19"/>
      <c r="E290" s="20" t="str">
        <f t="shared" si="67"/>
        <v/>
      </c>
      <c r="F290" s="20" t="str">
        <f t="shared" si="68"/>
        <v/>
      </c>
      <c r="G290" s="81"/>
      <c r="H290" s="20" t="str">
        <f t="shared" si="69"/>
        <v/>
      </c>
      <c r="I290" s="20" t="str">
        <f t="shared" si="70"/>
        <v/>
      </c>
      <c r="J290" s="45" t="str">
        <f t="shared" si="71"/>
        <v/>
      </c>
      <c r="K290" s="45" t="str">
        <f t="shared" si="72"/>
        <v/>
      </c>
      <c r="L290" s="61" t="str">
        <f t="shared" si="73"/>
        <v/>
      </c>
      <c r="M290" s="23">
        <f t="shared" si="74"/>
        <v>0</v>
      </c>
      <c r="N290">
        <v>108</v>
      </c>
      <c r="O290" s="23">
        <f t="shared" si="75"/>
        <v>-108</v>
      </c>
      <c r="P290" s="45" t="str">
        <f t="shared" si="76"/>
        <v/>
      </c>
      <c r="Q290" s="39" t="str">
        <f t="shared" si="77"/>
        <v/>
      </c>
      <c r="R290" s="84" t="str">
        <f t="shared" si="78"/>
        <v/>
      </c>
    </row>
    <row r="291" spans="1:18" x14ac:dyDescent="0.3">
      <c r="A291" s="24"/>
      <c r="B291" s="27"/>
      <c r="C291" s="48"/>
      <c r="D291" s="19"/>
      <c r="E291" s="20" t="str">
        <f t="shared" si="67"/>
        <v/>
      </c>
      <c r="F291" s="20" t="str">
        <f t="shared" si="68"/>
        <v/>
      </c>
      <c r="G291" s="81"/>
      <c r="H291" s="20" t="str">
        <f t="shared" si="69"/>
        <v/>
      </c>
      <c r="I291" s="20" t="str">
        <f t="shared" si="70"/>
        <v/>
      </c>
      <c r="J291" s="45" t="str">
        <f t="shared" si="71"/>
        <v/>
      </c>
      <c r="K291" s="45" t="str">
        <f t="shared" si="72"/>
        <v/>
      </c>
      <c r="L291" s="61" t="str">
        <f t="shared" si="73"/>
        <v/>
      </c>
      <c r="M291" s="23">
        <f t="shared" si="74"/>
        <v>0</v>
      </c>
      <c r="N291">
        <v>109</v>
      </c>
      <c r="O291" s="23">
        <f t="shared" si="75"/>
        <v>-109</v>
      </c>
      <c r="P291" s="45" t="str">
        <f t="shared" si="76"/>
        <v/>
      </c>
      <c r="Q291" s="39" t="str">
        <f t="shared" si="77"/>
        <v/>
      </c>
      <c r="R291" s="84" t="str">
        <f t="shared" si="78"/>
        <v/>
      </c>
    </row>
    <row r="292" spans="1:18" x14ac:dyDescent="0.3">
      <c r="A292" s="24"/>
      <c r="B292" s="27"/>
      <c r="C292" s="48"/>
      <c r="D292" s="19"/>
      <c r="E292" s="20" t="str">
        <f t="shared" si="67"/>
        <v/>
      </c>
      <c r="F292" s="20" t="str">
        <f t="shared" si="68"/>
        <v/>
      </c>
      <c r="G292" s="81"/>
      <c r="H292" s="20" t="str">
        <f t="shared" si="69"/>
        <v/>
      </c>
      <c r="I292" s="20" t="str">
        <f t="shared" si="70"/>
        <v/>
      </c>
      <c r="J292" s="45" t="str">
        <f t="shared" si="71"/>
        <v/>
      </c>
      <c r="K292" s="45" t="str">
        <f t="shared" si="72"/>
        <v/>
      </c>
      <c r="L292" s="61" t="str">
        <f t="shared" si="73"/>
        <v/>
      </c>
      <c r="M292" s="23">
        <f t="shared" si="74"/>
        <v>0</v>
      </c>
      <c r="N292">
        <v>110</v>
      </c>
      <c r="O292" s="23">
        <f t="shared" si="75"/>
        <v>-110</v>
      </c>
      <c r="P292" s="45" t="str">
        <f t="shared" si="76"/>
        <v/>
      </c>
      <c r="Q292" s="39" t="str">
        <f t="shared" si="77"/>
        <v/>
      </c>
      <c r="R292" s="84" t="str">
        <f t="shared" si="78"/>
        <v/>
      </c>
    </row>
    <row r="293" spans="1:18" x14ac:dyDescent="0.3">
      <c r="A293" s="24"/>
      <c r="B293" s="27"/>
      <c r="C293" s="48"/>
      <c r="D293" s="19"/>
      <c r="E293" s="20" t="str">
        <f t="shared" si="67"/>
        <v/>
      </c>
      <c r="F293" s="20" t="str">
        <f t="shared" si="68"/>
        <v/>
      </c>
      <c r="G293" s="81"/>
      <c r="H293" s="20" t="str">
        <f t="shared" si="69"/>
        <v/>
      </c>
      <c r="I293" s="20" t="str">
        <f t="shared" si="70"/>
        <v/>
      </c>
      <c r="J293" s="45" t="str">
        <f t="shared" si="71"/>
        <v/>
      </c>
      <c r="K293" s="45" t="str">
        <f t="shared" si="72"/>
        <v/>
      </c>
      <c r="L293" s="61" t="str">
        <f t="shared" si="73"/>
        <v/>
      </c>
      <c r="M293" s="23">
        <f t="shared" si="74"/>
        <v>0</v>
      </c>
      <c r="N293">
        <v>111</v>
      </c>
      <c r="O293" s="23">
        <f t="shared" si="75"/>
        <v>-111</v>
      </c>
      <c r="P293" s="45" t="str">
        <f t="shared" si="76"/>
        <v/>
      </c>
      <c r="Q293" s="39" t="str">
        <f t="shared" si="77"/>
        <v/>
      </c>
      <c r="R293" s="84" t="str">
        <f t="shared" si="78"/>
        <v/>
      </c>
    </row>
    <row r="294" spans="1:18" x14ac:dyDescent="0.3">
      <c r="A294" s="24"/>
      <c r="B294" s="27"/>
      <c r="C294" s="48"/>
      <c r="D294" s="19"/>
      <c r="E294" s="20" t="str">
        <f t="shared" si="67"/>
        <v/>
      </c>
      <c r="F294" s="20" t="str">
        <f t="shared" si="68"/>
        <v/>
      </c>
      <c r="G294" s="81"/>
      <c r="H294" s="20" t="str">
        <f t="shared" si="69"/>
        <v/>
      </c>
      <c r="I294" s="20" t="str">
        <f t="shared" si="70"/>
        <v/>
      </c>
      <c r="J294" s="45" t="str">
        <f t="shared" si="71"/>
        <v/>
      </c>
      <c r="K294" s="45" t="str">
        <f t="shared" si="72"/>
        <v/>
      </c>
      <c r="L294" s="61" t="str">
        <f t="shared" si="73"/>
        <v/>
      </c>
      <c r="M294" s="23">
        <f t="shared" si="74"/>
        <v>0</v>
      </c>
      <c r="N294">
        <v>112</v>
      </c>
      <c r="O294" s="23">
        <f t="shared" si="75"/>
        <v>-112</v>
      </c>
      <c r="P294" s="45" t="str">
        <f t="shared" si="76"/>
        <v/>
      </c>
      <c r="Q294" s="39" t="str">
        <f t="shared" si="77"/>
        <v/>
      </c>
      <c r="R294" s="84" t="str">
        <f t="shared" si="78"/>
        <v/>
      </c>
    </row>
    <row r="295" spans="1:18" x14ac:dyDescent="0.3">
      <c r="A295" s="24"/>
      <c r="B295" s="27"/>
      <c r="C295" s="48"/>
      <c r="D295" s="19"/>
      <c r="E295" s="20" t="str">
        <f t="shared" si="67"/>
        <v/>
      </c>
      <c r="F295" s="20" t="str">
        <f t="shared" si="68"/>
        <v/>
      </c>
      <c r="G295" s="81"/>
      <c r="H295" s="20" t="str">
        <f t="shared" si="69"/>
        <v/>
      </c>
      <c r="I295" s="20" t="str">
        <f t="shared" si="70"/>
        <v/>
      </c>
      <c r="J295" s="45" t="str">
        <f t="shared" si="71"/>
        <v/>
      </c>
      <c r="K295" s="45" t="str">
        <f t="shared" si="72"/>
        <v/>
      </c>
      <c r="L295" s="61" t="str">
        <f t="shared" si="73"/>
        <v/>
      </c>
      <c r="M295" s="23">
        <f t="shared" si="74"/>
        <v>0</v>
      </c>
      <c r="N295">
        <v>113</v>
      </c>
      <c r="O295" s="23">
        <f t="shared" si="75"/>
        <v>-113</v>
      </c>
      <c r="P295" s="45" t="str">
        <f t="shared" si="76"/>
        <v/>
      </c>
      <c r="Q295" s="39" t="str">
        <f t="shared" si="77"/>
        <v/>
      </c>
      <c r="R295" s="84" t="str">
        <f t="shared" si="78"/>
        <v/>
      </c>
    </row>
    <row r="296" spans="1:18" x14ac:dyDescent="0.3">
      <c r="A296" s="24"/>
      <c r="B296" s="27"/>
      <c r="C296" s="48"/>
      <c r="D296" s="19"/>
      <c r="E296" s="20" t="str">
        <f t="shared" si="67"/>
        <v/>
      </c>
      <c r="F296" s="20" t="str">
        <f t="shared" si="68"/>
        <v/>
      </c>
      <c r="G296" s="81"/>
      <c r="H296" s="20" t="str">
        <f t="shared" si="69"/>
        <v/>
      </c>
      <c r="I296" s="20" t="str">
        <f t="shared" si="70"/>
        <v/>
      </c>
      <c r="J296" s="45" t="str">
        <f t="shared" si="71"/>
        <v/>
      </c>
      <c r="K296" s="45" t="str">
        <f t="shared" si="72"/>
        <v/>
      </c>
      <c r="L296" s="61" t="str">
        <f t="shared" si="73"/>
        <v/>
      </c>
      <c r="M296" s="23">
        <f t="shared" si="74"/>
        <v>0</v>
      </c>
      <c r="N296">
        <v>114</v>
      </c>
      <c r="O296" s="23">
        <f t="shared" si="75"/>
        <v>-114</v>
      </c>
      <c r="P296" s="45" t="str">
        <f t="shared" si="76"/>
        <v/>
      </c>
      <c r="Q296" s="39" t="str">
        <f t="shared" si="77"/>
        <v/>
      </c>
      <c r="R296" s="84" t="str">
        <f t="shared" si="78"/>
        <v/>
      </c>
    </row>
    <row r="297" spans="1:18" x14ac:dyDescent="0.3">
      <c r="A297" s="24"/>
      <c r="B297" s="27"/>
      <c r="C297" s="48"/>
      <c r="D297" s="19"/>
      <c r="E297" s="20" t="str">
        <f t="shared" si="67"/>
        <v/>
      </c>
      <c r="F297" s="20" t="str">
        <f t="shared" si="68"/>
        <v/>
      </c>
      <c r="G297" s="81"/>
      <c r="H297" s="20" t="str">
        <f t="shared" si="69"/>
        <v/>
      </c>
      <c r="I297" s="20" t="str">
        <f t="shared" si="70"/>
        <v/>
      </c>
      <c r="J297" s="45" t="str">
        <f t="shared" si="71"/>
        <v/>
      </c>
      <c r="K297" s="45" t="str">
        <f t="shared" si="72"/>
        <v/>
      </c>
      <c r="L297" s="61" t="str">
        <f t="shared" si="73"/>
        <v/>
      </c>
      <c r="M297" s="23">
        <f t="shared" si="74"/>
        <v>0</v>
      </c>
      <c r="N297">
        <v>115</v>
      </c>
      <c r="O297" s="23">
        <f t="shared" si="75"/>
        <v>-115</v>
      </c>
      <c r="P297" s="45" t="str">
        <f t="shared" si="76"/>
        <v/>
      </c>
      <c r="Q297" s="39" t="str">
        <f t="shared" si="77"/>
        <v/>
      </c>
      <c r="R297" s="84" t="str">
        <f t="shared" si="78"/>
        <v/>
      </c>
    </row>
    <row r="298" spans="1:18" x14ac:dyDescent="0.3">
      <c r="A298" s="24"/>
      <c r="B298" s="27"/>
      <c r="C298" s="48"/>
      <c r="D298" s="19"/>
      <c r="E298" s="20" t="str">
        <f t="shared" ref="E298:E361" si="79">IF(D298="","",IF(G297="Won",1,IF(COUNTIF(G293:G297,"Lost")&gt;4,1,E297*3)))</f>
        <v/>
      </c>
      <c r="F298" s="20" t="str">
        <f t="shared" ref="F298:F361" si="80">IF(D298="","",IF(G297="Won",  D298*E298,D298*E298))</f>
        <v/>
      </c>
      <c r="G298" s="81"/>
      <c r="H298" s="20" t="str">
        <f t="shared" ref="H298:H361" si="81">IF(G298="","",IF(G298="Won", E298*D298-E298,-E298))</f>
        <v/>
      </c>
      <c r="I298" s="20" t="str">
        <f t="shared" ref="I298:I361" si="82">IF(G298="","",H298+I297)</f>
        <v/>
      </c>
      <c r="J298" s="45" t="str">
        <f t="shared" ref="J298:J361" si="83">IF(G298="","",IF(G298="Won",J297+1,IF(G298="Push",J297,J297)))</f>
        <v/>
      </c>
      <c r="K298" s="45" t="str">
        <f t="shared" ref="K298:K361" si="84">IF(G298="","",IF(G298="Lost",K297+1,IF(G298="Push",K297,K297)))</f>
        <v/>
      </c>
      <c r="L298" s="61" t="str">
        <f t="shared" ref="L298:L361" si="85">IF(G298="","",J298/(J298+K298))</f>
        <v/>
      </c>
      <c r="M298" s="23">
        <f t="shared" ref="M298:M361" si="86">D298</f>
        <v>0</v>
      </c>
      <c r="N298">
        <v>116</v>
      </c>
      <c r="O298" s="23">
        <f t="shared" ref="O298:O361" si="87">M298-N298</f>
        <v>-116</v>
      </c>
      <c r="P298" s="45" t="str">
        <f t="shared" ref="P298:P361" si="88">IF(G298="","",IF(G298="Won",P297+1,IF(G298="Push",P297,P297)))</f>
        <v/>
      </c>
      <c r="Q298" s="39" t="str">
        <f t="shared" ref="Q298:Q361" si="89">IF(G298="","",IF(G298="Lost",Q297+1,IF(G298="Push",Q297,Q297)))</f>
        <v/>
      </c>
      <c r="R298" s="84" t="str">
        <f t="shared" ref="R298:R361" si="90">IF(G298="","",P298/(P298+Q298))</f>
        <v/>
      </c>
    </row>
    <row r="299" spans="1:18" x14ac:dyDescent="0.3">
      <c r="A299" s="24"/>
      <c r="B299" s="27"/>
      <c r="C299" s="48"/>
      <c r="D299" s="19"/>
      <c r="E299" s="20" t="str">
        <f t="shared" si="79"/>
        <v/>
      </c>
      <c r="F299" s="20" t="str">
        <f t="shared" si="80"/>
        <v/>
      </c>
      <c r="G299" s="81"/>
      <c r="H299" s="20" t="str">
        <f t="shared" si="81"/>
        <v/>
      </c>
      <c r="I299" s="20" t="str">
        <f t="shared" si="82"/>
        <v/>
      </c>
      <c r="J299" s="45" t="str">
        <f t="shared" si="83"/>
        <v/>
      </c>
      <c r="K299" s="45" t="str">
        <f t="shared" si="84"/>
        <v/>
      </c>
      <c r="L299" s="61" t="str">
        <f t="shared" si="85"/>
        <v/>
      </c>
      <c r="M299" s="23">
        <f t="shared" si="86"/>
        <v>0</v>
      </c>
      <c r="N299">
        <v>117</v>
      </c>
      <c r="O299" s="23">
        <f t="shared" si="87"/>
        <v>-117</v>
      </c>
      <c r="P299" s="45" t="str">
        <f t="shared" si="88"/>
        <v/>
      </c>
      <c r="Q299" s="39" t="str">
        <f t="shared" si="89"/>
        <v/>
      </c>
      <c r="R299" s="84" t="str">
        <f t="shared" si="90"/>
        <v/>
      </c>
    </row>
    <row r="300" spans="1:18" x14ac:dyDescent="0.3">
      <c r="A300" s="24"/>
      <c r="B300" s="27"/>
      <c r="C300" s="48"/>
      <c r="D300" s="19"/>
      <c r="E300" s="20" t="str">
        <f t="shared" si="79"/>
        <v/>
      </c>
      <c r="F300" s="20" t="str">
        <f t="shared" si="80"/>
        <v/>
      </c>
      <c r="G300" s="81"/>
      <c r="H300" s="20" t="str">
        <f t="shared" si="81"/>
        <v/>
      </c>
      <c r="I300" s="20" t="str">
        <f t="shared" si="82"/>
        <v/>
      </c>
      <c r="J300" s="45" t="str">
        <f t="shared" si="83"/>
        <v/>
      </c>
      <c r="K300" s="45" t="str">
        <f t="shared" si="84"/>
        <v/>
      </c>
      <c r="L300" s="61" t="str">
        <f t="shared" si="85"/>
        <v/>
      </c>
      <c r="M300" s="23">
        <f t="shared" si="86"/>
        <v>0</v>
      </c>
      <c r="N300">
        <v>118</v>
      </c>
      <c r="O300" s="23">
        <f t="shared" si="87"/>
        <v>-118</v>
      </c>
      <c r="P300" s="45" t="str">
        <f t="shared" si="88"/>
        <v/>
      </c>
      <c r="Q300" s="39" t="str">
        <f t="shared" si="89"/>
        <v/>
      </c>
      <c r="R300" s="84" t="str">
        <f t="shared" si="90"/>
        <v/>
      </c>
    </row>
    <row r="301" spans="1:18" x14ac:dyDescent="0.3">
      <c r="A301" s="24"/>
      <c r="B301" s="27"/>
      <c r="C301" s="48"/>
      <c r="D301" s="19"/>
      <c r="E301" s="20" t="str">
        <f t="shared" si="79"/>
        <v/>
      </c>
      <c r="F301" s="20" t="str">
        <f t="shared" si="80"/>
        <v/>
      </c>
      <c r="G301" s="81"/>
      <c r="H301" s="20" t="str">
        <f t="shared" si="81"/>
        <v/>
      </c>
      <c r="I301" s="20" t="str">
        <f t="shared" si="82"/>
        <v/>
      </c>
      <c r="J301" s="45" t="str">
        <f t="shared" si="83"/>
        <v/>
      </c>
      <c r="K301" s="45" t="str">
        <f t="shared" si="84"/>
        <v/>
      </c>
      <c r="L301" s="61" t="str">
        <f t="shared" si="85"/>
        <v/>
      </c>
      <c r="M301" s="23">
        <f t="shared" si="86"/>
        <v>0</v>
      </c>
      <c r="N301">
        <v>119</v>
      </c>
      <c r="O301" s="23">
        <f t="shared" si="87"/>
        <v>-119</v>
      </c>
      <c r="P301" s="45" t="str">
        <f t="shared" si="88"/>
        <v/>
      </c>
      <c r="Q301" s="39" t="str">
        <f t="shared" si="89"/>
        <v/>
      </c>
      <c r="R301" s="84" t="str">
        <f t="shared" si="90"/>
        <v/>
      </c>
    </row>
    <row r="302" spans="1:18" x14ac:dyDescent="0.3">
      <c r="A302" s="24"/>
      <c r="B302" s="27"/>
      <c r="C302" s="48"/>
      <c r="D302" s="19"/>
      <c r="E302" s="20" t="str">
        <f t="shared" si="79"/>
        <v/>
      </c>
      <c r="F302" s="20" t="str">
        <f t="shared" si="80"/>
        <v/>
      </c>
      <c r="G302" s="81"/>
      <c r="H302" s="20" t="str">
        <f t="shared" si="81"/>
        <v/>
      </c>
      <c r="I302" s="20" t="str">
        <f t="shared" si="82"/>
        <v/>
      </c>
      <c r="J302" s="45" t="str">
        <f t="shared" si="83"/>
        <v/>
      </c>
      <c r="K302" s="45" t="str">
        <f t="shared" si="84"/>
        <v/>
      </c>
      <c r="L302" s="61" t="str">
        <f t="shared" si="85"/>
        <v/>
      </c>
      <c r="M302" s="23">
        <f t="shared" si="86"/>
        <v>0</v>
      </c>
      <c r="N302">
        <v>120</v>
      </c>
      <c r="O302" s="23">
        <f t="shared" si="87"/>
        <v>-120</v>
      </c>
      <c r="P302" s="45" t="str">
        <f t="shared" si="88"/>
        <v/>
      </c>
      <c r="Q302" s="39" t="str">
        <f t="shared" si="89"/>
        <v/>
      </c>
      <c r="R302" s="84" t="str">
        <f t="shared" si="90"/>
        <v/>
      </c>
    </row>
    <row r="303" spans="1:18" x14ac:dyDescent="0.3">
      <c r="A303" s="24"/>
      <c r="B303" s="27"/>
      <c r="C303" s="48"/>
      <c r="D303" s="19"/>
      <c r="E303" s="20" t="str">
        <f t="shared" si="79"/>
        <v/>
      </c>
      <c r="F303" s="20" t="str">
        <f t="shared" si="80"/>
        <v/>
      </c>
      <c r="G303" s="81"/>
      <c r="H303" s="20" t="str">
        <f t="shared" si="81"/>
        <v/>
      </c>
      <c r="I303" s="20" t="str">
        <f t="shared" si="82"/>
        <v/>
      </c>
      <c r="J303" s="45" t="str">
        <f t="shared" si="83"/>
        <v/>
      </c>
      <c r="K303" s="45" t="str">
        <f t="shared" si="84"/>
        <v/>
      </c>
      <c r="L303" s="61" t="str">
        <f t="shared" si="85"/>
        <v/>
      </c>
      <c r="M303" s="23">
        <f t="shared" si="86"/>
        <v>0</v>
      </c>
      <c r="N303">
        <v>121</v>
      </c>
      <c r="O303" s="23">
        <f t="shared" si="87"/>
        <v>-121</v>
      </c>
      <c r="P303" s="45" t="str">
        <f t="shared" si="88"/>
        <v/>
      </c>
      <c r="Q303" s="39" t="str">
        <f t="shared" si="89"/>
        <v/>
      </c>
      <c r="R303" s="84" t="str">
        <f t="shared" si="90"/>
        <v/>
      </c>
    </row>
    <row r="304" spans="1:18" x14ac:dyDescent="0.3">
      <c r="A304" s="24"/>
      <c r="B304" s="27"/>
      <c r="C304" s="48"/>
      <c r="D304" s="19"/>
      <c r="E304" s="20" t="str">
        <f t="shared" si="79"/>
        <v/>
      </c>
      <c r="F304" s="20" t="str">
        <f t="shared" si="80"/>
        <v/>
      </c>
      <c r="G304" s="81"/>
      <c r="H304" s="20" t="str">
        <f t="shared" si="81"/>
        <v/>
      </c>
      <c r="I304" s="20" t="str">
        <f t="shared" si="82"/>
        <v/>
      </c>
      <c r="J304" s="45" t="str">
        <f t="shared" si="83"/>
        <v/>
      </c>
      <c r="K304" s="45" t="str">
        <f t="shared" si="84"/>
        <v/>
      </c>
      <c r="L304" s="61" t="str">
        <f t="shared" si="85"/>
        <v/>
      </c>
      <c r="M304" s="23">
        <f t="shared" si="86"/>
        <v>0</v>
      </c>
      <c r="N304">
        <v>122</v>
      </c>
      <c r="O304" s="23">
        <f t="shared" si="87"/>
        <v>-122</v>
      </c>
      <c r="P304" s="45" t="str">
        <f t="shared" si="88"/>
        <v/>
      </c>
      <c r="Q304" s="39" t="str">
        <f t="shared" si="89"/>
        <v/>
      </c>
      <c r="R304" s="84" t="str">
        <f t="shared" si="90"/>
        <v/>
      </c>
    </row>
    <row r="305" spans="1:18" x14ac:dyDescent="0.3">
      <c r="A305" s="24"/>
      <c r="B305" s="27"/>
      <c r="C305" s="48"/>
      <c r="D305" s="19"/>
      <c r="E305" s="20" t="str">
        <f t="shared" si="79"/>
        <v/>
      </c>
      <c r="F305" s="20" t="str">
        <f t="shared" si="80"/>
        <v/>
      </c>
      <c r="G305" s="81"/>
      <c r="H305" s="20" t="str">
        <f t="shared" si="81"/>
        <v/>
      </c>
      <c r="I305" s="20" t="str">
        <f t="shared" si="82"/>
        <v/>
      </c>
      <c r="J305" s="45" t="str">
        <f t="shared" si="83"/>
        <v/>
      </c>
      <c r="K305" s="45" t="str">
        <f t="shared" si="84"/>
        <v/>
      </c>
      <c r="L305" s="61" t="str">
        <f t="shared" si="85"/>
        <v/>
      </c>
      <c r="M305" s="23">
        <f t="shared" si="86"/>
        <v>0</v>
      </c>
      <c r="N305">
        <v>123</v>
      </c>
      <c r="O305" s="23">
        <f t="shared" si="87"/>
        <v>-123</v>
      </c>
      <c r="P305" s="45" t="str">
        <f t="shared" si="88"/>
        <v/>
      </c>
      <c r="Q305" s="39" t="str">
        <f t="shared" si="89"/>
        <v/>
      </c>
      <c r="R305" s="84" t="str">
        <f t="shared" si="90"/>
        <v/>
      </c>
    </row>
    <row r="306" spans="1:18" x14ac:dyDescent="0.3">
      <c r="A306" s="24"/>
      <c r="B306" s="27"/>
      <c r="C306" s="48"/>
      <c r="D306" s="19"/>
      <c r="E306" s="20" t="str">
        <f t="shared" si="79"/>
        <v/>
      </c>
      <c r="F306" s="20" t="str">
        <f t="shared" si="80"/>
        <v/>
      </c>
      <c r="G306" s="81"/>
      <c r="H306" s="20" t="str">
        <f t="shared" si="81"/>
        <v/>
      </c>
      <c r="I306" s="20" t="str">
        <f t="shared" si="82"/>
        <v/>
      </c>
      <c r="J306" s="45" t="str">
        <f t="shared" si="83"/>
        <v/>
      </c>
      <c r="K306" s="45" t="str">
        <f t="shared" si="84"/>
        <v/>
      </c>
      <c r="L306" s="61" t="str">
        <f t="shared" si="85"/>
        <v/>
      </c>
      <c r="M306" s="23">
        <f t="shared" si="86"/>
        <v>0</v>
      </c>
      <c r="N306">
        <v>124</v>
      </c>
      <c r="O306" s="23">
        <f t="shared" si="87"/>
        <v>-124</v>
      </c>
      <c r="P306" s="45" t="str">
        <f t="shared" si="88"/>
        <v/>
      </c>
      <c r="Q306" s="39" t="str">
        <f t="shared" si="89"/>
        <v/>
      </c>
      <c r="R306" s="84" t="str">
        <f t="shared" si="90"/>
        <v/>
      </c>
    </row>
    <row r="307" spans="1:18" x14ac:dyDescent="0.3">
      <c r="A307" s="24"/>
      <c r="B307" s="27"/>
      <c r="C307" s="48"/>
      <c r="D307" s="19"/>
      <c r="E307" s="20" t="str">
        <f t="shared" si="79"/>
        <v/>
      </c>
      <c r="F307" s="20" t="str">
        <f t="shared" si="80"/>
        <v/>
      </c>
      <c r="G307" s="81"/>
      <c r="H307" s="20" t="str">
        <f t="shared" si="81"/>
        <v/>
      </c>
      <c r="I307" s="20" t="str">
        <f t="shared" si="82"/>
        <v/>
      </c>
      <c r="J307" s="45" t="str">
        <f t="shared" si="83"/>
        <v/>
      </c>
      <c r="K307" s="45" t="str">
        <f t="shared" si="84"/>
        <v/>
      </c>
      <c r="L307" s="61" t="str">
        <f t="shared" si="85"/>
        <v/>
      </c>
      <c r="M307" s="23">
        <f t="shared" si="86"/>
        <v>0</v>
      </c>
      <c r="N307">
        <v>125</v>
      </c>
      <c r="O307" s="23">
        <f t="shared" si="87"/>
        <v>-125</v>
      </c>
      <c r="P307" s="45" t="str">
        <f t="shared" si="88"/>
        <v/>
      </c>
      <c r="Q307" s="39" t="str">
        <f t="shared" si="89"/>
        <v/>
      </c>
      <c r="R307" s="84" t="str">
        <f t="shared" si="90"/>
        <v/>
      </c>
    </row>
    <row r="308" spans="1:18" x14ac:dyDescent="0.3">
      <c r="A308" s="24"/>
      <c r="B308" s="27"/>
      <c r="C308" s="48"/>
      <c r="D308" s="19"/>
      <c r="E308" s="20" t="str">
        <f t="shared" si="79"/>
        <v/>
      </c>
      <c r="F308" s="20" t="str">
        <f t="shared" si="80"/>
        <v/>
      </c>
      <c r="G308" s="81"/>
      <c r="H308" s="20" t="str">
        <f t="shared" si="81"/>
        <v/>
      </c>
      <c r="I308" s="20" t="str">
        <f t="shared" si="82"/>
        <v/>
      </c>
      <c r="J308" s="45" t="str">
        <f t="shared" si="83"/>
        <v/>
      </c>
      <c r="K308" s="45" t="str">
        <f t="shared" si="84"/>
        <v/>
      </c>
      <c r="L308" s="61" t="str">
        <f t="shared" si="85"/>
        <v/>
      </c>
      <c r="M308" s="23">
        <f t="shared" si="86"/>
        <v>0</v>
      </c>
      <c r="N308">
        <v>126</v>
      </c>
      <c r="O308" s="23">
        <f t="shared" si="87"/>
        <v>-126</v>
      </c>
      <c r="P308" s="45" t="str">
        <f t="shared" si="88"/>
        <v/>
      </c>
      <c r="Q308" s="39" t="str">
        <f t="shared" si="89"/>
        <v/>
      </c>
      <c r="R308" s="84" t="str">
        <f t="shared" si="90"/>
        <v/>
      </c>
    </row>
    <row r="309" spans="1:18" x14ac:dyDescent="0.3">
      <c r="A309" s="24"/>
      <c r="B309" s="27"/>
      <c r="C309" s="48"/>
      <c r="D309" s="19"/>
      <c r="E309" s="20" t="str">
        <f t="shared" si="79"/>
        <v/>
      </c>
      <c r="F309" s="20" t="str">
        <f t="shared" si="80"/>
        <v/>
      </c>
      <c r="G309" s="81"/>
      <c r="H309" s="20" t="str">
        <f t="shared" si="81"/>
        <v/>
      </c>
      <c r="I309" s="20" t="str">
        <f t="shared" si="82"/>
        <v/>
      </c>
      <c r="J309" s="45" t="str">
        <f t="shared" si="83"/>
        <v/>
      </c>
      <c r="K309" s="45" t="str">
        <f t="shared" si="84"/>
        <v/>
      </c>
      <c r="L309" s="61" t="str">
        <f t="shared" si="85"/>
        <v/>
      </c>
      <c r="M309" s="23">
        <f t="shared" si="86"/>
        <v>0</v>
      </c>
      <c r="N309">
        <v>127</v>
      </c>
      <c r="O309" s="23">
        <f t="shared" si="87"/>
        <v>-127</v>
      </c>
      <c r="P309" s="45" t="str">
        <f t="shared" si="88"/>
        <v/>
      </c>
      <c r="Q309" s="39" t="str">
        <f t="shared" si="89"/>
        <v/>
      </c>
      <c r="R309" s="84" t="str">
        <f t="shared" si="90"/>
        <v/>
      </c>
    </row>
    <row r="310" spans="1:18" x14ac:dyDescent="0.3">
      <c r="A310" s="24"/>
      <c r="B310" s="27"/>
      <c r="C310" s="48"/>
      <c r="D310" s="19"/>
      <c r="E310" s="20" t="str">
        <f t="shared" si="79"/>
        <v/>
      </c>
      <c r="F310" s="20" t="str">
        <f t="shared" si="80"/>
        <v/>
      </c>
      <c r="G310" s="81"/>
      <c r="H310" s="20" t="str">
        <f t="shared" si="81"/>
        <v/>
      </c>
      <c r="I310" s="20" t="str">
        <f t="shared" si="82"/>
        <v/>
      </c>
      <c r="J310" s="45" t="str">
        <f t="shared" si="83"/>
        <v/>
      </c>
      <c r="K310" s="45" t="str">
        <f t="shared" si="84"/>
        <v/>
      </c>
      <c r="L310" s="61" t="str">
        <f t="shared" si="85"/>
        <v/>
      </c>
      <c r="M310" s="23">
        <f t="shared" si="86"/>
        <v>0</v>
      </c>
      <c r="N310">
        <v>128</v>
      </c>
      <c r="O310" s="23">
        <f t="shared" si="87"/>
        <v>-128</v>
      </c>
      <c r="P310" s="45" t="str">
        <f t="shared" si="88"/>
        <v/>
      </c>
      <c r="Q310" s="39" t="str">
        <f t="shared" si="89"/>
        <v/>
      </c>
      <c r="R310" s="84" t="str">
        <f t="shared" si="90"/>
        <v/>
      </c>
    </row>
    <row r="311" spans="1:18" x14ac:dyDescent="0.3">
      <c r="A311" s="24"/>
      <c r="B311" s="27"/>
      <c r="C311" s="48"/>
      <c r="D311" s="19"/>
      <c r="E311" s="20" t="str">
        <f t="shared" si="79"/>
        <v/>
      </c>
      <c r="F311" s="20" t="str">
        <f t="shared" si="80"/>
        <v/>
      </c>
      <c r="G311" s="81"/>
      <c r="H311" s="20" t="str">
        <f t="shared" si="81"/>
        <v/>
      </c>
      <c r="I311" s="20" t="str">
        <f t="shared" si="82"/>
        <v/>
      </c>
      <c r="J311" s="45" t="str">
        <f t="shared" si="83"/>
        <v/>
      </c>
      <c r="K311" s="45" t="str">
        <f t="shared" si="84"/>
        <v/>
      </c>
      <c r="L311" s="61" t="str">
        <f t="shared" si="85"/>
        <v/>
      </c>
      <c r="M311" s="23">
        <f t="shared" si="86"/>
        <v>0</v>
      </c>
      <c r="N311">
        <v>129</v>
      </c>
      <c r="O311" s="23">
        <f t="shared" si="87"/>
        <v>-129</v>
      </c>
      <c r="P311" s="45" t="str">
        <f t="shared" si="88"/>
        <v/>
      </c>
      <c r="Q311" s="39" t="str">
        <f t="shared" si="89"/>
        <v/>
      </c>
      <c r="R311" s="84" t="str">
        <f t="shared" si="90"/>
        <v/>
      </c>
    </row>
    <row r="312" spans="1:18" x14ac:dyDescent="0.3">
      <c r="A312" s="24"/>
      <c r="B312" s="27"/>
      <c r="C312" s="48"/>
      <c r="D312" s="19"/>
      <c r="E312" s="20" t="str">
        <f t="shared" si="79"/>
        <v/>
      </c>
      <c r="F312" s="20" t="str">
        <f t="shared" si="80"/>
        <v/>
      </c>
      <c r="G312" s="81"/>
      <c r="H312" s="20" t="str">
        <f t="shared" si="81"/>
        <v/>
      </c>
      <c r="I312" s="20" t="str">
        <f t="shared" si="82"/>
        <v/>
      </c>
      <c r="J312" s="45" t="str">
        <f t="shared" si="83"/>
        <v/>
      </c>
      <c r="K312" s="45" t="str">
        <f t="shared" si="84"/>
        <v/>
      </c>
      <c r="L312" s="61" t="str">
        <f t="shared" si="85"/>
        <v/>
      </c>
      <c r="M312" s="23">
        <f t="shared" si="86"/>
        <v>0</v>
      </c>
      <c r="N312">
        <v>130</v>
      </c>
      <c r="O312" s="23">
        <f t="shared" si="87"/>
        <v>-130</v>
      </c>
      <c r="P312" s="45" t="str">
        <f t="shared" si="88"/>
        <v/>
      </c>
      <c r="Q312" s="39" t="str">
        <f t="shared" si="89"/>
        <v/>
      </c>
      <c r="R312" s="84" t="str">
        <f t="shared" si="90"/>
        <v/>
      </c>
    </row>
    <row r="313" spans="1:18" x14ac:dyDescent="0.3">
      <c r="A313" s="24"/>
      <c r="B313" s="27"/>
      <c r="C313" s="48"/>
      <c r="D313" s="19"/>
      <c r="E313" s="20" t="str">
        <f t="shared" si="79"/>
        <v/>
      </c>
      <c r="F313" s="20" t="str">
        <f t="shared" si="80"/>
        <v/>
      </c>
      <c r="G313" s="81"/>
      <c r="H313" s="20" t="str">
        <f t="shared" si="81"/>
        <v/>
      </c>
      <c r="I313" s="20" t="str">
        <f t="shared" si="82"/>
        <v/>
      </c>
      <c r="J313" s="45" t="str">
        <f t="shared" si="83"/>
        <v/>
      </c>
      <c r="K313" s="45" t="str">
        <f t="shared" si="84"/>
        <v/>
      </c>
      <c r="L313" s="61" t="str">
        <f t="shared" si="85"/>
        <v/>
      </c>
      <c r="M313" s="23">
        <f t="shared" si="86"/>
        <v>0</v>
      </c>
      <c r="N313">
        <v>131</v>
      </c>
      <c r="O313" s="23">
        <f t="shared" si="87"/>
        <v>-131</v>
      </c>
      <c r="P313" s="45" t="str">
        <f t="shared" si="88"/>
        <v/>
      </c>
      <c r="Q313" s="39" t="str">
        <f t="shared" si="89"/>
        <v/>
      </c>
      <c r="R313" s="84" t="str">
        <f t="shared" si="90"/>
        <v/>
      </c>
    </row>
    <row r="314" spans="1:18" x14ac:dyDescent="0.3">
      <c r="A314" s="24"/>
      <c r="B314" s="27"/>
      <c r="C314" s="48"/>
      <c r="D314" s="19"/>
      <c r="E314" s="20" t="str">
        <f t="shared" si="79"/>
        <v/>
      </c>
      <c r="F314" s="20" t="str">
        <f t="shared" si="80"/>
        <v/>
      </c>
      <c r="G314" s="81"/>
      <c r="H314" s="20" t="str">
        <f t="shared" si="81"/>
        <v/>
      </c>
      <c r="I314" s="20" t="str">
        <f t="shared" si="82"/>
        <v/>
      </c>
      <c r="J314" s="45" t="str">
        <f t="shared" si="83"/>
        <v/>
      </c>
      <c r="K314" s="45" t="str">
        <f t="shared" si="84"/>
        <v/>
      </c>
      <c r="L314" s="61" t="str">
        <f t="shared" si="85"/>
        <v/>
      </c>
      <c r="M314" s="23">
        <f t="shared" si="86"/>
        <v>0</v>
      </c>
      <c r="N314">
        <v>132</v>
      </c>
      <c r="O314" s="23">
        <f t="shared" si="87"/>
        <v>-132</v>
      </c>
      <c r="P314" s="45" t="str">
        <f t="shared" si="88"/>
        <v/>
      </c>
      <c r="Q314" s="39" t="str">
        <f t="shared" si="89"/>
        <v/>
      </c>
      <c r="R314" s="84" t="str">
        <f t="shared" si="90"/>
        <v/>
      </c>
    </row>
    <row r="315" spans="1:18" x14ac:dyDescent="0.3">
      <c r="A315" s="24"/>
      <c r="B315" s="27"/>
      <c r="C315" s="48"/>
      <c r="D315" s="19"/>
      <c r="E315" s="20" t="str">
        <f t="shared" si="79"/>
        <v/>
      </c>
      <c r="F315" s="20" t="str">
        <f t="shared" si="80"/>
        <v/>
      </c>
      <c r="G315" s="81"/>
      <c r="H315" s="20" t="str">
        <f t="shared" si="81"/>
        <v/>
      </c>
      <c r="I315" s="20" t="str">
        <f t="shared" si="82"/>
        <v/>
      </c>
      <c r="J315" s="45" t="str">
        <f t="shared" si="83"/>
        <v/>
      </c>
      <c r="K315" s="45" t="str">
        <f t="shared" si="84"/>
        <v/>
      </c>
      <c r="L315" s="61" t="str">
        <f t="shared" si="85"/>
        <v/>
      </c>
      <c r="M315" s="23">
        <f t="shared" si="86"/>
        <v>0</v>
      </c>
      <c r="N315">
        <v>133</v>
      </c>
      <c r="O315" s="23">
        <f t="shared" si="87"/>
        <v>-133</v>
      </c>
      <c r="P315" s="45" t="str">
        <f t="shared" si="88"/>
        <v/>
      </c>
      <c r="Q315" s="39" t="str">
        <f t="shared" si="89"/>
        <v/>
      </c>
      <c r="R315" s="84" t="str">
        <f t="shared" si="90"/>
        <v/>
      </c>
    </row>
    <row r="316" spans="1:18" x14ac:dyDescent="0.3">
      <c r="A316" s="24"/>
      <c r="B316" s="27"/>
      <c r="C316" s="48"/>
      <c r="D316" s="19"/>
      <c r="E316" s="20" t="str">
        <f t="shared" si="79"/>
        <v/>
      </c>
      <c r="F316" s="20" t="str">
        <f t="shared" si="80"/>
        <v/>
      </c>
      <c r="G316" s="81"/>
      <c r="H316" s="20" t="str">
        <f t="shared" si="81"/>
        <v/>
      </c>
      <c r="I316" s="20" t="str">
        <f t="shared" si="82"/>
        <v/>
      </c>
      <c r="J316" s="45" t="str">
        <f t="shared" si="83"/>
        <v/>
      </c>
      <c r="K316" s="45" t="str">
        <f t="shared" si="84"/>
        <v/>
      </c>
      <c r="L316" s="61" t="str">
        <f t="shared" si="85"/>
        <v/>
      </c>
      <c r="M316" s="23">
        <f t="shared" si="86"/>
        <v>0</v>
      </c>
      <c r="N316">
        <v>134</v>
      </c>
      <c r="O316" s="23">
        <f t="shared" si="87"/>
        <v>-134</v>
      </c>
      <c r="P316" s="45" t="str">
        <f t="shared" si="88"/>
        <v/>
      </c>
      <c r="Q316" s="39" t="str">
        <f t="shared" si="89"/>
        <v/>
      </c>
      <c r="R316" s="84" t="str">
        <f t="shared" si="90"/>
        <v/>
      </c>
    </row>
    <row r="317" spans="1:18" x14ac:dyDescent="0.3">
      <c r="A317" s="24"/>
      <c r="B317" s="27"/>
      <c r="C317" s="48"/>
      <c r="D317" s="19"/>
      <c r="E317" s="20" t="str">
        <f t="shared" si="79"/>
        <v/>
      </c>
      <c r="F317" s="20" t="str">
        <f t="shared" si="80"/>
        <v/>
      </c>
      <c r="G317" s="81"/>
      <c r="H317" s="20" t="str">
        <f t="shared" si="81"/>
        <v/>
      </c>
      <c r="I317" s="20" t="str">
        <f t="shared" si="82"/>
        <v/>
      </c>
      <c r="J317" s="45" t="str">
        <f t="shared" si="83"/>
        <v/>
      </c>
      <c r="K317" s="45" t="str">
        <f t="shared" si="84"/>
        <v/>
      </c>
      <c r="L317" s="61" t="str">
        <f t="shared" si="85"/>
        <v/>
      </c>
      <c r="M317" s="23">
        <f t="shared" si="86"/>
        <v>0</v>
      </c>
      <c r="N317">
        <v>135</v>
      </c>
      <c r="O317" s="23">
        <f t="shared" si="87"/>
        <v>-135</v>
      </c>
      <c r="P317" s="45" t="str">
        <f t="shared" si="88"/>
        <v/>
      </c>
      <c r="Q317" s="39" t="str">
        <f t="shared" si="89"/>
        <v/>
      </c>
      <c r="R317" s="84" t="str">
        <f t="shared" si="90"/>
        <v/>
      </c>
    </row>
    <row r="318" spans="1:18" x14ac:dyDescent="0.3">
      <c r="A318" s="24"/>
      <c r="B318" s="27"/>
      <c r="C318" s="48"/>
      <c r="D318" s="19"/>
      <c r="E318" s="20" t="str">
        <f t="shared" si="79"/>
        <v/>
      </c>
      <c r="F318" s="20" t="str">
        <f t="shared" si="80"/>
        <v/>
      </c>
      <c r="G318" s="81"/>
      <c r="H318" s="20" t="str">
        <f t="shared" si="81"/>
        <v/>
      </c>
      <c r="I318" s="20" t="str">
        <f t="shared" si="82"/>
        <v/>
      </c>
      <c r="J318" s="45" t="str">
        <f t="shared" si="83"/>
        <v/>
      </c>
      <c r="K318" s="45" t="str">
        <f t="shared" si="84"/>
        <v/>
      </c>
      <c r="L318" s="61" t="str">
        <f t="shared" si="85"/>
        <v/>
      </c>
      <c r="M318" s="23">
        <f t="shared" si="86"/>
        <v>0</v>
      </c>
      <c r="N318">
        <v>136</v>
      </c>
      <c r="O318" s="23">
        <f t="shared" si="87"/>
        <v>-136</v>
      </c>
      <c r="P318" s="45" t="str">
        <f t="shared" si="88"/>
        <v/>
      </c>
      <c r="Q318" s="39" t="str">
        <f t="shared" si="89"/>
        <v/>
      </c>
      <c r="R318" s="84" t="str">
        <f t="shared" si="90"/>
        <v/>
      </c>
    </row>
    <row r="319" spans="1:18" x14ac:dyDescent="0.3">
      <c r="A319" s="24"/>
      <c r="B319" s="27"/>
      <c r="C319" s="48"/>
      <c r="D319" s="19"/>
      <c r="E319" s="20" t="str">
        <f t="shared" si="79"/>
        <v/>
      </c>
      <c r="F319" s="20" t="str">
        <f t="shared" si="80"/>
        <v/>
      </c>
      <c r="G319" s="81"/>
      <c r="H319" s="20" t="str">
        <f t="shared" si="81"/>
        <v/>
      </c>
      <c r="I319" s="20" t="str">
        <f t="shared" si="82"/>
        <v/>
      </c>
      <c r="J319" s="45" t="str">
        <f t="shared" si="83"/>
        <v/>
      </c>
      <c r="K319" s="45" t="str">
        <f t="shared" si="84"/>
        <v/>
      </c>
      <c r="L319" s="61" t="str">
        <f t="shared" si="85"/>
        <v/>
      </c>
      <c r="M319" s="23">
        <f t="shared" si="86"/>
        <v>0</v>
      </c>
      <c r="N319">
        <v>137</v>
      </c>
      <c r="O319" s="23">
        <f t="shared" si="87"/>
        <v>-137</v>
      </c>
      <c r="P319" s="45" t="str">
        <f t="shared" si="88"/>
        <v/>
      </c>
      <c r="Q319" s="39" t="str">
        <f t="shared" si="89"/>
        <v/>
      </c>
      <c r="R319" s="84" t="str">
        <f t="shared" si="90"/>
        <v/>
      </c>
    </row>
    <row r="320" spans="1:18" x14ac:dyDescent="0.3">
      <c r="A320" s="24"/>
      <c r="B320" s="27"/>
      <c r="C320" s="48"/>
      <c r="D320" s="19"/>
      <c r="E320" s="20" t="str">
        <f t="shared" si="79"/>
        <v/>
      </c>
      <c r="F320" s="20" t="str">
        <f t="shared" si="80"/>
        <v/>
      </c>
      <c r="G320" s="81"/>
      <c r="H320" s="20" t="str">
        <f t="shared" si="81"/>
        <v/>
      </c>
      <c r="I320" s="20" t="str">
        <f t="shared" si="82"/>
        <v/>
      </c>
      <c r="J320" s="45" t="str">
        <f t="shared" si="83"/>
        <v/>
      </c>
      <c r="K320" s="45" t="str">
        <f t="shared" si="84"/>
        <v/>
      </c>
      <c r="L320" s="61" t="str">
        <f t="shared" si="85"/>
        <v/>
      </c>
      <c r="M320" s="23">
        <f t="shared" si="86"/>
        <v>0</v>
      </c>
      <c r="N320">
        <v>138</v>
      </c>
      <c r="O320" s="23">
        <f t="shared" si="87"/>
        <v>-138</v>
      </c>
      <c r="P320" s="45" t="str">
        <f t="shared" si="88"/>
        <v/>
      </c>
      <c r="Q320" s="39" t="str">
        <f t="shared" si="89"/>
        <v/>
      </c>
      <c r="R320" s="84" t="str">
        <f t="shared" si="90"/>
        <v/>
      </c>
    </row>
    <row r="321" spans="1:18" x14ac:dyDescent="0.3">
      <c r="A321" s="24"/>
      <c r="B321" s="27"/>
      <c r="C321" s="48"/>
      <c r="D321" s="19"/>
      <c r="E321" s="20" t="str">
        <f t="shared" si="79"/>
        <v/>
      </c>
      <c r="F321" s="20" t="str">
        <f t="shared" si="80"/>
        <v/>
      </c>
      <c r="G321" s="81"/>
      <c r="H321" s="20" t="str">
        <f t="shared" si="81"/>
        <v/>
      </c>
      <c r="I321" s="20" t="str">
        <f t="shared" si="82"/>
        <v/>
      </c>
      <c r="J321" s="45" t="str">
        <f t="shared" si="83"/>
        <v/>
      </c>
      <c r="K321" s="45" t="str">
        <f t="shared" si="84"/>
        <v/>
      </c>
      <c r="L321" s="61" t="str">
        <f t="shared" si="85"/>
        <v/>
      </c>
      <c r="M321" s="23">
        <f t="shared" si="86"/>
        <v>0</v>
      </c>
      <c r="N321">
        <v>139</v>
      </c>
      <c r="O321" s="23">
        <f t="shared" si="87"/>
        <v>-139</v>
      </c>
      <c r="P321" s="45" t="str">
        <f t="shared" si="88"/>
        <v/>
      </c>
      <c r="Q321" s="39" t="str">
        <f t="shared" si="89"/>
        <v/>
      </c>
      <c r="R321" s="84" t="str">
        <f t="shared" si="90"/>
        <v/>
      </c>
    </row>
    <row r="322" spans="1:18" x14ac:dyDescent="0.3">
      <c r="A322" s="24"/>
      <c r="B322" s="27"/>
      <c r="C322" s="48"/>
      <c r="D322" s="19"/>
      <c r="E322" s="20" t="str">
        <f t="shared" si="79"/>
        <v/>
      </c>
      <c r="F322" s="20" t="str">
        <f t="shared" si="80"/>
        <v/>
      </c>
      <c r="G322" s="81"/>
      <c r="H322" s="20" t="str">
        <f t="shared" si="81"/>
        <v/>
      </c>
      <c r="I322" s="20" t="str">
        <f t="shared" si="82"/>
        <v/>
      </c>
      <c r="J322" s="45" t="str">
        <f t="shared" si="83"/>
        <v/>
      </c>
      <c r="K322" s="45" t="str">
        <f t="shared" si="84"/>
        <v/>
      </c>
      <c r="L322" s="61" t="str">
        <f t="shared" si="85"/>
        <v/>
      </c>
      <c r="M322" s="23">
        <f t="shared" si="86"/>
        <v>0</v>
      </c>
      <c r="N322">
        <v>140</v>
      </c>
      <c r="O322" s="23">
        <f t="shared" si="87"/>
        <v>-140</v>
      </c>
      <c r="P322" s="45" t="str">
        <f t="shared" si="88"/>
        <v/>
      </c>
      <c r="Q322" s="39" t="str">
        <f t="shared" si="89"/>
        <v/>
      </c>
      <c r="R322" s="84" t="str">
        <f t="shared" si="90"/>
        <v/>
      </c>
    </row>
    <row r="323" spans="1:18" x14ac:dyDescent="0.3">
      <c r="A323" s="24"/>
      <c r="B323" s="27"/>
      <c r="C323" s="48"/>
      <c r="D323" s="19"/>
      <c r="E323" s="20" t="str">
        <f t="shared" si="79"/>
        <v/>
      </c>
      <c r="F323" s="20" t="str">
        <f t="shared" si="80"/>
        <v/>
      </c>
      <c r="G323" s="81"/>
      <c r="H323" s="20" t="str">
        <f t="shared" si="81"/>
        <v/>
      </c>
      <c r="I323" s="20" t="str">
        <f t="shared" si="82"/>
        <v/>
      </c>
      <c r="J323" s="45" t="str">
        <f t="shared" si="83"/>
        <v/>
      </c>
      <c r="K323" s="45" t="str">
        <f t="shared" si="84"/>
        <v/>
      </c>
      <c r="L323" s="61" t="str">
        <f t="shared" si="85"/>
        <v/>
      </c>
      <c r="M323" s="23">
        <f t="shared" si="86"/>
        <v>0</v>
      </c>
      <c r="N323">
        <v>141</v>
      </c>
      <c r="O323" s="23">
        <f t="shared" si="87"/>
        <v>-141</v>
      </c>
      <c r="P323" s="45" t="str">
        <f t="shared" si="88"/>
        <v/>
      </c>
      <c r="Q323" s="39" t="str">
        <f t="shared" si="89"/>
        <v/>
      </c>
      <c r="R323" s="84" t="str">
        <f t="shared" si="90"/>
        <v/>
      </c>
    </row>
    <row r="324" spans="1:18" x14ac:dyDescent="0.3">
      <c r="A324" s="24"/>
      <c r="B324" s="27"/>
      <c r="C324" s="48"/>
      <c r="D324" s="19"/>
      <c r="E324" s="20" t="str">
        <f t="shared" si="79"/>
        <v/>
      </c>
      <c r="F324" s="20" t="str">
        <f t="shared" si="80"/>
        <v/>
      </c>
      <c r="G324" s="81"/>
      <c r="H324" s="20" t="str">
        <f t="shared" si="81"/>
        <v/>
      </c>
      <c r="I324" s="20" t="str">
        <f t="shared" si="82"/>
        <v/>
      </c>
      <c r="J324" s="45" t="str">
        <f t="shared" si="83"/>
        <v/>
      </c>
      <c r="K324" s="45" t="str">
        <f t="shared" si="84"/>
        <v/>
      </c>
      <c r="L324" s="61" t="str">
        <f t="shared" si="85"/>
        <v/>
      </c>
      <c r="M324" s="23">
        <f t="shared" si="86"/>
        <v>0</v>
      </c>
      <c r="N324">
        <v>142</v>
      </c>
      <c r="O324" s="23">
        <f t="shared" si="87"/>
        <v>-142</v>
      </c>
      <c r="P324" s="45" t="str">
        <f t="shared" si="88"/>
        <v/>
      </c>
      <c r="Q324" s="39" t="str">
        <f t="shared" si="89"/>
        <v/>
      </c>
      <c r="R324" s="84" t="str">
        <f t="shared" si="90"/>
        <v/>
      </c>
    </row>
    <row r="325" spans="1:18" x14ac:dyDescent="0.3">
      <c r="A325" s="24"/>
      <c r="B325" s="27"/>
      <c r="C325" s="48"/>
      <c r="D325" s="19"/>
      <c r="E325" s="20" t="str">
        <f t="shared" si="79"/>
        <v/>
      </c>
      <c r="F325" s="20" t="str">
        <f t="shared" si="80"/>
        <v/>
      </c>
      <c r="G325" s="81"/>
      <c r="H325" s="20" t="str">
        <f t="shared" si="81"/>
        <v/>
      </c>
      <c r="I325" s="20" t="str">
        <f t="shared" si="82"/>
        <v/>
      </c>
      <c r="J325" s="45" t="str">
        <f t="shared" si="83"/>
        <v/>
      </c>
      <c r="K325" s="45" t="str">
        <f t="shared" si="84"/>
        <v/>
      </c>
      <c r="L325" s="61" t="str">
        <f t="shared" si="85"/>
        <v/>
      </c>
      <c r="M325" s="23">
        <f t="shared" si="86"/>
        <v>0</v>
      </c>
      <c r="N325">
        <v>143</v>
      </c>
      <c r="O325" s="23">
        <f t="shared" si="87"/>
        <v>-143</v>
      </c>
      <c r="P325" s="45" t="str">
        <f t="shared" si="88"/>
        <v/>
      </c>
      <c r="Q325" s="39" t="str">
        <f t="shared" si="89"/>
        <v/>
      </c>
      <c r="R325" s="84" t="str">
        <f t="shared" si="90"/>
        <v/>
      </c>
    </row>
    <row r="326" spans="1:18" x14ac:dyDescent="0.3">
      <c r="A326" s="24"/>
      <c r="B326" s="27"/>
      <c r="C326" s="48"/>
      <c r="D326" s="19"/>
      <c r="E326" s="20" t="str">
        <f t="shared" si="79"/>
        <v/>
      </c>
      <c r="F326" s="20" t="str">
        <f t="shared" si="80"/>
        <v/>
      </c>
      <c r="G326" s="81"/>
      <c r="H326" s="20" t="str">
        <f t="shared" si="81"/>
        <v/>
      </c>
      <c r="I326" s="20" t="str">
        <f t="shared" si="82"/>
        <v/>
      </c>
      <c r="J326" s="45" t="str">
        <f t="shared" si="83"/>
        <v/>
      </c>
      <c r="K326" s="45" t="str">
        <f t="shared" si="84"/>
        <v/>
      </c>
      <c r="L326" s="61" t="str">
        <f t="shared" si="85"/>
        <v/>
      </c>
      <c r="M326" s="23">
        <f t="shared" si="86"/>
        <v>0</v>
      </c>
      <c r="N326">
        <v>144</v>
      </c>
      <c r="O326" s="23">
        <f t="shared" si="87"/>
        <v>-144</v>
      </c>
      <c r="P326" s="45" t="str">
        <f t="shared" si="88"/>
        <v/>
      </c>
      <c r="Q326" s="39" t="str">
        <f t="shared" si="89"/>
        <v/>
      </c>
      <c r="R326" s="84" t="str">
        <f t="shared" si="90"/>
        <v/>
      </c>
    </row>
    <row r="327" spans="1:18" x14ac:dyDescent="0.3">
      <c r="A327" s="24"/>
      <c r="B327" s="27"/>
      <c r="C327" s="48"/>
      <c r="D327" s="19"/>
      <c r="E327" s="20" t="str">
        <f t="shared" si="79"/>
        <v/>
      </c>
      <c r="F327" s="20" t="str">
        <f t="shared" si="80"/>
        <v/>
      </c>
      <c r="G327" s="81"/>
      <c r="H327" s="20" t="str">
        <f t="shared" si="81"/>
        <v/>
      </c>
      <c r="I327" s="20" t="str">
        <f t="shared" si="82"/>
        <v/>
      </c>
      <c r="J327" s="45" t="str">
        <f t="shared" si="83"/>
        <v/>
      </c>
      <c r="K327" s="45" t="str">
        <f t="shared" si="84"/>
        <v/>
      </c>
      <c r="L327" s="61" t="str">
        <f t="shared" si="85"/>
        <v/>
      </c>
      <c r="M327" s="23">
        <f t="shared" si="86"/>
        <v>0</v>
      </c>
      <c r="N327">
        <v>145</v>
      </c>
      <c r="O327" s="23">
        <f t="shared" si="87"/>
        <v>-145</v>
      </c>
      <c r="P327" s="45" t="str">
        <f t="shared" si="88"/>
        <v/>
      </c>
      <c r="Q327" s="39" t="str">
        <f t="shared" si="89"/>
        <v/>
      </c>
      <c r="R327" s="84" t="str">
        <f t="shared" si="90"/>
        <v/>
      </c>
    </row>
    <row r="328" spans="1:18" x14ac:dyDescent="0.3">
      <c r="A328" s="24"/>
      <c r="B328" s="27"/>
      <c r="C328" s="48"/>
      <c r="D328" s="19"/>
      <c r="E328" s="20" t="str">
        <f t="shared" si="79"/>
        <v/>
      </c>
      <c r="F328" s="20" t="str">
        <f t="shared" si="80"/>
        <v/>
      </c>
      <c r="G328" s="81"/>
      <c r="H328" s="20" t="str">
        <f t="shared" si="81"/>
        <v/>
      </c>
      <c r="I328" s="20" t="str">
        <f t="shared" si="82"/>
        <v/>
      </c>
      <c r="J328" s="45" t="str">
        <f t="shared" si="83"/>
        <v/>
      </c>
      <c r="K328" s="45" t="str">
        <f t="shared" si="84"/>
        <v/>
      </c>
      <c r="L328" s="61" t="str">
        <f t="shared" si="85"/>
        <v/>
      </c>
      <c r="M328" s="23">
        <f t="shared" si="86"/>
        <v>0</v>
      </c>
      <c r="N328">
        <v>146</v>
      </c>
      <c r="O328" s="23">
        <f t="shared" si="87"/>
        <v>-146</v>
      </c>
      <c r="P328" s="45" t="str">
        <f t="shared" si="88"/>
        <v/>
      </c>
      <c r="Q328" s="39" t="str">
        <f t="shared" si="89"/>
        <v/>
      </c>
      <c r="R328" s="84" t="str">
        <f t="shared" si="90"/>
        <v/>
      </c>
    </row>
    <row r="329" spans="1:18" x14ac:dyDescent="0.3">
      <c r="A329" s="24"/>
      <c r="B329" s="27"/>
      <c r="C329" s="48"/>
      <c r="D329" s="19"/>
      <c r="E329" s="20" t="str">
        <f t="shared" si="79"/>
        <v/>
      </c>
      <c r="F329" s="20" t="str">
        <f t="shared" si="80"/>
        <v/>
      </c>
      <c r="G329" s="81"/>
      <c r="H329" s="20" t="str">
        <f t="shared" si="81"/>
        <v/>
      </c>
      <c r="I329" s="20" t="str">
        <f t="shared" si="82"/>
        <v/>
      </c>
      <c r="J329" s="45" t="str">
        <f t="shared" si="83"/>
        <v/>
      </c>
      <c r="K329" s="45" t="str">
        <f t="shared" si="84"/>
        <v/>
      </c>
      <c r="L329" s="61" t="str">
        <f t="shared" si="85"/>
        <v/>
      </c>
      <c r="M329" s="23">
        <f t="shared" si="86"/>
        <v>0</v>
      </c>
      <c r="N329">
        <v>147</v>
      </c>
      <c r="O329" s="23">
        <f t="shared" si="87"/>
        <v>-147</v>
      </c>
      <c r="P329" s="45" t="str">
        <f t="shared" si="88"/>
        <v/>
      </c>
      <c r="Q329" s="39" t="str">
        <f t="shared" si="89"/>
        <v/>
      </c>
      <c r="R329" s="84" t="str">
        <f t="shared" si="90"/>
        <v/>
      </c>
    </row>
    <row r="330" spans="1:18" x14ac:dyDescent="0.3">
      <c r="A330" s="24"/>
      <c r="B330" s="27"/>
      <c r="C330" s="48"/>
      <c r="D330" s="19"/>
      <c r="E330" s="20" t="str">
        <f t="shared" si="79"/>
        <v/>
      </c>
      <c r="F330" s="20" t="str">
        <f t="shared" si="80"/>
        <v/>
      </c>
      <c r="G330" s="81"/>
      <c r="H330" s="20" t="str">
        <f t="shared" si="81"/>
        <v/>
      </c>
      <c r="I330" s="20" t="str">
        <f t="shared" si="82"/>
        <v/>
      </c>
      <c r="J330" s="45" t="str">
        <f t="shared" si="83"/>
        <v/>
      </c>
      <c r="K330" s="45" t="str">
        <f t="shared" si="84"/>
        <v/>
      </c>
      <c r="L330" s="61" t="str">
        <f t="shared" si="85"/>
        <v/>
      </c>
      <c r="M330" s="23">
        <f t="shared" si="86"/>
        <v>0</v>
      </c>
      <c r="N330">
        <v>148</v>
      </c>
      <c r="O330" s="23">
        <f t="shared" si="87"/>
        <v>-148</v>
      </c>
      <c r="P330" s="45" t="str">
        <f t="shared" si="88"/>
        <v/>
      </c>
      <c r="Q330" s="39" t="str">
        <f t="shared" si="89"/>
        <v/>
      </c>
      <c r="R330" s="84" t="str">
        <f t="shared" si="90"/>
        <v/>
      </c>
    </row>
    <row r="331" spans="1:18" x14ac:dyDescent="0.3">
      <c r="A331" s="24"/>
      <c r="B331" s="27"/>
      <c r="C331" s="48"/>
      <c r="D331" s="19"/>
      <c r="E331" s="20" t="str">
        <f t="shared" si="79"/>
        <v/>
      </c>
      <c r="F331" s="20" t="str">
        <f t="shared" si="80"/>
        <v/>
      </c>
      <c r="G331" s="81"/>
      <c r="H331" s="20" t="str">
        <f t="shared" si="81"/>
        <v/>
      </c>
      <c r="I331" s="20" t="str">
        <f t="shared" si="82"/>
        <v/>
      </c>
      <c r="J331" s="45" t="str">
        <f t="shared" si="83"/>
        <v/>
      </c>
      <c r="K331" s="45" t="str">
        <f t="shared" si="84"/>
        <v/>
      </c>
      <c r="L331" s="61" t="str">
        <f t="shared" si="85"/>
        <v/>
      </c>
      <c r="M331" s="23">
        <f t="shared" si="86"/>
        <v>0</v>
      </c>
      <c r="N331">
        <v>149</v>
      </c>
      <c r="O331" s="23">
        <f t="shared" si="87"/>
        <v>-149</v>
      </c>
      <c r="P331" s="45" t="str">
        <f t="shared" si="88"/>
        <v/>
      </c>
      <c r="Q331" s="39" t="str">
        <f t="shared" si="89"/>
        <v/>
      </c>
      <c r="R331" s="84" t="str">
        <f t="shared" si="90"/>
        <v/>
      </c>
    </row>
    <row r="332" spans="1:18" x14ac:dyDescent="0.3">
      <c r="A332" s="24"/>
      <c r="B332" s="27"/>
      <c r="C332" s="48"/>
      <c r="D332" s="19"/>
      <c r="E332" s="20" t="str">
        <f t="shared" si="79"/>
        <v/>
      </c>
      <c r="F332" s="20" t="str">
        <f t="shared" si="80"/>
        <v/>
      </c>
      <c r="G332" s="81"/>
      <c r="H332" s="20" t="str">
        <f t="shared" si="81"/>
        <v/>
      </c>
      <c r="I332" s="20" t="str">
        <f t="shared" si="82"/>
        <v/>
      </c>
      <c r="J332" s="45" t="str">
        <f t="shared" si="83"/>
        <v/>
      </c>
      <c r="K332" s="45" t="str">
        <f t="shared" si="84"/>
        <v/>
      </c>
      <c r="L332" s="61" t="str">
        <f t="shared" si="85"/>
        <v/>
      </c>
      <c r="M332" s="23">
        <f t="shared" si="86"/>
        <v>0</v>
      </c>
      <c r="N332">
        <v>150</v>
      </c>
      <c r="O332" s="23">
        <f t="shared" si="87"/>
        <v>-150</v>
      </c>
      <c r="P332" s="45" t="str">
        <f t="shared" si="88"/>
        <v/>
      </c>
      <c r="Q332" s="39" t="str">
        <f t="shared" si="89"/>
        <v/>
      </c>
      <c r="R332" s="84" t="str">
        <f t="shared" si="90"/>
        <v/>
      </c>
    </row>
    <row r="333" spans="1:18" x14ac:dyDescent="0.3">
      <c r="A333" s="24"/>
      <c r="B333" s="27"/>
      <c r="C333" s="48"/>
      <c r="D333" s="19"/>
      <c r="E333" s="20" t="str">
        <f t="shared" si="79"/>
        <v/>
      </c>
      <c r="F333" s="20" t="str">
        <f t="shared" si="80"/>
        <v/>
      </c>
      <c r="G333" s="81"/>
      <c r="H333" s="20" t="str">
        <f t="shared" si="81"/>
        <v/>
      </c>
      <c r="I333" s="20" t="str">
        <f t="shared" si="82"/>
        <v/>
      </c>
      <c r="J333" s="45" t="str">
        <f t="shared" si="83"/>
        <v/>
      </c>
      <c r="K333" s="45" t="str">
        <f t="shared" si="84"/>
        <v/>
      </c>
      <c r="L333" s="61" t="str">
        <f t="shared" si="85"/>
        <v/>
      </c>
      <c r="M333" s="23">
        <f t="shared" si="86"/>
        <v>0</v>
      </c>
      <c r="N333">
        <v>151</v>
      </c>
      <c r="O333" s="23">
        <f t="shared" si="87"/>
        <v>-151</v>
      </c>
      <c r="P333" s="45" t="str">
        <f t="shared" si="88"/>
        <v/>
      </c>
      <c r="Q333" s="39" t="str">
        <f t="shared" si="89"/>
        <v/>
      </c>
      <c r="R333" s="84" t="str">
        <f t="shared" si="90"/>
        <v/>
      </c>
    </row>
    <row r="334" spans="1:18" x14ac:dyDescent="0.3">
      <c r="A334" s="24"/>
      <c r="B334" s="27"/>
      <c r="C334" s="48"/>
      <c r="D334" s="19"/>
      <c r="E334" s="20" t="str">
        <f t="shared" si="79"/>
        <v/>
      </c>
      <c r="F334" s="20" t="str">
        <f t="shared" si="80"/>
        <v/>
      </c>
      <c r="G334" s="81"/>
      <c r="H334" s="20" t="str">
        <f t="shared" si="81"/>
        <v/>
      </c>
      <c r="I334" s="20" t="str">
        <f t="shared" si="82"/>
        <v/>
      </c>
      <c r="J334" s="45" t="str">
        <f t="shared" si="83"/>
        <v/>
      </c>
      <c r="K334" s="45" t="str">
        <f t="shared" si="84"/>
        <v/>
      </c>
      <c r="L334" s="61" t="str">
        <f t="shared" si="85"/>
        <v/>
      </c>
      <c r="M334" s="23">
        <f t="shared" si="86"/>
        <v>0</v>
      </c>
      <c r="N334">
        <v>152</v>
      </c>
      <c r="O334" s="23">
        <f t="shared" si="87"/>
        <v>-152</v>
      </c>
      <c r="P334" s="45" t="str">
        <f t="shared" si="88"/>
        <v/>
      </c>
      <c r="Q334" s="39" t="str">
        <f t="shared" si="89"/>
        <v/>
      </c>
      <c r="R334" s="84" t="str">
        <f t="shared" si="90"/>
        <v/>
      </c>
    </row>
    <row r="335" spans="1:18" x14ac:dyDescent="0.3">
      <c r="A335" s="24"/>
      <c r="B335" s="27"/>
      <c r="C335" s="48"/>
      <c r="D335" s="19"/>
      <c r="E335" s="20" t="str">
        <f t="shared" si="79"/>
        <v/>
      </c>
      <c r="F335" s="20" t="str">
        <f t="shared" si="80"/>
        <v/>
      </c>
      <c r="G335" s="81"/>
      <c r="H335" s="20" t="str">
        <f t="shared" si="81"/>
        <v/>
      </c>
      <c r="I335" s="20" t="str">
        <f t="shared" si="82"/>
        <v/>
      </c>
      <c r="J335" s="45" t="str">
        <f t="shared" si="83"/>
        <v/>
      </c>
      <c r="K335" s="45" t="str">
        <f t="shared" si="84"/>
        <v/>
      </c>
      <c r="L335" s="61" t="str">
        <f t="shared" si="85"/>
        <v/>
      </c>
      <c r="M335" s="23">
        <f t="shared" si="86"/>
        <v>0</v>
      </c>
      <c r="N335">
        <v>153</v>
      </c>
      <c r="O335" s="23">
        <f t="shared" si="87"/>
        <v>-153</v>
      </c>
      <c r="P335" s="45" t="str">
        <f t="shared" si="88"/>
        <v/>
      </c>
      <c r="Q335" s="39" t="str">
        <f t="shared" si="89"/>
        <v/>
      </c>
      <c r="R335" s="84" t="str">
        <f t="shared" si="90"/>
        <v/>
      </c>
    </row>
    <row r="336" spans="1:18" x14ac:dyDescent="0.3">
      <c r="A336" s="24"/>
      <c r="B336" s="27"/>
      <c r="C336" s="48"/>
      <c r="D336" s="19"/>
      <c r="E336" s="20" t="str">
        <f t="shared" si="79"/>
        <v/>
      </c>
      <c r="F336" s="20" t="str">
        <f t="shared" si="80"/>
        <v/>
      </c>
      <c r="G336" s="81"/>
      <c r="H336" s="20" t="str">
        <f t="shared" si="81"/>
        <v/>
      </c>
      <c r="I336" s="20" t="str">
        <f t="shared" si="82"/>
        <v/>
      </c>
      <c r="J336" s="45" t="str">
        <f t="shared" si="83"/>
        <v/>
      </c>
      <c r="K336" s="45" t="str">
        <f t="shared" si="84"/>
        <v/>
      </c>
      <c r="L336" s="61" t="str">
        <f t="shared" si="85"/>
        <v/>
      </c>
      <c r="M336" s="23">
        <f t="shared" si="86"/>
        <v>0</v>
      </c>
      <c r="N336">
        <v>154</v>
      </c>
      <c r="O336" s="23">
        <f t="shared" si="87"/>
        <v>-154</v>
      </c>
      <c r="P336" s="45" t="str">
        <f t="shared" si="88"/>
        <v/>
      </c>
      <c r="Q336" s="39" t="str">
        <f t="shared" si="89"/>
        <v/>
      </c>
      <c r="R336" s="84" t="str">
        <f t="shared" si="90"/>
        <v/>
      </c>
    </row>
    <row r="337" spans="1:18" x14ac:dyDescent="0.3">
      <c r="A337" s="24"/>
      <c r="B337" s="27"/>
      <c r="C337" s="48"/>
      <c r="D337" s="19"/>
      <c r="E337" s="20" t="str">
        <f t="shared" si="79"/>
        <v/>
      </c>
      <c r="F337" s="20" t="str">
        <f t="shared" si="80"/>
        <v/>
      </c>
      <c r="G337" s="81"/>
      <c r="H337" s="20" t="str">
        <f t="shared" si="81"/>
        <v/>
      </c>
      <c r="I337" s="20" t="str">
        <f t="shared" si="82"/>
        <v/>
      </c>
      <c r="J337" s="45" t="str">
        <f t="shared" si="83"/>
        <v/>
      </c>
      <c r="K337" s="45" t="str">
        <f t="shared" si="84"/>
        <v/>
      </c>
      <c r="L337" s="61" t="str">
        <f t="shared" si="85"/>
        <v/>
      </c>
      <c r="M337" s="23">
        <f t="shared" si="86"/>
        <v>0</v>
      </c>
      <c r="N337">
        <v>155</v>
      </c>
      <c r="O337" s="23">
        <f t="shared" si="87"/>
        <v>-155</v>
      </c>
      <c r="P337" s="45" t="str">
        <f t="shared" si="88"/>
        <v/>
      </c>
      <c r="Q337" s="39" t="str">
        <f t="shared" si="89"/>
        <v/>
      </c>
      <c r="R337" s="84" t="str">
        <f t="shared" si="90"/>
        <v/>
      </c>
    </row>
    <row r="338" spans="1:18" x14ac:dyDescent="0.3">
      <c r="A338" s="24"/>
      <c r="B338" s="27"/>
      <c r="C338" s="48"/>
      <c r="D338" s="19"/>
      <c r="E338" s="20" t="str">
        <f t="shared" si="79"/>
        <v/>
      </c>
      <c r="F338" s="20" t="str">
        <f t="shared" si="80"/>
        <v/>
      </c>
      <c r="G338" s="81"/>
      <c r="H338" s="20" t="str">
        <f t="shared" si="81"/>
        <v/>
      </c>
      <c r="I338" s="20" t="str">
        <f t="shared" si="82"/>
        <v/>
      </c>
      <c r="J338" s="45" t="str">
        <f t="shared" si="83"/>
        <v/>
      </c>
      <c r="K338" s="45" t="str">
        <f t="shared" si="84"/>
        <v/>
      </c>
      <c r="L338" s="61" t="str">
        <f t="shared" si="85"/>
        <v/>
      </c>
      <c r="M338" s="23">
        <f t="shared" si="86"/>
        <v>0</v>
      </c>
      <c r="N338">
        <v>156</v>
      </c>
      <c r="O338" s="23">
        <f t="shared" si="87"/>
        <v>-156</v>
      </c>
      <c r="P338" s="45" t="str">
        <f t="shared" si="88"/>
        <v/>
      </c>
      <c r="Q338" s="39" t="str">
        <f t="shared" si="89"/>
        <v/>
      </c>
      <c r="R338" s="84" t="str">
        <f t="shared" si="90"/>
        <v/>
      </c>
    </row>
    <row r="339" spans="1:18" x14ac:dyDescent="0.3">
      <c r="A339" s="24"/>
      <c r="B339" s="27"/>
      <c r="C339" s="48"/>
      <c r="D339" s="19"/>
      <c r="E339" s="20" t="str">
        <f t="shared" si="79"/>
        <v/>
      </c>
      <c r="F339" s="20" t="str">
        <f t="shared" si="80"/>
        <v/>
      </c>
      <c r="G339" s="81"/>
      <c r="H339" s="20" t="str">
        <f t="shared" si="81"/>
        <v/>
      </c>
      <c r="I339" s="20" t="str">
        <f t="shared" si="82"/>
        <v/>
      </c>
      <c r="J339" s="45" t="str">
        <f t="shared" si="83"/>
        <v/>
      </c>
      <c r="K339" s="45" t="str">
        <f t="shared" si="84"/>
        <v/>
      </c>
      <c r="L339" s="61" t="str">
        <f t="shared" si="85"/>
        <v/>
      </c>
      <c r="M339" s="23">
        <f t="shared" si="86"/>
        <v>0</v>
      </c>
      <c r="N339">
        <v>157</v>
      </c>
      <c r="O339" s="23">
        <f t="shared" si="87"/>
        <v>-157</v>
      </c>
      <c r="P339" s="45" t="str">
        <f t="shared" si="88"/>
        <v/>
      </c>
      <c r="Q339" s="39" t="str">
        <f t="shared" si="89"/>
        <v/>
      </c>
      <c r="R339" s="84" t="str">
        <f t="shared" si="90"/>
        <v/>
      </c>
    </row>
    <row r="340" spans="1:18" x14ac:dyDescent="0.3">
      <c r="A340" s="24"/>
      <c r="B340" s="27"/>
      <c r="C340" s="48"/>
      <c r="D340" s="19"/>
      <c r="E340" s="20" t="str">
        <f t="shared" si="79"/>
        <v/>
      </c>
      <c r="F340" s="20" t="str">
        <f t="shared" si="80"/>
        <v/>
      </c>
      <c r="G340" s="81"/>
      <c r="H340" s="20" t="str">
        <f t="shared" si="81"/>
        <v/>
      </c>
      <c r="I340" s="20" t="str">
        <f t="shared" si="82"/>
        <v/>
      </c>
      <c r="J340" s="45" t="str">
        <f t="shared" si="83"/>
        <v/>
      </c>
      <c r="K340" s="45" t="str">
        <f t="shared" si="84"/>
        <v/>
      </c>
      <c r="L340" s="61" t="str">
        <f t="shared" si="85"/>
        <v/>
      </c>
      <c r="M340" s="23">
        <f t="shared" si="86"/>
        <v>0</v>
      </c>
      <c r="N340">
        <v>158</v>
      </c>
      <c r="O340" s="23">
        <f t="shared" si="87"/>
        <v>-158</v>
      </c>
      <c r="P340" s="45" t="str">
        <f t="shared" si="88"/>
        <v/>
      </c>
      <c r="Q340" s="39" t="str">
        <f t="shared" si="89"/>
        <v/>
      </c>
      <c r="R340" s="84" t="str">
        <f t="shared" si="90"/>
        <v/>
      </c>
    </row>
    <row r="341" spans="1:18" x14ac:dyDescent="0.3">
      <c r="A341" s="24"/>
      <c r="B341" s="27"/>
      <c r="C341" s="48"/>
      <c r="D341" s="19"/>
      <c r="E341" s="20" t="str">
        <f t="shared" si="79"/>
        <v/>
      </c>
      <c r="F341" s="20" t="str">
        <f t="shared" si="80"/>
        <v/>
      </c>
      <c r="G341" s="81"/>
      <c r="H341" s="20" t="str">
        <f t="shared" si="81"/>
        <v/>
      </c>
      <c r="I341" s="20" t="str">
        <f t="shared" si="82"/>
        <v/>
      </c>
      <c r="J341" s="45" t="str">
        <f t="shared" si="83"/>
        <v/>
      </c>
      <c r="K341" s="45" t="str">
        <f t="shared" si="84"/>
        <v/>
      </c>
      <c r="L341" s="61" t="str">
        <f t="shared" si="85"/>
        <v/>
      </c>
      <c r="M341" s="23">
        <f t="shared" si="86"/>
        <v>0</v>
      </c>
      <c r="N341">
        <v>159</v>
      </c>
      <c r="O341" s="23">
        <f t="shared" si="87"/>
        <v>-159</v>
      </c>
      <c r="P341" s="45" t="str">
        <f t="shared" si="88"/>
        <v/>
      </c>
      <c r="Q341" s="39" t="str">
        <f t="shared" si="89"/>
        <v/>
      </c>
      <c r="R341" s="84" t="str">
        <f t="shared" si="90"/>
        <v/>
      </c>
    </row>
    <row r="342" spans="1:18" x14ac:dyDescent="0.3">
      <c r="A342" s="24"/>
      <c r="B342" s="27"/>
      <c r="C342" s="48"/>
      <c r="D342" s="19"/>
      <c r="E342" s="20" t="str">
        <f t="shared" si="79"/>
        <v/>
      </c>
      <c r="F342" s="20" t="str">
        <f t="shared" si="80"/>
        <v/>
      </c>
      <c r="G342" s="81"/>
      <c r="H342" s="20" t="str">
        <f t="shared" si="81"/>
        <v/>
      </c>
      <c r="I342" s="20" t="str">
        <f t="shared" si="82"/>
        <v/>
      </c>
      <c r="J342" s="45" t="str">
        <f t="shared" si="83"/>
        <v/>
      </c>
      <c r="K342" s="45" t="str">
        <f t="shared" si="84"/>
        <v/>
      </c>
      <c r="L342" s="61" t="str">
        <f t="shared" si="85"/>
        <v/>
      </c>
      <c r="M342" s="23">
        <f t="shared" si="86"/>
        <v>0</v>
      </c>
      <c r="N342">
        <v>160</v>
      </c>
      <c r="O342" s="23">
        <f t="shared" si="87"/>
        <v>-160</v>
      </c>
      <c r="P342" s="45" t="str">
        <f t="shared" si="88"/>
        <v/>
      </c>
      <c r="Q342" s="39" t="str">
        <f t="shared" si="89"/>
        <v/>
      </c>
      <c r="R342" s="84" t="str">
        <f t="shared" si="90"/>
        <v/>
      </c>
    </row>
    <row r="343" spans="1:18" x14ac:dyDescent="0.3">
      <c r="A343" s="24"/>
      <c r="B343" s="27"/>
      <c r="C343" s="48"/>
      <c r="D343" s="19"/>
      <c r="E343" s="20" t="str">
        <f t="shared" si="79"/>
        <v/>
      </c>
      <c r="F343" s="20" t="str">
        <f t="shared" si="80"/>
        <v/>
      </c>
      <c r="G343" s="81"/>
      <c r="H343" s="20" t="str">
        <f t="shared" si="81"/>
        <v/>
      </c>
      <c r="I343" s="20" t="str">
        <f t="shared" si="82"/>
        <v/>
      </c>
      <c r="J343" s="45" t="str">
        <f t="shared" si="83"/>
        <v/>
      </c>
      <c r="K343" s="45" t="str">
        <f t="shared" si="84"/>
        <v/>
      </c>
      <c r="L343" s="61" t="str">
        <f t="shared" si="85"/>
        <v/>
      </c>
      <c r="M343" s="23">
        <f t="shared" si="86"/>
        <v>0</v>
      </c>
      <c r="N343">
        <v>161</v>
      </c>
      <c r="O343" s="23">
        <f t="shared" si="87"/>
        <v>-161</v>
      </c>
      <c r="P343" s="45" t="str">
        <f t="shared" si="88"/>
        <v/>
      </c>
      <c r="Q343" s="39" t="str">
        <f t="shared" si="89"/>
        <v/>
      </c>
      <c r="R343" s="84" t="str">
        <f t="shared" si="90"/>
        <v/>
      </c>
    </row>
    <row r="344" spans="1:18" x14ac:dyDescent="0.3">
      <c r="A344" s="24"/>
      <c r="B344" s="27"/>
      <c r="C344" s="48"/>
      <c r="D344" s="19"/>
      <c r="E344" s="20" t="str">
        <f t="shared" si="79"/>
        <v/>
      </c>
      <c r="F344" s="20" t="str">
        <f t="shared" si="80"/>
        <v/>
      </c>
      <c r="G344" s="81"/>
      <c r="H344" s="20" t="str">
        <f t="shared" si="81"/>
        <v/>
      </c>
      <c r="I344" s="20" t="str">
        <f t="shared" si="82"/>
        <v/>
      </c>
      <c r="J344" s="45" t="str">
        <f t="shared" si="83"/>
        <v/>
      </c>
      <c r="K344" s="45" t="str">
        <f t="shared" si="84"/>
        <v/>
      </c>
      <c r="L344" s="61" t="str">
        <f t="shared" si="85"/>
        <v/>
      </c>
      <c r="M344" s="23">
        <f t="shared" si="86"/>
        <v>0</v>
      </c>
      <c r="N344">
        <v>162</v>
      </c>
      <c r="O344" s="23">
        <f t="shared" si="87"/>
        <v>-162</v>
      </c>
      <c r="P344" s="45" t="str">
        <f t="shared" si="88"/>
        <v/>
      </c>
      <c r="Q344" s="39" t="str">
        <f t="shared" si="89"/>
        <v/>
      </c>
      <c r="R344" s="84" t="str">
        <f t="shared" si="90"/>
        <v/>
      </c>
    </row>
    <row r="345" spans="1:18" x14ac:dyDescent="0.3">
      <c r="A345" s="24"/>
      <c r="B345" s="27"/>
      <c r="C345" s="48"/>
      <c r="D345" s="19"/>
      <c r="E345" s="20" t="str">
        <f t="shared" si="79"/>
        <v/>
      </c>
      <c r="F345" s="20" t="str">
        <f t="shared" si="80"/>
        <v/>
      </c>
      <c r="G345" s="81"/>
      <c r="H345" s="20" t="str">
        <f t="shared" si="81"/>
        <v/>
      </c>
      <c r="I345" s="20" t="str">
        <f t="shared" si="82"/>
        <v/>
      </c>
      <c r="J345" s="45" t="str">
        <f t="shared" si="83"/>
        <v/>
      </c>
      <c r="K345" s="45" t="str">
        <f t="shared" si="84"/>
        <v/>
      </c>
      <c r="L345" s="61" t="str">
        <f t="shared" si="85"/>
        <v/>
      </c>
      <c r="M345" s="23">
        <f t="shared" si="86"/>
        <v>0</v>
      </c>
      <c r="N345">
        <v>163</v>
      </c>
      <c r="O345" s="23">
        <f t="shared" si="87"/>
        <v>-163</v>
      </c>
      <c r="P345" s="45" t="str">
        <f t="shared" si="88"/>
        <v/>
      </c>
      <c r="Q345" s="39" t="str">
        <f t="shared" si="89"/>
        <v/>
      </c>
      <c r="R345" s="84" t="str">
        <f t="shared" si="90"/>
        <v/>
      </c>
    </row>
    <row r="346" spans="1:18" x14ac:dyDescent="0.3">
      <c r="A346" s="24"/>
      <c r="B346" s="27"/>
      <c r="C346" s="48"/>
      <c r="D346" s="19"/>
      <c r="E346" s="20" t="str">
        <f t="shared" si="79"/>
        <v/>
      </c>
      <c r="F346" s="20" t="str">
        <f t="shared" si="80"/>
        <v/>
      </c>
      <c r="G346" s="81"/>
      <c r="H346" s="20" t="str">
        <f t="shared" si="81"/>
        <v/>
      </c>
      <c r="I346" s="20" t="str">
        <f t="shared" si="82"/>
        <v/>
      </c>
      <c r="J346" s="45" t="str">
        <f t="shared" si="83"/>
        <v/>
      </c>
      <c r="K346" s="45" t="str">
        <f t="shared" si="84"/>
        <v/>
      </c>
      <c r="L346" s="61" t="str">
        <f t="shared" si="85"/>
        <v/>
      </c>
      <c r="M346" s="23">
        <f t="shared" si="86"/>
        <v>0</v>
      </c>
      <c r="N346">
        <v>164</v>
      </c>
      <c r="O346" s="23">
        <f t="shared" si="87"/>
        <v>-164</v>
      </c>
      <c r="P346" s="45" t="str">
        <f t="shared" si="88"/>
        <v/>
      </c>
      <c r="Q346" s="39" t="str">
        <f t="shared" si="89"/>
        <v/>
      </c>
      <c r="R346" s="84" t="str">
        <f t="shared" si="90"/>
        <v/>
      </c>
    </row>
    <row r="347" spans="1:18" x14ac:dyDescent="0.3">
      <c r="A347" s="24"/>
      <c r="B347" s="27"/>
      <c r="C347" s="48"/>
      <c r="D347" s="19"/>
      <c r="E347" s="20" t="str">
        <f t="shared" si="79"/>
        <v/>
      </c>
      <c r="F347" s="20" t="str">
        <f t="shared" si="80"/>
        <v/>
      </c>
      <c r="G347" s="81"/>
      <c r="H347" s="20" t="str">
        <f t="shared" si="81"/>
        <v/>
      </c>
      <c r="I347" s="20" t="str">
        <f t="shared" si="82"/>
        <v/>
      </c>
      <c r="J347" s="45" t="str">
        <f t="shared" si="83"/>
        <v/>
      </c>
      <c r="K347" s="45" t="str">
        <f t="shared" si="84"/>
        <v/>
      </c>
      <c r="L347" s="61" t="str">
        <f t="shared" si="85"/>
        <v/>
      </c>
      <c r="M347" s="23">
        <f t="shared" si="86"/>
        <v>0</v>
      </c>
      <c r="N347">
        <v>165</v>
      </c>
      <c r="O347" s="23">
        <f t="shared" si="87"/>
        <v>-165</v>
      </c>
      <c r="P347" s="45" t="str">
        <f t="shared" si="88"/>
        <v/>
      </c>
      <c r="Q347" s="39" t="str">
        <f t="shared" si="89"/>
        <v/>
      </c>
      <c r="R347" s="84" t="str">
        <f t="shared" si="90"/>
        <v/>
      </c>
    </row>
    <row r="348" spans="1:18" x14ac:dyDescent="0.3">
      <c r="A348" s="24"/>
      <c r="B348" s="27"/>
      <c r="C348" s="48"/>
      <c r="D348" s="19"/>
      <c r="E348" s="20" t="str">
        <f t="shared" si="79"/>
        <v/>
      </c>
      <c r="F348" s="20" t="str">
        <f t="shared" si="80"/>
        <v/>
      </c>
      <c r="G348" s="81"/>
      <c r="H348" s="20" t="str">
        <f t="shared" si="81"/>
        <v/>
      </c>
      <c r="I348" s="20" t="str">
        <f t="shared" si="82"/>
        <v/>
      </c>
      <c r="J348" s="45" t="str">
        <f t="shared" si="83"/>
        <v/>
      </c>
      <c r="K348" s="45" t="str">
        <f t="shared" si="84"/>
        <v/>
      </c>
      <c r="L348" s="61" t="str">
        <f t="shared" si="85"/>
        <v/>
      </c>
      <c r="M348" s="23">
        <f t="shared" si="86"/>
        <v>0</v>
      </c>
      <c r="N348">
        <v>166</v>
      </c>
      <c r="O348" s="23">
        <f t="shared" si="87"/>
        <v>-166</v>
      </c>
      <c r="P348" s="45" t="str">
        <f t="shared" si="88"/>
        <v/>
      </c>
      <c r="Q348" s="39" t="str">
        <f t="shared" si="89"/>
        <v/>
      </c>
      <c r="R348" s="84" t="str">
        <f t="shared" si="90"/>
        <v/>
      </c>
    </row>
    <row r="349" spans="1:18" x14ac:dyDescent="0.3">
      <c r="A349" s="24"/>
      <c r="B349" s="27"/>
      <c r="C349" s="48"/>
      <c r="D349" s="19"/>
      <c r="E349" s="20" t="str">
        <f t="shared" si="79"/>
        <v/>
      </c>
      <c r="F349" s="20" t="str">
        <f t="shared" si="80"/>
        <v/>
      </c>
      <c r="G349" s="81"/>
      <c r="H349" s="20" t="str">
        <f t="shared" si="81"/>
        <v/>
      </c>
      <c r="I349" s="20" t="str">
        <f t="shared" si="82"/>
        <v/>
      </c>
      <c r="J349" s="45" t="str">
        <f t="shared" si="83"/>
        <v/>
      </c>
      <c r="K349" s="45" t="str">
        <f t="shared" si="84"/>
        <v/>
      </c>
      <c r="L349" s="61" t="str">
        <f t="shared" si="85"/>
        <v/>
      </c>
      <c r="M349" s="23">
        <f t="shared" si="86"/>
        <v>0</v>
      </c>
      <c r="N349">
        <v>167</v>
      </c>
      <c r="O349" s="23">
        <f t="shared" si="87"/>
        <v>-167</v>
      </c>
      <c r="P349" s="45" t="str">
        <f t="shared" si="88"/>
        <v/>
      </c>
      <c r="Q349" s="39" t="str">
        <f t="shared" si="89"/>
        <v/>
      </c>
      <c r="R349" s="84" t="str">
        <f t="shared" si="90"/>
        <v/>
      </c>
    </row>
    <row r="350" spans="1:18" x14ac:dyDescent="0.3">
      <c r="A350" s="24"/>
      <c r="B350" s="27"/>
      <c r="C350" s="48"/>
      <c r="D350" s="19"/>
      <c r="E350" s="20" t="str">
        <f t="shared" si="79"/>
        <v/>
      </c>
      <c r="F350" s="20" t="str">
        <f t="shared" si="80"/>
        <v/>
      </c>
      <c r="G350" s="81"/>
      <c r="H350" s="20" t="str">
        <f t="shared" si="81"/>
        <v/>
      </c>
      <c r="I350" s="20" t="str">
        <f t="shared" si="82"/>
        <v/>
      </c>
      <c r="J350" s="45" t="str">
        <f t="shared" si="83"/>
        <v/>
      </c>
      <c r="K350" s="45" t="str">
        <f t="shared" si="84"/>
        <v/>
      </c>
      <c r="L350" s="61" t="str">
        <f t="shared" si="85"/>
        <v/>
      </c>
      <c r="M350" s="23">
        <f t="shared" si="86"/>
        <v>0</v>
      </c>
      <c r="N350">
        <v>168</v>
      </c>
      <c r="O350" s="23">
        <f t="shared" si="87"/>
        <v>-168</v>
      </c>
      <c r="P350" s="45" t="str">
        <f t="shared" si="88"/>
        <v/>
      </c>
      <c r="Q350" s="39" t="str">
        <f t="shared" si="89"/>
        <v/>
      </c>
      <c r="R350" s="84" t="str">
        <f t="shared" si="90"/>
        <v/>
      </c>
    </row>
    <row r="351" spans="1:18" x14ac:dyDescent="0.3">
      <c r="A351" s="24"/>
      <c r="B351" s="27"/>
      <c r="C351" s="48"/>
      <c r="D351" s="19"/>
      <c r="E351" s="20" t="str">
        <f t="shared" si="79"/>
        <v/>
      </c>
      <c r="F351" s="20" t="str">
        <f t="shared" si="80"/>
        <v/>
      </c>
      <c r="G351" s="81"/>
      <c r="H351" s="20" t="str">
        <f t="shared" si="81"/>
        <v/>
      </c>
      <c r="I351" s="20" t="str">
        <f t="shared" si="82"/>
        <v/>
      </c>
      <c r="J351" s="45" t="str">
        <f t="shared" si="83"/>
        <v/>
      </c>
      <c r="K351" s="45" t="str">
        <f t="shared" si="84"/>
        <v/>
      </c>
      <c r="L351" s="61" t="str">
        <f t="shared" si="85"/>
        <v/>
      </c>
      <c r="M351" s="23">
        <f t="shared" si="86"/>
        <v>0</v>
      </c>
      <c r="N351">
        <v>169</v>
      </c>
      <c r="O351" s="23">
        <f t="shared" si="87"/>
        <v>-169</v>
      </c>
      <c r="P351" s="45" t="str">
        <f t="shared" si="88"/>
        <v/>
      </c>
      <c r="Q351" s="39" t="str">
        <f t="shared" si="89"/>
        <v/>
      </c>
      <c r="R351" s="84" t="str">
        <f t="shared" si="90"/>
        <v/>
      </c>
    </row>
    <row r="352" spans="1:18" x14ac:dyDescent="0.3">
      <c r="A352" s="24"/>
      <c r="B352" s="27"/>
      <c r="C352" s="48"/>
      <c r="D352" s="19"/>
      <c r="E352" s="20" t="str">
        <f t="shared" si="79"/>
        <v/>
      </c>
      <c r="F352" s="20" t="str">
        <f t="shared" si="80"/>
        <v/>
      </c>
      <c r="G352" s="81"/>
      <c r="H352" s="20" t="str">
        <f t="shared" si="81"/>
        <v/>
      </c>
      <c r="I352" s="20" t="str">
        <f t="shared" si="82"/>
        <v/>
      </c>
      <c r="J352" s="45" t="str">
        <f t="shared" si="83"/>
        <v/>
      </c>
      <c r="K352" s="45" t="str">
        <f t="shared" si="84"/>
        <v/>
      </c>
      <c r="L352" s="61" t="str">
        <f t="shared" si="85"/>
        <v/>
      </c>
      <c r="M352" s="23">
        <f t="shared" si="86"/>
        <v>0</v>
      </c>
      <c r="N352">
        <v>170</v>
      </c>
      <c r="O352" s="23">
        <f t="shared" si="87"/>
        <v>-170</v>
      </c>
      <c r="P352" s="45" t="str">
        <f t="shared" si="88"/>
        <v/>
      </c>
      <c r="Q352" s="39" t="str">
        <f t="shared" si="89"/>
        <v/>
      </c>
      <c r="R352" s="84" t="str">
        <f t="shared" si="90"/>
        <v/>
      </c>
    </row>
    <row r="353" spans="1:18" x14ac:dyDescent="0.3">
      <c r="A353" s="24"/>
      <c r="B353" s="27"/>
      <c r="C353" s="48"/>
      <c r="D353" s="19"/>
      <c r="E353" s="20" t="str">
        <f t="shared" si="79"/>
        <v/>
      </c>
      <c r="F353" s="20" t="str">
        <f t="shared" si="80"/>
        <v/>
      </c>
      <c r="G353" s="81"/>
      <c r="H353" s="20" t="str">
        <f t="shared" si="81"/>
        <v/>
      </c>
      <c r="I353" s="20" t="str">
        <f t="shared" si="82"/>
        <v/>
      </c>
      <c r="J353" s="45" t="str">
        <f t="shared" si="83"/>
        <v/>
      </c>
      <c r="K353" s="45" t="str">
        <f t="shared" si="84"/>
        <v/>
      </c>
      <c r="L353" s="61" t="str">
        <f t="shared" si="85"/>
        <v/>
      </c>
      <c r="M353" s="23">
        <f t="shared" si="86"/>
        <v>0</v>
      </c>
      <c r="N353">
        <v>171</v>
      </c>
      <c r="O353" s="23">
        <f t="shared" si="87"/>
        <v>-171</v>
      </c>
      <c r="P353" s="45" t="str">
        <f t="shared" si="88"/>
        <v/>
      </c>
      <c r="Q353" s="39" t="str">
        <f t="shared" si="89"/>
        <v/>
      </c>
      <c r="R353" s="84" t="str">
        <f t="shared" si="90"/>
        <v/>
      </c>
    </row>
    <row r="354" spans="1:18" x14ac:dyDescent="0.3">
      <c r="A354" s="24"/>
      <c r="B354" s="27"/>
      <c r="C354" s="48"/>
      <c r="D354" s="19"/>
      <c r="E354" s="20" t="str">
        <f t="shared" si="79"/>
        <v/>
      </c>
      <c r="F354" s="20" t="str">
        <f t="shared" si="80"/>
        <v/>
      </c>
      <c r="G354" s="81"/>
      <c r="H354" s="20" t="str">
        <f t="shared" si="81"/>
        <v/>
      </c>
      <c r="I354" s="20" t="str">
        <f t="shared" si="82"/>
        <v/>
      </c>
      <c r="J354" s="45" t="str">
        <f t="shared" si="83"/>
        <v/>
      </c>
      <c r="K354" s="45" t="str">
        <f t="shared" si="84"/>
        <v/>
      </c>
      <c r="L354" s="61" t="str">
        <f t="shared" si="85"/>
        <v/>
      </c>
      <c r="M354" s="23">
        <f t="shared" si="86"/>
        <v>0</v>
      </c>
      <c r="N354">
        <v>172</v>
      </c>
      <c r="O354" s="23">
        <f t="shared" si="87"/>
        <v>-172</v>
      </c>
      <c r="P354" s="45" t="str">
        <f t="shared" si="88"/>
        <v/>
      </c>
      <c r="Q354" s="39" t="str">
        <f t="shared" si="89"/>
        <v/>
      </c>
      <c r="R354" s="84" t="str">
        <f t="shared" si="90"/>
        <v/>
      </c>
    </row>
    <row r="355" spans="1:18" x14ac:dyDescent="0.3">
      <c r="A355" s="24"/>
      <c r="B355" s="27"/>
      <c r="C355" s="48"/>
      <c r="D355" s="19"/>
      <c r="E355" s="20" t="str">
        <f t="shared" si="79"/>
        <v/>
      </c>
      <c r="F355" s="20" t="str">
        <f t="shared" si="80"/>
        <v/>
      </c>
      <c r="G355" s="81"/>
      <c r="H355" s="20" t="str">
        <f t="shared" si="81"/>
        <v/>
      </c>
      <c r="I355" s="20" t="str">
        <f t="shared" si="82"/>
        <v/>
      </c>
      <c r="J355" s="45" t="str">
        <f t="shared" si="83"/>
        <v/>
      </c>
      <c r="K355" s="45" t="str">
        <f t="shared" si="84"/>
        <v/>
      </c>
      <c r="L355" s="61" t="str">
        <f t="shared" si="85"/>
        <v/>
      </c>
      <c r="M355" s="23">
        <f t="shared" si="86"/>
        <v>0</v>
      </c>
      <c r="N355">
        <v>173</v>
      </c>
      <c r="O355" s="23">
        <f t="shared" si="87"/>
        <v>-173</v>
      </c>
      <c r="P355" s="45" t="str">
        <f t="shared" si="88"/>
        <v/>
      </c>
      <c r="Q355" s="39" t="str">
        <f t="shared" si="89"/>
        <v/>
      </c>
      <c r="R355" s="84" t="str">
        <f t="shared" si="90"/>
        <v/>
      </c>
    </row>
    <row r="356" spans="1:18" x14ac:dyDescent="0.3">
      <c r="A356" s="24"/>
      <c r="B356" s="27"/>
      <c r="C356" s="48"/>
      <c r="D356" s="19"/>
      <c r="E356" s="20" t="str">
        <f t="shared" si="79"/>
        <v/>
      </c>
      <c r="F356" s="20" t="str">
        <f t="shared" si="80"/>
        <v/>
      </c>
      <c r="G356" s="81"/>
      <c r="H356" s="20" t="str">
        <f t="shared" si="81"/>
        <v/>
      </c>
      <c r="I356" s="20" t="str">
        <f t="shared" si="82"/>
        <v/>
      </c>
      <c r="J356" s="45" t="str">
        <f t="shared" si="83"/>
        <v/>
      </c>
      <c r="K356" s="45" t="str">
        <f t="shared" si="84"/>
        <v/>
      </c>
      <c r="L356" s="61" t="str">
        <f t="shared" si="85"/>
        <v/>
      </c>
      <c r="M356" s="23">
        <f t="shared" si="86"/>
        <v>0</v>
      </c>
      <c r="N356">
        <v>174</v>
      </c>
      <c r="O356" s="23">
        <f t="shared" si="87"/>
        <v>-174</v>
      </c>
      <c r="P356" s="45" t="str">
        <f t="shared" si="88"/>
        <v/>
      </c>
      <c r="Q356" s="39" t="str">
        <f t="shared" si="89"/>
        <v/>
      </c>
      <c r="R356" s="84" t="str">
        <f t="shared" si="90"/>
        <v/>
      </c>
    </row>
    <row r="357" spans="1:18" x14ac:dyDescent="0.3">
      <c r="A357" s="24"/>
      <c r="B357" s="27"/>
      <c r="C357" s="48"/>
      <c r="D357" s="19"/>
      <c r="E357" s="20" t="str">
        <f t="shared" si="79"/>
        <v/>
      </c>
      <c r="F357" s="20" t="str">
        <f t="shared" si="80"/>
        <v/>
      </c>
      <c r="G357" s="81"/>
      <c r="H357" s="20" t="str">
        <f t="shared" si="81"/>
        <v/>
      </c>
      <c r="I357" s="20" t="str">
        <f t="shared" si="82"/>
        <v/>
      </c>
      <c r="J357" s="45" t="str">
        <f t="shared" si="83"/>
        <v/>
      </c>
      <c r="K357" s="45" t="str">
        <f t="shared" si="84"/>
        <v/>
      </c>
      <c r="L357" s="61" t="str">
        <f t="shared" si="85"/>
        <v/>
      </c>
      <c r="M357" s="23">
        <f t="shared" si="86"/>
        <v>0</v>
      </c>
      <c r="N357">
        <v>175</v>
      </c>
      <c r="O357" s="23">
        <f t="shared" si="87"/>
        <v>-175</v>
      </c>
      <c r="P357" s="45" t="str">
        <f t="shared" si="88"/>
        <v/>
      </c>
      <c r="Q357" s="39" t="str">
        <f t="shared" si="89"/>
        <v/>
      </c>
      <c r="R357" s="84" t="str">
        <f t="shared" si="90"/>
        <v/>
      </c>
    </row>
    <row r="358" spans="1:18" x14ac:dyDescent="0.3">
      <c r="A358" s="24"/>
      <c r="B358" s="27"/>
      <c r="C358" s="48"/>
      <c r="D358" s="19"/>
      <c r="E358" s="20" t="str">
        <f t="shared" si="79"/>
        <v/>
      </c>
      <c r="F358" s="20" t="str">
        <f t="shared" si="80"/>
        <v/>
      </c>
      <c r="G358" s="81"/>
      <c r="H358" s="20" t="str">
        <f t="shared" si="81"/>
        <v/>
      </c>
      <c r="I358" s="20" t="str">
        <f t="shared" si="82"/>
        <v/>
      </c>
      <c r="J358" s="45" t="str">
        <f t="shared" si="83"/>
        <v/>
      </c>
      <c r="K358" s="45" t="str">
        <f t="shared" si="84"/>
        <v/>
      </c>
      <c r="L358" s="61" t="str">
        <f t="shared" si="85"/>
        <v/>
      </c>
      <c r="M358" s="23">
        <f t="shared" si="86"/>
        <v>0</v>
      </c>
      <c r="N358">
        <v>176</v>
      </c>
      <c r="O358" s="23">
        <f t="shared" si="87"/>
        <v>-176</v>
      </c>
      <c r="P358" s="45" t="str">
        <f t="shared" si="88"/>
        <v/>
      </c>
      <c r="Q358" s="39" t="str">
        <f t="shared" si="89"/>
        <v/>
      </c>
      <c r="R358" s="84" t="str">
        <f t="shared" si="90"/>
        <v/>
      </c>
    </row>
    <row r="359" spans="1:18" x14ac:dyDescent="0.3">
      <c r="A359" s="24"/>
      <c r="B359" s="27"/>
      <c r="C359" s="48"/>
      <c r="D359" s="19"/>
      <c r="E359" s="20" t="str">
        <f t="shared" si="79"/>
        <v/>
      </c>
      <c r="F359" s="20" t="str">
        <f t="shared" si="80"/>
        <v/>
      </c>
      <c r="G359" s="81"/>
      <c r="H359" s="20" t="str">
        <f t="shared" si="81"/>
        <v/>
      </c>
      <c r="I359" s="20" t="str">
        <f t="shared" si="82"/>
        <v/>
      </c>
      <c r="J359" s="45" t="str">
        <f t="shared" si="83"/>
        <v/>
      </c>
      <c r="K359" s="45" t="str">
        <f t="shared" si="84"/>
        <v/>
      </c>
      <c r="L359" s="61" t="str">
        <f t="shared" si="85"/>
        <v/>
      </c>
      <c r="M359" s="23">
        <f t="shared" si="86"/>
        <v>0</v>
      </c>
      <c r="N359">
        <v>177</v>
      </c>
      <c r="O359" s="23">
        <f t="shared" si="87"/>
        <v>-177</v>
      </c>
      <c r="P359" s="45" t="str">
        <f t="shared" si="88"/>
        <v/>
      </c>
      <c r="Q359" s="39" t="str">
        <f t="shared" si="89"/>
        <v/>
      </c>
      <c r="R359" s="84" t="str">
        <f t="shared" si="90"/>
        <v/>
      </c>
    </row>
    <row r="360" spans="1:18" x14ac:dyDescent="0.3">
      <c r="A360" s="24"/>
      <c r="B360" s="27"/>
      <c r="C360" s="48"/>
      <c r="D360" s="19"/>
      <c r="E360" s="20" t="str">
        <f t="shared" si="79"/>
        <v/>
      </c>
      <c r="F360" s="20" t="str">
        <f t="shared" si="80"/>
        <v/>
      </c>
      <c r="G360" s="81"/>
      <c r="H360" s="20" t="str">
        <f t="shared" si="81"/>
        <v/>
      </c>
      <c r="I360" s="20" t="str">
        <f t="shared" si="82"/>
        <v/>
      </c>
      <c r="J360" s="45" t="str">
        <f t="shared" si="83"/>
        <v/>
      </c>
      <c r="K360" s="45" t="str">
        <f t="shared" si="84"/>
        <v/>
      </c>
      <c r="L360" s="61" t="str">
        <f t="shared" si="85"/>
        <v/>
      </c>
      <c r="M360" s="23">
        <f t="shared" si="86"/>
        <v>0</v>
      </c>
      <c r="N360">
        <v>178</v>
      </c>
      <c r="O360" s="23">
        <f t="shared" si="87"/>
        <v>-178</v>
      </c>
      <c r="P360" s="45" t="str">
        <f t="shared" si="88"/>
        <v/>
      </c>
      <c r="Q360" s="39" t="str">
        <f t="shared" si="89"/>
        <v/>
      </c>
      <c r="R360" s="84" t="str">
        <f t="shared" si="90"/>
        <v/>
      </c>
    </row>
    <row r="361" spans="1:18" x14ac:dyDescent="0.3">
      <c r="A361" s="24"/>
      <c r="B361" s="27"/>
      <c r="C361" s="48"/>
      <c r="D361" s="19"/>
      <c r="E361" s="20" t="str">
        <f t="shared" si="79"/>
        <v/>
      </c>
      <c r="F361" s="20" t="str">
        <f t="shared" si="80"/>
        <v/>
      </c>
      <c r="G361" s="81"/>
      <c r="H361" s="20" t="str">
        <f t="shared" si="81"/>
        <v/>
      </c>
      <c r="I361" s="20" t="str">
        <f t="shared" si="82"/>
        <v/>
      </c>
      <c r="J361" s="45" t="str">
        <f t="shared" si="83"/>
        <v/>
      </c>
      <c r="K361" s="45" t="str">
        <f t="shared" si="84"/>
        <v/>
      </c>
      <c r="L361" s="61" t="str">
        <f t="shared" si="85"/>
        <v/>
      </c>
      <c r="M361" s="23">
        <f t="shared" si="86"/>
        <v>0</v>
      </c>
      <c r="N361">
        <v>179</v>
      </c>
      <c r="O361" s="23">
        <f t="shared" si="87"/>
        <v>-179</v>
      </c>
      <c r="P361" s="45" t="str">
        <f t="shared" si="88"/>
        <v/>
      </c>
      <c r="Q361" s="39" t="str">
        <f t="shared" si="89"/>
        <v/>
      </c>
      <c r="R361" s="84" t="str">
        <f t="shared" si="90"/>
        <v/>
      </c>
    </row>
    <row r="362" spans="1:18" x14ac:dyDescent="0.3">
      <c r="A362" s="24"/>
      <c r="B362" s="27"/>
      <c r="C362" s="48"/>
      <c r="D362" s="19"/>
      <c r="E362" s="20" t="str">
        <f t="shared" ref="E362:E425" si="91">IF(D362="","",IF(G361="Won",1,IF(COUNTIF(G357:G361,"Lost")&gt;4,1,E361*3)))</f>
        <v/>
      </c>
      <c r="F362" s="20" t="str">
        <f t="shared" ref="F362:F425" si="92">IF(D362="","",IF(G361="Won",  D362*E362,D362*E362))</f>
        <v/>
      </c>
      <c r="G362" s="81"/>
      <c r="H362" s="20" t="str">
        <f t="shared" ref="H362:H425" si="93">IF(G362="","",IF(G362="Won", E362*D362-E362,-E362))</f>
        <v/>
      </c>
      <c r="I362" s="20" t="str">
        <f t="shared" ref="I362:I425" si="94">IF(G362="","",H362+I361)</f>
        <v/>
      </c>
      <c r="J362" s="45" t="str">
        <f t="shared" ref="J362:J425" si="95">IF(G362="","",IF(G362="Won",J361+1,IF(G362="Push",J361,J361)))</f>
        <v/>
      </c>
      <c r="K362" s="45" t="str">
        <f t="shared" ref="K362:K425" si="96">IF(G362="","",IF(G362="Lost",K361+1,IF(G362="Push",K361,K361)))</f>
        <v/>
      </c>
      <c r="L362" s="61" t="str">
        <f t="shared" ref="L362:L425" si="97">IF(G362="","",J362/(J362+K362))</f>
        <v/>
      </c>
      <c r="M362" s="23">
        <f t="shared" ref="M362:M425" si="98">D362</f>
        <v>0</v>
      </c>
      <c r="N362">
        <v>180</v>
      </c>
      <c r="O362" s="23">
        <f t="shared" ref="O362:O425" si="99">M362-N362</f>
        <v>-180</v>
      </c>
      <c r="P362" s="45" t="str">
        <f t="shared" ref="P362:P425" si="100">IF(G362="","",IF(G362="Won",P361+1,IF(G362="Push",P361,P361)))</f>
        <v/>
      </c>
      <c r="Q362" s="39" t="str">
        <f t="shared" ref="Q362:Q425" si="101">IF(G362="","",IF(G362="Lost",Q361+1,IF(G362="Push",Q361,Q361)))</f>
        <v/>
      </c>
      <c r="R362" s="84" t="str">
        <f t="shared" ref="R362:R425" si="102">IF(G362="","",P362/(P362+Q362))</f>
        <v/>
      </c>
    </row>
    <row r="363" spans="1:18" x14ac:dyDescent="0.3">
      <c r="A363" s="24"/>
      <c r="B363" s="27"/>
      <c r="C363" s="48"/>
      <c r="D363" s="19"/>
      <c r="E363" s="20" t="str">
        <f t="shared" si="91"/>
        <v/>
      </c>
      <c r="F363" s="20" t="str">
        <f t="shared" si="92"/>
        <v/>
      </c>
      <c r="G363" s="81"/>
      <c r="H363" s="20" t="str">
        <f t="shared" si="93"/>
        <v/>
      </c>
      <c r="I363" s="20" t="str">
        <f t="shared" si="94"/>
        <v/>
      </c>
      <c r="J363" s="45" t="str">
        <f t="shared" si="95"/>
        <v/>
      </c>
      <c r="K363" s="45" t="str">
        <f t="shared" si="96"/>
        <v/>
      </c>
      <c r="L363" s="61" t="str">
        <f t="shared" si="97"/>
        <v/>
      </c>
      <c r="M363" s="23">
        <f t="shared" si="98"/>
        <v>0</v>
      </c>
      <c r="N363">
        <v>181</v>
      </c>
      <c r="O363" s="23">
        <f t="shared" si="99"/>
        <v>-181</v>
      </c>
      <c r="P363" s="45" t="str">
        <f t="shared" si="100"/>
        <v/>
      </c>
      <c r="Q363" s="39" t="str">
        <f t="shared" si="101"/>
        <v/>
      </c>
      <c r="R363" s="84" t="str">
        <f t="shared" si="102"/>
        <v/>
      </c>
    </row>
    <row r="364" spans="1:18" x14ac:dyDescent="0.3">
      <c r="A364" s="24"/>
      <c r="B364" s="27"/>
      <c r="C364" s="48"/>
      <c r="D364" s="19"/>
      <c r="E364" s="20" t="str">
        <f t="shared" si="91"/>
        <v/>
      </c>
      <c r="F364" s="20" t="str">
        <f t="shared" si="92"/>
        <v/>
      </c>
      <c r="G364" s="81"/>
      <c r="H364" s="20" t="str">
        <f t="shared" si="93"/>
        <v/>
      </c>
      <c r="I364" s="20" t="str">
        <f t="shared" si="94"/>
        <v/>
      </c>
      <c r="J364" s="45" t="str">
        <f t="shared" si="95"/>
        <v/>
      </c>
      <c r="K364" s="45" t="str">
        <f t="shared" si="96"/>
        <v/>
      </c>
      <c r="L364" s="61" t="str">
        <f t="shared" si="97"/>
        <v/>
      </c>
      <c r="M364" s="23">
        <f t="shared" si="98"/>
        <v>0</v>
      </c>
      <c r="N364">
        <v>182</v>
      </c>
      <c r="O364" s="23">
        <f t="shared" si="99"/>
        <v>-182</v>
      </c>
      <c r="P364" s="45" t="str">
        <f t="shared" si="100"/>
        <v/>
      </c>
      <c r="Q364" s="39" t="str">
        <f t="shared" si="101"/>
        <v/>
      </c>
      <c r="R364" s="84" t="str">
        <f t="shared" si="102"/>
        <v/>
      </c>
    </row>
    <row r="365" spans="1:18" x14ac:dyDescent="0.3">
      <c r="A365" s="24"/>
      <c r="B365" s="27"/>
      <c r="C365" s="48"/>
      <c r="D365" s="19"/>
      <c r="E365" s="20" t="str">
        <f t="shared" si="91"/>
        <v/>
      </c>
      <c r="F365" s="20" t="str">
        <f t="shared" si="92"/>
        <v/>
      </c>
      <c r="G365" s="81"/>
      <c r="H365" s="20" t="str">
        <f t="shared" si="93"/>
        <v/>
      </c>
      <c r="I365" s="20" t="str">
        <f t="shared" si="94"/>
        <v/>
      </c>
      <c r="J365" s="45" t="str">
        <f t="shared" si="95"/>
        <v/>
      </c>
      <c r="K365" s="45" t="str">
        <f t="shared" si="96"/>
        <v/>
      </c>
      <c r="L365" s="61" t="str">
        <f t="shared" si="97"/>
        <v/>
      </c>
      <c r="M365" s="23">
        <f t="shared" si="98"/>
        <v>0</v>
      </c>
      <c r="N365">
        <v>183</v>
      </c>
      <c r="O365" s="23">
        <f t="shared" si="99"/>
        <v>-183</v>
      </c>
      <c r="P365" s="45" t="str">
        <f t="shared" si="100"/>
        <v/>
      </c>
      <c r="Q365" s="39" t="str">
        <f t="shared" si="101"/>
        <v/>
      </c>
      <c r="R365" s="84" t="str">
        <f t="shared" si="102"/>
        <v/>
      </c>
    </row>
    <row r="366" spans="1:18" x14ac:dyDescent="0.3">
      <c r="A366" s="24"/>
      <c r="B366" s="27"/>
      <c r="C366" s="48"/>
      <c r="D366" s="19"/>
      <c r="E366" s="20" t="str">
        <f t="shared" si="91"/>
        <v/>
      </c>
      <c r="F366" s="20" t="str">
        <f t="shared" si="92"/>
        <v/>
      </c>
      <c r="G366" s="81"/>
      <c r="H366" s="20" t="str">
        <f t="shared" si="93"/>
        <v/>
      </c>
      <c r="I366" s="20" t="str">
        <f t="shared" si="94"/>
        <v/>
      </c>
      <c r="J366" s="45" t="str">
        <f t="shared" si="95"/>
        <v/>
      </c>
      <c r="K366" s="45" t="str">
        <f t="shared" si="96"/>
        <v/>
      </c>
      <c r="L366" s="61" t="str">
        <f t="shared" si="97"/>
        <v/>
      </c>
      <c r="M366" s="23">
        <f t="shared" si="98"/>
        <v>0</v>
      </c>
      <c r="N366">
        <v>184</v>
      </c>
      <c r="O366" s="23">
        <f t="shared" si="99"/>
        <v>-184</v>
      </c>
      <c r="P366" s="45" t="str">
        <f t="shared" si="100"/>
        <v/>
      </c>
      <c r="Q366" s="39" t="str">
        <f t="shared" si="101"/>
        <v/>
      </c>
      <c r="R366" s="84" t="str">
        <f t="shared" si="102"/>
        <v/>
      </c>
    </row>
    <row r="367" spans="1:18" x14ac:dyDescent="0.3">
      <c r="A367" s="24"/>
      <c r="B367" s="27"/>
      <c r="C367" s="48"/>
      <c r="D367" s="19"/>
      <c r="E367" s="20" t="str">
        <f t="shared" si="91"/>
        <v/>
      </c>
      <c r="F367" s="20" t="str">
        <f t="shared" si="92"/>
        <v/>
      </c>
      <c r="G367" s="81"/>
      <c r="H367" s="20" t="str">
        <f t="shared" si="93"/>
        <v/>
      </c>
      <c r="I367" s="20" t="str">
        <f t="shared" si="94"/>
        <v/>
      </c>
      <c r="J367" s="45" t="str">
        <f t="shared" si="95"/>
        <v/>
      </c>
      <c r="K367" s="45" t="str">
        <f t="shared" si="96"/>
        <v/>
      </c>
      <c r="L367" s="61" t="str">
        <f t="shared" si="97"/>
        <v/>
      </c>
      <c r="M367" s="23">
        <f t="shared" si="98"/>
        <v>0</v>
      </c>
      <c r="N367">
        <v>185</v>
      </c>
      <c r="O367" s="23">
        <f t="shared" si="99"/>
        <v>-185</v>
      </c>
      <c r="P367" s="45" t="str">
        <f t="shared" si="100"/>
        <v/>
      </c>
      <c r="Q367" s="39" t="str">
        <f t="shared" si="101"/>
        <v/>
      </c>
      <c r="R367" s="84" t="str">
        <f t="shared" si="102"/>
        <v/>
      </c>
    </row>
    <row r="368" spans="1:18" x14ac:dyDescent="0.3">
      <c r="A368" s="24"/>
      <c r="B368" s="27"/>
      <c r="C368" s="48"/>
      <c r="D368" s="19"/>
      <c r="E368" s="20" t="str">
        <f t="shared" si="91"/>
        <v/>
      </c>
      <c r="F368" s="20" t="str">
        <f t="shared" si="92"/>
        <v/>
      </c>
      <c r="G368" s="81"/>
      <c r="H368" s="20" t="str">
        <f t="shared" si="93"/>
        <v/>
      </c>
      <c r="I368" s="20" t="str">
        <f t="shared" si="94"/>
        <v/>
      </c>
      <c r="J368" s="45" t="str">
        <f t="shared" si="95"/>
        <v/>
      </c>
      <c r="K368" s="45" t="str">
        <f t="shared" si="96"/>
        <v/>
      </c>
      <c r="L368" s="61" t="str">
        <f t="shared" si="97"/>
        <v/>
      </c>
      <c r="M368" s="23">
        <f t="shared" si="98"/>
        <v>0</v>
      </c>
      <c r="N368">
        <v>186</v>
      </c>
      <c r="O368" s="23">
        <f t="shared" si="99"/>
        <v>-186</v>
      </c>
      <c r="P368" s="45" t="str">
        <f t="shared" si="100"/>
        <v/>
      </c>
      <c r="Q368" s="39" t="str">
        <f t="shared" si="101"/>
        <v/>
      </c>
      <c r="R368" s="84" t="str">
        <f t="shared" si="102"/>
        <v/>
      </c>
    </row>
    <row r="369" spans="1:18" x14ac:dyDescent="0.3">
      <c r="A369" s="24"/>
      <c r="B369" s="27"/>
      <c r="C369" s="48"/>
      <c r="D369" s="19"/>
      <c r="E369" s="20" t="str">
        <f t="shared" si="91"/>
        <v/>
      </c>
      <c r="F369" s="20" t="str">
        <f t="shared" si="92"/>
        <v/>
      </c>
      <c r="G369" s="81"/>
      <c r="H369" s="20" t="str">
        <f t="shared" si="93"/>
        <v/>
      </c>
      <c r="I369" s="20" t="str">
        <f t="shared" si="94"/>
        <v/>
      </c>
      <c r="J369" s="45" t="str">
        <f t="shared" si="95"/>
        <v/>
      </c>
      <c r="K369" s="45" t="str">
        <f t="shared" si="96"/>
        <v/>
      </c>
      <c r="L369" s="61" t="str">
        <f t="shared" si="97"/>
        <v/>
      </c>
      <c r="M369" s="23">
        <f t="shared" si="98"/>
        <v>0</v>
      </c>
      <c r="N369">
        <v>187</v>
      </c>
      <c r="O369" s="23">
        <f t="shared" si="99"/>
        <v>-187</v>
      </c>
      <c r="P369" s="45" t="str">
        <f t="shared" si="100"/>
        <v/>
      </c>
      <c r="Q369" s="39" t="str">
        <f t="shared" si="101"/>
        <v/>
      </c>
      <c r="R369" s="84" t="str">
        <f t="shared" si="102"/>
        <v/>
      </c>
    </row>
    <row r="370" spans="1:18" x14ac:dyDescent="0.3">
      <c r="A370" s="24"/>
      <c r="B370" s="27"/>
      <c r="C370" s="48"/>
      <c r="D370" s="19"/>
      <c r="E370" s="20" t="str">
        <f t="shared" si="91"/>
        <v/>
      </c>
      <c r="F370" s="20" t="str">
        <f t="shared" si="92"/>
        <v/>
      </c>
      <c r="G370" s="81"/>
      <c r="H370" s="20" t="str">
        <f t="shared" si="93"/>
        <v/>
      </c>
      <c r="I370" s="20" t="str">
        <f t="shared" si="94"/>
        <v/>
      </c>
      <c r="J370" s="45" t="str">
        <f t="shared" si="95"/>
        <v/>
      </c>
      <c r="K370" s="45" t="str">
        <f t="shared" si="96"/>
        <v/>
      </c>
      <c r="L370" s="61" t="str">
        <f t="shared" si="97"/>
        <v/>
      </c>
      <c r="M370" s="23">
        <f t="shared" si="98"/>
        <v>0</v>
      </c>
      <c r="N370">
        <v>188</v>
      </c>
      <c r="O370" s="23">
        <f t="shared" si="99"/>
        <v>-188</v>
      </c>
      <c r="P370" s="45" t="str">
        <f t="shared" si="100"/>
        <v/>
      </c>
      <c r="Q370" s="39" t="str">
        <f t="shared" si="101"/>
        <v/>
      </c>
      <c r="R370" s="84" t="str">
        <f t="shared" si="102"/>
        <v/>
      </c>
    </row>
    <row r="371" spans="1:18" x14ac:dyDescent="0.3">
      <c r="A371" s="24"/>
      <c r="B371" s="27"/>
      <c r="C371" s="48"/>
      <c r="D371" s="19"/>
      <c r="E371" s="20" t="str">
        <f t="shared" si="91"/>
        <v/>
      </c>
      <c r="F371" s="20" t="str">
        <f t="shared" si="92"/>
        <v/>
      </c>
      <c r="G371" s="81"/>
      <c r="H371" s="20" t="str">
        <f t="shared" si="93"/>
        <v/>
      </c>
      <c r="I371" s="20" t="str">
        <f t="shared" si="94"/>
        <v/>
      </c>
      <c r="J371" s="45" t="str">
        <f t="shared" si="95"/>
        <v/>
      </c>
      <c r="K371" s="45" t="str">
        <f t="shared" si="96"/>
        <v/>
      </c>
      <c r="L371" s="61" t="str">
        <f t="shared" si="97"/>
        <v/>
      </c>
      <c r="M371" s="23">
        <f t="shared" si="98"/>
        <v>0</v>
      </c>
      <c r="N371">
        <v>189</v>
      </c>
      <c r="O371" s="23">
        <f t="shared" si="99"/>
        <v>-189</v>
      </c>
      <c r="P371" s="45" t="str">
        <f t="shared" si="100"/>
        <v/>
      </c>
      <c r="Q371" s="39" t="str">
        <f t="shared" si="101"/>
        <v/>
      </c>
      <c r="R371" s="84" t="str">
        <f t="shared" si="102"/>
        <v/>
      </c>
    </row>
    <row r="372" spans="1:18" x14ac:dyDescent="0.3">
      <c r="A372" s="24"/>
      <c r="B372" s="27"/>
      <c r="C372" s="48"/>
      <c r="D372" s="19"/>
      <c r="E372" s="20" t="str">
        <f t="shared" si="91"/>
        <v/>
      </c>
      <c r="F372" s="20" t="str">
        <f t="shared" si="92"/>
        <v/>
      </c>
      <c r="G372" s="81"/>
      <c r="H372" s="20" t="str">
        <f t="shared" si="93"/>
        <v/>
      </c>
      <c r="I372" s="20" t="str">
        <f t="shared" si="94"/>
        <v/>
      </c>
      <c r="J372" s="45" t="str">
        <f t="shared" si="95"/>
        <v/>
      </c>
      <c r="K372" s="45" t="str">
        <f t="shared" si="96"/>
        <v/>
      </c>
      <c r="L372" s="61" t="str">
        <f t="shared" si="97"/>
        <v/>
      </c>
      <c r="M372" s="23">
        <f t="shared" si="98"/>
        <v>0</v>
      </c>
      <c r="N372">
        <v>190</v>
      </c>
      <c r="O372" s="23">
        <f t="shared" si="99"/>
        <v>-190</v>
      </c>
      <c r="P372" s="45" t="str">
        <f t="shared" si="100"/>
        <v/>
      </c>
      <c r="Q372" s="39" t="str">
        <f t="shared" si="101"/>
        <v/>
      </c>
      <c r="R372" s="84" t="str">
        <f t="shared" si="102"/>
        <v/>
      </c>
    </row>
    <row r="373" spans="1:18" x14ac:dyDescent="0.3">
      <c r="A373" s="24"/>
      <c r="B373" s="27"/>
      <c r="C373" s="48"/>
      <c r="D373" s="19"/>
      <c r="E373" s="20" t="str">
        <f t="shared" si="91"/>
        <v/>
      </c>
      <c r="F373" s="20" t="str">
        <f t="shared" si="92"/>
        <v/>
      </c>
      <c r="G373" s="81"/>
      <c r="H373" s="20" t="str">
        <f t="shared" si="93"/>
        <v/>
      </c>
      <c r="I373" s="20" t="str">
        <f t="shared" si="94"/>
        <v/>
      </c>
      <c r="J373" s="45" t="str">
        <f t="shared" si="95"/>
        <v/>
      </c>
      <c r="K373" s="45" t="str">
        <f t="shared" si="96"/>
        <v/>
      </c>
      <c r="L373" s="61" t="str">
        <f t="shared" si="97"/>
        <v/>
      </c>
      <c r="M373" s="23">
        <f t="shared" si="98"/>
        <v>0</v>
      </c>
      <c r="N373">
        <v>191</v>
      </c>
      <c r="O373" s="23">
        <f t="shared" si="99"/>
        <v>-191</v>
      </c>
      <c r="P373" s="45" t="str">
        <f t="shared" si="100"/>
        <v/>
      </c>
      <c r="Q373" s="39" t="str">
        <f t="shared" si="101"/>
        <v/>
      </c>
      <c r="R373" s="84" t="str">
        <f t="shared" si="102"/>
        <v/>
      </c>
    </row>
    <row r="374" spans="1:18" x14ac:dyDescent="0.3">
      <c r="A374" s="24"/>
      <c r="B374" s="27"/>
      <c r="C374" s="48"/>
      <c r="D374" s="19"/>
      <c r="E374" s="20" t="str">
        <f t="shared" si="91"/>
        <v/>
      </c>
      <c r="F374" s="20" t="str">
        <f t="shared" si="92"/>
        <v/>
      </c>
      <c r="G374" s="81"/>
      <c r="H374" s="20" t="str">
        <f t="shared" si="93"/>
        <v/>
      </c>
      <c r="I374" s="20" t="str">
        <f t="shared" si="94"/>
        <v/>
      </c>
      <c r="J374" s="45" t="str">
        <f t="shared" si="95"/>
        <v/>
      </c>
      <c r="K374" s="45" t="str">
        <f t="shared" si="96"/>
        <v/>
      </c>
      <c r="L374" s="61" t="str">
        <f t="shared" si="97"/>
        <v/>
      </c>
      <c r="M374" s="23">
        <f t="shared" si="98"/>
        <v>0</v>
      </c>
      <c r="N374">
        <v>192</v>
      </c>
      <c r="O374" s="23">
        <f t="shared" si="99"/>
        <v>-192</v>
      </c>
      <c r="P374" s="45" t="str">
        <f t="shared" si="100"/>
        <v/>
      </c>
      <c r="Q374" s="39" t="str">
        <f t="shared" si="101"/>
        <v/>
      </c>
      <c r="R374" s="84" t="str">
        <f t="shared" si="102"/>
        <v/>
      </c>
    </row>
    <row r="375" spans="1:18" x14ac:dyDescent="0.3">
      <c r="A375" s="24"/>
      <c r="B375" s="27"/>
      <c r="C375" s="48"/>
      <c r="D375" s="19"/>
      <c r="E375" s="20" t="str">
        <f t="shared" si="91"/>
        <v/>
      </c>
      <c r="F375" s="20" t="str">
        <f t="shared" si="92"/>
        <v/>
      </c>
      <c r="G375" s="81"/>
      <c r="H375" s="20" t="str">
        <f t="shared" si="93"/>
        <v/>
      </c>
      <c r="I375" s="20" t="str">
        <f t="shared" si="94"/>
        <v/>
      </c>
      <c r="J375" s="45" t="str">
        <f t="shared" si="95"/>
        <v/>
      </c>
      <c r="K375" s="45" t="str">
        <f t="shared" si="96"/>
        <v/>
      </c>
      <c r="L375" s="61" t="str">
        <f t="shared" si="97"/>
        <v/>
      </c>
      <c r="M375" s="23">
        <f t="shared" si="98"/>
        <v>0</v>
      </c>
      <c r="N375">
        <v>193</v>
      </c>
      <c r="O375" s="23">
        <f t="shared" si="99"/>
        <v>-193</v>
      </c>
      <c r="P375" s="45" t="str">
        <f t="shared" si="100"/>
        <v/>
      </c>
      <c r="Q375" s="39" t="str">
        <f t="shared" si="101"/>
        <v/>
      </c>
      <c r="R375" s="84" t="str">
        <f t="shared" si="102"/>
        <v/>
      </c>
    </row>
    <row r="376" spans="1:18" x14ac:dyDescent="0.3">
      <c r="A376" s="24"/>
      <c r="B376" s="27"/>
      <c r="C376" s="48"/>
      <c r="D376" s="19"/>
      <c r="E376" s="20" t="str">
        <f t="shared" si="91"/>
        <v/>
      </c>
      <c r="F376" s="20" t="str">
        <f t="shared" si="92"/>
        <v/>
      </c>
      <c r="G376" s="81"/>
      <c r="H376" s="20" t="str">
        <f t="shared" si="93"/>
        <v/>
      </c>
      <c r="I376" s="20" t="str">
        <f t="shared" si="94"/>
        <v/>
      </c>
      <c r="J376" s="45" t="str">
        <f t="shared" si="95"/>
        <v/>
      </c>
      <c r="K376" s="45" t="str">
        <f t="shared" si="96"/>
        <v/>
      </c>
      <c r="L376" s="61" t="str">
        <f t="shared" si="97"/>
        <v/>
      </c>
      <c r="M376" s="23">
        <f t="shared" si="98"/>
        <v>0</v>
      </c>
      <c r="N376">
        <v>194</v>
      </c>
      <c r="O376" s="23">
        <f t="shared" si="99"/>
        <v>-194</v>
      </c>
      <c r="P376" s="45" t="str">
        <f t="shared" si="100"/>
        <v/>
      </c>
      <c r="Q376" s="39" t="str">
        <f t="shared" si="101"/>
        <v/>
      </c>
      <c r="R376" s="84" t="str">
        <f t="shared" si="102"/>
        <v/>
      </c>
    </row>
    <row r="377" spans="1:18" x14ac:dyDescent="0.3">
      <c r="A377" s="24"/>
      <c r="B377" s="27"/>
      <c r="C377" s="48"/>
      <c r="D377" s="19"/>
      <c r="E377" s="20" t="str">
        <f t="shared" si="91"/>
        <v/>
      </c>
      <c r="F377" s="20" t="str">
        <f t="shared" si="92"/>
        <v/>
      </c>
      <c r="G377" s="81"/>
      <c r="H377" s="20" t="str">
        <f t="shared" si="93"/>
        <v/>
      </c>
      <c r="I377" s="20" t="str">
        <f t="shared" si="94"/>
        <v/>
      </c>
      <c r="J377" s="45" t="str">
        <f t="shared" si="95"/>
        <v/>
      </c>
      <c r="K377" s="45" t="str">
        <f t="shared" si="96"/>
        <v/>
      </c>
      <c r="L377" s="61" t="str">
        <f t="shared" si="97"/>
        <v/>
      </c>
      <c r="M377" s="23">
        <f t="shared" si="98"/>
        <v>0</v>
      </c>
      <c r="N377">
        <v>195</v>
      </c>
      <c r="O377" s="23">
        <f t="shared" si="99"/>
        <v>-195</v>
      </c>
      <c r="P377" s="45" t="str">
        <f t="shared" si="100"/>
        <v/>
      </c>
      <c r="Q377" s="39" t="str">
        <f t="shared" si="101"/>
        <v/>
      </c>
      <c r="R377" s="84" t="str">
        <f t="shared" si="102"/>
        <v/>
      </c>
    </row>
    <row r="378" spans="1:18" x14ac:dyDescent="0.3">
      <c r="A378" s="24"/>
      <c r="B378" s="27"/>
      <c r="C378" s="48"/>
      <c r="D378" s="19"/>
      <c r="E378" s="20" t="str">
        <f t="shared" si="91"/>
        <v/>
      </c>
      <c r="F378" s="20" t="str">
        <f t="shared" si="92"/>
        <v/>
      </c>
      <c r="G378" s="81"/>
      <c r="H378" s="20" t="str">
        <f t="shared" si="93"/>
        <v/>
      </c>
      <c r="I378" s="20" t="str">
        <f t="shared" si="94"/>
        <v/>
      </c>
      <c r="J378" s="45" t="str">
        <f t="shared" si="95"/>
        <v/>
      </c>
      <c r="K378" s="45" t="str">
        <f t="shared" si="96"/>
        <v/>
      </c>
      <c r="L378" s="61" t="str">
        <f t="shared" si="97"/>
        <v/>
      </c>
      <c r="M378" s="23">
        <f t="shared" si="98"/>
        <v>0</v>
      </c>
      <c r="N378">
        <v>196</v>
      </c>
      <c r="O378" s="23">
        <f t="shared" si="99"/>
        <v>-196</v>
      </c>
      <c r="P378" s="45" t="str">
        <f t="shared" si="100"/>
        <v/>
      </c>
      <c r="Q378" s="39" t="str">
        <f t="shared" si="101"/>
        <v/>
      </c>
      <c r="R378" s="84" t="str">
        <f t="shared" si="102"/>
        <v/>
      </c>
    </row>
    <row r="379" spans="1:18" x14ac:dyDescent="0.3">
      <c r="A379" s="24"/>
      <c r="B379" s="27"/>
      <c r="C379" s="48"/>
      <c r="D379" s="19"/>
      <c r="E379" s="20" t="str">
        <f t="shared" si="91"/>
        <v/>
      </c>
      <c r="F379" s="20" t="str">
        <f t="shared" si="92"/>
        <v/>
      </c>
      <c r="G379" s="81"/>
      <c r="H379" s="20" t="str">
        <f t="shared" si="93"/>
        <v/>
      </c>
      <c r="I379" s="20" t="str">
        <f t="shared" si="94"/>
        <v/>
      </c>
      <c r="J379" s="45" t="str">
        <f t="shared" si="95"/>
        <v/>
      </c>
      <c r="K379" s="45" t="str">
        <f t="shared" si="96"/>
        <v/>
      </c>
      <c r="L379" s="61" t="str">
        <f t="shared" si="97"/>
        <v/>
      </c>
      <c r="M379" s="23">
        <f t="shared" si="98"/>
        <v>0</v>
      </c>
      <c r="N379">
        <v>197</v>
      </c>
      <c r="O379" s="23">
        <f t="shared" si="99"/>
        <v>-197</v>
      </c>
      <c r="P379" s="45" t="str">
        <f t="shared" si="100"/>
        <v/>
      </c>
      <c r="Q379" s="39" t="str">
        <f t="shared" si="101"/>
        <v/>
      </c>
      <c r="R379" s="84" t="str">
        <f t="shared" si="102"/>
        <v/>
      </c>
    </row>
    <row r="380" spans="1:18" x14ac:dyDescent="0.3">
      <c r="A380" s="24"/>
      <c r="B380" s="27"/>
      <c r="C380" s="48"/>
      <c r="D380" s="19"/>
      <c r="E380" s="20" t="str">
        <f t="shared" si="91"/>
        <v/>
      </c>
      <c r="F380" s="20" t="str">
        <f t="shared" si="92"/>
        <v/>
      </c>
      <c r="G380" s="81"/>
      <c r="H380" s="20" t="str">
        <f t="shared" si="93"/>
        <v/>
      </c>
      <c r="I380" s="20" t="str">
        <f t="shared" si="94"/>
        <v/>
      </c>
      <c r="J380" s="45" t="str">
        <f t="shared" si="95"/>
        <v/>
      </c>
      <c r="K380" s="45" t="str">
        <f t="shared" si="96"/>
        <v/>
      </c>
      <c r="L380" s="61" t="str">
        <f t="shared" si="97"/>
        <v/>
      </c>
      <c r="M380" s="23">
        <f t="shared" si="98"/>
        <v>0</v>
      </c>
      <c r="N380">
        <v>198</v>
      </c>
      <c r="O380" s="23">
        <f t="shared" si="99"/>
        <v>-198</v>
      </c>
      <c r="P380" s="45" t="str">
        <f t="shared" si="100"/>
        <v/>
      </c>
      <c r="Q380" s="39" t="str">
        <f t="shared" si="101"/>
        <v/>
      </c>
      <c r="R380" s="84" t="str">
        <f t="shared" si="102"/>
        <v/>
      </c>
    </row>
    <row r="381" spans="1:18" x14ac:dyDescent="0.3">
      <c r="A381" s="24"/>
      <c r="B381" s="27"/>
      <c r="C381" s="48"/>
      <c r="D381" s="19"/>
      <c r="E381" s="20" t="str">
        <f t="shared" si="91"/>
        <v/>
      </c>
      <c r="F381" s="20" t="str">
        <f t="shared" si="92"/>
        <v/>
      </c>
      <c r="G381" s="81"/>
      <c r="H381" s="20" t="str">
        <f t="shared" si="93"/>
        <v/>
      </c>
      <c r="I381" s="20" t="str">
        <f t="shared" si="94"/>
        <v/>
      </c>
      <c r="J381" s="45" t="str">
        <f t="shared" si="95"/>
        <v/>
      </c>
      <c r="K381" s="45" t="str">
        <f t="shared" si="96"/>
        <v/>
      </c>
      <c r="L381" s="61" t="str">
        <f t="shared" si="97"/>
        <v/>
      </c>
      <c r="M381" s="23">
        <f t="shared" si="98"/>
        <v>0</v>
      </c>
      <c r="N381">
        <v>199</v>
      </c>
      <c r="O381" s="23">
        <f t="shared" si="99"/>
        <v>-199</v>
      </c>
      <c r="P381" s="45" t="str">
        <f t="shared" si="100"/>
        <v/>
      </c>
      <c r="Q381" s="39" t="str">
        <f t="shared" si="101"/>
        <v/>
      </c>
      <c r="R381" s="84" t="str">
        <f t="shared" si="102"/>
        <v/>
      </c>
    </row>
    <row r="382" spans="1:18" x14ac:dyDescent="0.3">
      <c r="A382" s="24"/>
      <c r="B382" s="27"/>
      <c r="C382" s="48"/>
      <c r="D382" s="19"/>
      <c r="E382" s="20" t="str">
        <f t="shared" si="91"/>
        <v/>
      </c>
      <c r="F382" s="20" t="str">
        <f t="shared" si="92"/>
        <v/>
      </c>
      <c r="G382" s="81"/>
      <c r="H382" s="20" t="str">
        <f t="shared" si="93"/>
        <v/>
      </c>
      <c r="I382" s="20" t="str">
        <f t="shared" si="94"/>
        <v/>
      </c>
      <c r="J382" s="45" t="str">
        <f t="shared" si="95"/>
        <v/>
      </c>
      <c r="K382" s="45" t="str">
        <f t="shared" si="96"/>
        <v/>
      </c>
      <c r="L382" s="61" t="str">
        <f t="shared" si="97"/>
        <v/>
      </c>
      <c r="M382" s="23">
        <f t="shared" si="98"/>
        <v>0</v>
      </c>
      <c r="N382">
        <v>200</v>
      </c>
      <c r="O382" s="23">
        <f t="shared" si="99"/>
        <v>-200</v>
      </c>
      <c r="P382" s="45" t="str">
        <f t="shared" si="100"/>
        <v/>
      </c>
      <c r="Q382" s="39" t="str">
        <f t="shared" si="101"/>
        <v/>
      </c>
      <c r="R382" s="84" t="str">
        <f t="shared" si="102"/>
        <v/>
      </c>
    </row>
    <row r="383" spans="1:18" x14ac:dyDescent="0.3">
      <c r="A383" s="24"/>
      <c r="B383" s="27"/>
      <c r="C383" s="48"/>
      <c r="D383" s="19"/>
      <c r="E383" s="20" t="str">
        <f t="shared" si="91"/>
        <v/>
      </c>
      <c r="F383" s="20" t="str">
        <f t="shared" si="92"/>
        <v/>
      </c>
      <c r="G383" s="81"/>
      <c r="H383" s="20" t="str">
        <f t="shared" si="93"/>
        <v/>
      </c>
      <c r="I383" s="20" t="str">
        <f t="shared" si="94"/>
        <v/>
      </c>
      <c r="J383" s="45" t="str">
        <f t="shared" si="95"/>
        <v/>
      </c>
      <c r="K383" s="45" t="str">
        <f t="shared" si="96"/>
        <v/>
      </c>
      <c r="L383" s="61" t="str">
        <f t="shared" si="97"/>
        <v/>
      </c>
      <c r="M383" s="23">
        <f t="shared" si="98"/>
        <v>0</v>
      </c>
      <c r="N383">
        <v>201</v>
      </c>
      <c r="O383" s="23">
        <f t="shared" si="99"/>
        <v>-201</v>
      </c>
      <c r="P383" s="45" t="str">
        <f t="shared" si="100"/>
        <v/>
      </c>
      <c r="Q383" s="39" t="str">
        <f t="shared" si="101"/>
        <v/>
      </c>
      <c r="R383" s="84" t="str">
        <f t="shared" si="102"/>
        <v/>
      </c>
    </row>
    <row r="384" spans="1:18" x14ac:dyDescent="0.3">
      <c r="A384" s="24"/>
      <c r="B384" s="27"/>
      <c r="C384" s="48"/>
      <c r="D384" s="19"/>
      <c r="E384" s="20" t="str">
        <f t="shared" si="91"/>
        <v/>
      </c>
      <c r="F384" s="20" t="str">
        <f t="shared" si="92"/>
        <v/>
      </c>
      <c r="G384" s="81"/>
      <c r="H384" s="20" t="str">
        <f t="shared" si="93"/>
        <v/>
      </c>
      <c r="I384" s="20" t="str">
        <f t="shared" si="94"/>
        <v/>
      </c>
      <c r="J384" s="45" t="str">
        <f t="shared" si="95"/>
        <v/>
      </c>
      <c r="K384" s="45" t="str">
        <f t="shared" si="96"/>
        <v/>
      </c>
      <c r="L384" s="61" t="str">
        <f t="shared" si="97"/>
        <v/>
      </c>
      <c r="M384" s="23">
        <f t="shared" si="98"/>
        <v>0</v>
      </c>
      <c r="N384">
        <v>202</v>
      </c>
      <c r="O384" s="23">
        <f t="shared" si="99"/>
        <v>-202</v>
      </c>
      <c r="P384" s="45" t="str">
        <f t="shared" si="100"/>
        <v/>
      </c>
      <c r="Q384" s="39" t="str">
        <f t="shared" si="101"/>
        <v/>
      </c>
      <c r="R384" s="84" t="str">
        <f t="shared" si="102"/>
        <v/>
      </c>
    </row>
    <row r="385" spans="1:18" x14ac:dyDescent="0.3">
      <c r="A385" s="24"/>
      <c r="B385" s="27"/>
      <c r="C385" s="48"/>
      <c r="D385" s="19"/>
      <c r="E385" s="20" t="str">
        <f t="shared" si="91"/>
        <v/>
      </c>
      <c r="F385" s="20" t="str">
        <f t="shared" si="92"/>
        <v/>
      </c>
      <c r="G385" s="81"/>
      <c r="H385" s="20" t="str">
        <f t="shared" si="93"/>
        <v/>
      </c>
      <c r="I385" s="20" t="str">
        <f t="shared" si="94"/>
        <v/>
      </c>
      <c r="J385" s="45" t="str">
        <f t="shared" si="95"/>
        <v/>
      </c>
      <c r="K385" s="45" t="str">
        <f t="shared" si="96"/>
        <v/>
      </c>
      <c r="L385" s="61" t="str">
        <f t="shared" si="97"/>
        <v/>
      </c>
      <c r="M385" s="23">
        <f t="shared" si="98"/>
        <v>0</v>
      </c>
      <c r="N385">
        <v>203</v>
      </c>
      <c r="O385" s="23">
        <f t="shared" si="99"/>
        <v>-203</v>
      </c>
      <c r="P385" s="45" t="str">
        <f t="shared" si="100"/>
        <v/>
      </c>
      <c r="Q385" s="39" t="str">
        <f t="shared" si="101"/>
        <v/>
      </c>
      <c r="R385" s="84" t="str">
        <f t="shared" si="102"/>
        <v/>
      </c>
    </row>
    <row r="386" spans="1:18" x14ac:dyDescent="0.3">
      <c r="A386" s="24"/>
      <c r="B386" s="27"/>
      <c r="C386" s="48"/>
      <c r="D386" s="19"/>
      <c r="E386" s="20" t="str">
        <f t="shared" si="91"/>
        <v/>
      </c>
      <c r="F386" s="20" t="str">
        <f t="shared" si="92"/>
        <v/>
      </c>
      <c r="G386" s="81"/>
      <c r="H386" s="20" t="str">
        <f t="shared" si="93"/>
        <v/>
      </c>
      <c r="I386" s="20" t="str">
        <f t="shared" si="94"/>
        <v/>
      </c>
      <c r="J386" s="45" t="str">
        <f t="shared" si="95"/>
        <v/>
      </c>
      <c r="K386" s="45" t="str">
        <f t="shared" si="96"/>
        <v/>
      </c>
      <c r="L386" s="61" t="str">
        <f t="shared" si="97"/>
        <v/>
      </c>
      <c r="M386" s="23">
        <f t="shared" si="98"/>
        <v>0</v>
      </c>
      <c r="N386">
        <v>204</v>
      </c>
      <c r="O386" s="23">
        <f t="shared" si="99"/>
        <v>-204</v>
      </c>
      <c r="P386" s="45" t="str">
        <f t="shared" si="100"/>
        <v/>
      </c>
      <c r="Q386" s="39" t="str">
        <f t="shared" si="101"/>
        <v/>
      </c>
      <c r="R386" s="84" t="str">
        <f t="shared" si="102"/>
        <v/>
      </c>
    </row>
    <row r="387" spans="1:18" x14ac:dyDescent="0.3">
      <c r="A387" s="24"/>
      <c r="B387" s="27"/>
      <c r="C387" s="48"/>
      <c r="D387" s="19"/>
      <c r="E387" s="20" t="str">
        <f t="shared" si="91"/>
        <v/>
      </c>
      <c r="F387" s="20" t="str">
        <f t="shared" si="92"/>
        <v/>
      </c>
      <c r="G387" s="81"/>
      <c r="H387" s="20" t="str">
        <f t="shared" si="93"/>
        <v/>
      </c>
      <c r="I387" s="20" t="str">
        <f t="shared" si="94"/>
        <v/>
      </c>
      <c r="J387" s="45" t="str">
        <f t="shared" si="95"/>
        <v/>
      </c>
      <c r="K387" s="45" t="str">
        <f t="shared" si="96"/>
        <v/>
      </c>
      <c r="L387" s="61" t="str">
        <f t="shared" si="97"/>
        <v/>
      </c>
      <c r="M387" s="23">
        <f t="shared" si="98"/>
        <v>0</v>
      </c>
      <c r="N387">
        <v>205</v>
      </c>
      <c r="O387" s="23">
        <f t="shared" si="99"/>
        <v>-205</v>
      </c>
      <c r="P387" s="45" t="str">
        <f t="shared" si="100"/>
        <v/>
      </c>
      <c r="Q387" s="39" t="str">
        <f t="shared" si="101"/>
        <v/>
      </c>
      <c r="R387" s="84" t="str">
        <f t="shared" si="102"/>
        <v/>
      </c>
    </row>
    <row r="388" spans="1:18" x14ac:dyDescent="0.3">
      <c r="A388" s="24"/>
      <c r="B388" s="27"/>
      <c r="C388" s="48"/>
      <c r="D388" s="19"/>
      <c r="E388" s="20" t="str">
        <f t="shared" si="91"/>
        <v/>
      </c>
      <c r="F388" s="20" t="str">
        <f t="shared" si="92"/>
        <v/>
      </c>
      <c r="G388" s="81"/>
      <c r="H388" s="20" t="str">
        <f t="shared" si="93"/>
        <v/>
      </c>
      <c r="I388" s="20" t="str">
        <f t="shared" si="94"/>
        <v/>
      </c>
      <c r="J388" s="45" t="str">
        <f t="shared" si="95"/>
        <v/>
      </c>
      <c r="K388" s="45" t="str">
        <f t="shared" si="96"/>
        <v/>
      </c>
      <c r="L388" s="61" t="str">
        <f t="shared" si="97"/>
        <v/>
      </c>
      <c r="M388" s="23">
        <f t="shared" si="98"/>
        <v>0</v>
      </c>
      <c r="N388">
        <v>206</v>
      </c>
      <c r="O388" s="23">
        <f t="shared" si="99"/>
        <v>-206</v>
      </c>
      <c r="P388" s="45" t="str">
        <f t="shared" si="100"/>
        <v/>
      </c>
      <c r="Q388" s="39" t="str">
        <f t="shared" si="101"/>
        <v/>
      </c>
      <c r="R388" s="84" t="str">
        <f t="shared" si="102"/>
        <v/>
      </c>
    </row>
    <row r="389" spans="1:18" x14ac:dyDescent="0.3">
      <c r="A389" s="24"/>
      <c r="B389" s="27"/>
      <c r="C389" s="48"/>
      <c r="D389" s="19"/>
      <c r="E389" s="20" t="str">
        <f t="shared" si="91"/>
        <v/>
      </c>
      <c r="F389" s="20" t="str">
        <f t="shared" si="92"/>
        <v/>
      </c>
      <c r="G389" s="81"/>
      <c r="H389" s="20" t="str">
        <f t="shared" si="93"/>
        <v/>
      </c>
      <c r="I389" s="20" t="str">
        <f t="shared" si="94"/>
        <v/>
      </c>
      <c r="J389" s="45" t="str">
        <f t="shared" si="95"/>
        <v/>
      </c>
      <c r="K389" s="45" t="str">
        <f t="shared" si="96"/>
        <v/>
      </c>
      <c r="L389" s="61" t="str">
        <f t="shared" si="97"/>
        <v/>
      </c>
      <c r="M389" s="23">
        <f t="shared" si="98"/>
        <v>0</v>
      </c>
      <c r="N389">
        <v>207</v>
      </c>
      <c r="O389" s="23">
        <f t="shared" si="99"/>
        <v>-207</v>
      </c>
      <c r="P389" s="45" t="str">
        <f t="shared" si="100"/>
        <v/>
      </c>
      <c r="Q389" s="39" t="str">
        <f t="shared" si="101"/>
        <v/>
      </c>
      <c r="R389" s="84" t="str">
        <f t="shared" si="102"/>
        <v/>
      </c>
    </row>
    <row r="390" spans="1:18" x14ac:dyDescent="0.3">
      <c r="A390" s="24"/>
      <c r="B390" s="27"/>
      <c r="C390" s="48"/>
      <c r="D390" s="19"/>
      <c r="E390" s="20" t="str">
        <f t="shared" si="91"/>
        <v/>
      </c>
      <c r="F390" s="20" t="str">
        <f t="shared" si="92"/>
        <v/>
      </c>
      <c r="G390" s="81"/>
      <c r="H390" s="20" t="str">
        <f t="shared" si="93"/>
        <v/>
      </c>
      <c r="I390" s="20" t="str">
        <f t="shared" si="94"/>
        <v/>
      </c>
      <c r="J390" s="45" t="str">
        <f t="shared" si="95"/>
        <v/>
      </c>
      <c r="K390" s="45" t="str">
        <f t="shared" si="96"/>
        <v/>
      </c>
      <c r="L390" s="61" t="str">
        <f t="shared" si="97"/>
        <v/>
      </c>
      <c r="M390" s="23">
        <f t="shared" si="98"/>
        <v>0</v>
      </c>
      <c r="N390">
        <v>208</v>
      </c>
      <c r="O390" s="23">
        <f t="shared" si="99"/>
        <v>-208</v>
      </c>
      <c r="P390" s="45" t="str">
        <f t="shared" si="100"/>
        <v/>
      </c>
      <c r="Q390" s="39" t="str">
        <f t="shared" si="101"/>
        <v/>
      </c>
      <c r="R390" s="84" t="str">
        <f t="shared" si="102"/>
        <v/>
      </c>
    </row>
    <row r="391" spans="1:18" x14ac:dyDescent="0.3">
      <c r="A391" s="24"/>
      <c r="B391" s="27"/>
      <c r="C391" s="48"/>
      <c r="D391" s="19"/>
      <c r="E391" s="20" t="str">
        <f t="shared" si="91"/>
        <v/>
      </c>
      <c r="F391" s="20" t="str">
        <f t="shared" si="92"/>
        <v/>
      </c>
      <c r="G391" s="81"/>
      <c r="H391" s="20" t="str">
        <f t="shared" si="93"/>
        <v/>
      </c>
      <c r="I391" s="20" t="str">
        <f t="shared" si="94"/>
        <v/>
      </c>
      <c r="J391" s="45" t="str">
        <f t="shared" si="95"/>
        <v/>
      </c>
      <c r="K391" s="45" t="str">
        <f t="shared" si="96"/>
        <v/>
      </c>
      <c r="L391" s="61" t="str">
        <f t="shared" si="97"/>
        <v/>
      </c>
      <c r="M391" s="23">
        <f t="shared" si="98"/>
        <v>0</v>
      </c>
      <c r="N391">
        <v>209</v>
      </c>
      <c r="O391" s="23">
        <f t="shared" si="99"/>
        <v>-209</v>
      </c>
      <c r="P391" s="45" t="str">
        <f t="shared" si="100"/>
        <v/>
      </c>
      <c r="Q391" s="39" t="str">
        <f t="shared" si="101"/>
        <v/>
      </c>
      <c r="R391" s="84" t="str">
        <f t="shared" si="102"/>
        <v/>
      </c>
    </row>
    <row r="392" spans="1:18" x14ac:dyDescent="0.3">
      <c r="A392" s="24"/>
      <c r="B392" s="27"/>
      <c r="C392" s="48"/>
      <c r="D392" s="19"/>
      <c r="E392" s="20" t="str">
        <f t="shared" si="91"/>
        <v/>
      </c>
      <c r="F392" s="20" t="str">
        <f t="shared" si="92"/>
        <v/>
      </c>
      <c r="G392" s="81"/>
      <c r="H392" s="20" t="str">
        <f t="shared" si="93"/>
        <v/>
      </c>
      <c r="I392" s="20" t="str">
        <f t="shared" si="94"/>
        <v/>
      </c>
      <c r="J392" s="45" t="str">
        <f t="shared" si="95"/>
        <v/>
      </c>
      <c r="K392" s="45" t="str">
        <f t="shared" si="96"/>
        <v/>
      </c>
      <c r="L392" s="61" t="str">
        <f t="shared" si="97"/>
        <v/>
      </c>
      <c r="M392" s="23">
        <f t="shared" si="98"/>
        <v>0</v>
      </c>
      <c r="N392">
        <v>210</v>
      </c>
      <c r="O392" s="23">
        <f t="shared" si="99"/>
        <v>-210</v>
      </c>
      <c r="P392" s="45" t="str">
        <f t="shared" si="100"/>
        <v/>
      </c>
      <c r="Q392" s="39" t="str">
        <f t="shared" si="101"/>
        <v/>
      </c>
      <c r="R392" s="84" t="str">
        <f t="shared" si="102"/>
        <v/>
      </c>
    </row>
    <row r="393" spans="1:18" x14ac:dyDescent="0.3">
      <c r="A393" s="24"/>
      <c r="B393" s="27"/>
      <c r="C393" s="48"/>
      <c r="D393" s="19"/>
      <c r="E393" s="20" t="str">
        <f t="shared" si="91"/>
        <v/>
      </c>
      <c r="F393" s="20" t="str">
        <f t="shared" si="92"/>
        <v/>
      </c>
      <c r="G393" s="81"/>
      <c r="H393" s="20" t="str">
        <f t="shared" si="93"/>
        <v/>
      </c>
      <c r="I393" s="20" t="str">
        <f t="shared" si="94"/>
        <v/>
      </c>
      <c r="J393" s="45" t="str">
        <f t="shared" si="95"/>
        <v/>
      </c>
      <c r="K393" s="45" t="str">
        <f t="shared" si="96"/>
        <v/>
      </c>
      <c r="L393" s="61" t="str">
        <f t="shared" si="97"/>
        <v/>
      </c>
      <c r="M393" s="23">
        <f t="shared" si="98"/>
        <v>0</v>
      </c>
      <c r="N393">
        <v>211</v>
      </c>
      <c r="O393" s="23">
        <f t="shared" si="99"/>
        <v>-211</v>
      </c>
      <c r="P393" s="45" t="str">
        <f t="shared" si="100"/>
        <v/>
      </c>
      <c r="Q393" s="39" t="str">
        <f t="shared" si="101"/>
        <v/>
      </c>
      <c r="R393" s="84" t="str">
        <f t="shared" si="102"/>
        <v/>
      </c>
    </row>
    <row r="394" spans="1:18" x14ac:dyDescent="0.3">
      <c r="A394" s="24"/>
      <c r="B394" s="27"/>
      <c r="C394" s="48"/>
      <c r="D394" s="19"/>
      <c r="E394" s="20" t="str">
        <f t="shared" si="91"/>
        <v/>
      </c>
      <c r="F394" s="20" t="str">
        <f t="shared" si="92"/>
        <v/>
      </c>
      <c r="G394" s="81"/>
      <c r="H394" s="20" t="str">
        <f t="shared" si="93"/>
        <v/>
      </c>
      <c r="I394" s="20" t="str">
        <f t="shared" si="94"/>
        <v/>
      </c>
      <c r="J394" s="45" t="str">
        <f t="shared" si="95"/>
        <v/>
      </c>
      <c r="K394" s="45" t="str">
        <f t="shared" si="96"/>
        <v/>
      </c>
      <c r="L394" s="61" t="str">
        <f t="shared" si="97"/>
        <v/>
      </c>
      <c r="M394" s="23">
        <f t="shared" si="98"/>
        <v>0</v>
      </c>
      <c r="N394">
        <v>212</v>
      </c>
      <c r="O394" s="23">
        <f t="shared" si="99"/>
        <v>-212</v>
      </c>
      <c r="P394" s="45" t="str">
        <f t="shared" si="100"/>
        <v/>
      </c>
      <c r="Q394" s="39" t="str">
        <f t="shared" si="101"/>
        <v/>
      </c>
      <c r="R394" s="84" t="str">
        <f t="shared" si="102"/>
        <v/>
      </c>
    </row>
    <row r="395" spans="1:18" x14ac:dyDescent="0.3">
      <c r="A395" s="24"/>
      <c r="B395" s="27"/>
      <c r="C395" s="48"/>
      <c r="D395" s="19"/>
      <c r="E395" s="20" t="str">
        <f t="shared" si="91"/>
        <v/>
      </c>
      <c r="F395" s="20" t="str">
        <f t="shared" si="92"/>
        <v/>
      </c>
      <c r="G395" s="81"/>
      <c r="H395" s="20" t="str">
        <f t="shared" si="93"/>
        <v/>
      </c>
      <c r="I395" s="20" t="str">
        <f t="shared" si="94"/>
        <v/>
      </c>
      <c r="J395" s="45" t="str">
        <f t="shared" si="95"/>
        <v/>
      </c>
      <c r="K395" s="45" t="str">
        <f t="shared" si="96"/>
        <v/>
      </c>
      <c r="L395" s="61" t="str">
        <f t="shared" si="97"/>
        <v/>
      </c>
      <c r="M395" s="23">
        <f t="shared" si="98"/>
        <v>0</v>
      </c>
      <c r="N395">
        <v>213</v>
      </c>
      <c r="O395" s="23">
        <f t="shared" si="99"/>
        <v>-213</v>
      </c>
      <c r="P395" s="45" t="str">
        <f t="shared" si="100"/>
        <v/>
      </c>
      <c r="Q395" s="39" t="str">
        <f t="shared" si="101"/>
        <v/>
      </c>
      <c r="R395" s="84" t="str">
        <f t="shared" si="102"/>
        <v/>
      </c>
    </row>
    <row r="396" spans="1:18" x14ac:dyDescent="0.3">
      <c r="A396" s="24"/>
      <c r="B396" s="27"/>
      <c r="C396" s="48"/>
      <c r="D396" s="19"/>
      <c r="E396" s="20" t="str">
        <f t="shared" si="91"/>
        <v/>
      </c>
      <c r="F396" s="20" t="str">
        <f t="shared" si="92"/>
        <v/>
      </c>
      <c r="G396" s="81"/>
      <c r="H396" s="20" t="str">
        <f t="shared" si="93"/>
        <v/>
      </c>
      <c r="I396" s="20" t="str">
        <f t="shared" si="94"/>
        <v/>
      </c>
      <c r="J396" s="45" t="str">
        <f t="shared" si="95"/>
        <v/>
      </c>
      <c r="K396" s="45" t="str">
        <f t="shared" si="96"/>
        <v/>
      </c>
      <c r="L396" s="61" t="str">
        <f t="shared" si="97"/>
        <v/>
      </c>
      <c r="M396" s="23">
        <f t="shared" si="98"/>
        <v>0</v>
      </c>
      <c r="N396">
        <v>214</v>
      </c>
      <c r="O396" s="23">
        <f t="shared" si="99"/>
        <v>-214</v>
      </c>
      <c r="P396" s="45" t="str">
        <f t="shared" si="100"/>
        <v/>
      </c>
      <c r="Q396" s="39" t="str">
        <f t="shared" si="101"/>
        <v/>
      </c>
      <c r="R396" s="84" t="str">
        <f t="shared" si="102"/>
        <v/>
      </c>
    </row>
    <row r="397" spans="1:18" x14ac:dyDescent="0.3">
      <c r="A397" s="24"/>
      <c r="B397" s="27"/>
      <c r="C397" s="48"/>
      <c r="D397" s="19"/>
      <c r="E397" s="20" t="str">
        <f t="shared" si="91"/>
        <v/>
      </c>
      <c r="F397" s="20" t="str">
        <f t="shared" si="92"/>
        <v/>
      </c>
      <c r="G397" s="81"/>
      <c r="H397" s="20" t="str">
        <f t="shared" si="93"/>
        <v/>
      </c>
      <c r="I397" s="20" t="str">
        <f t="shared" si="94"/>
        <v/>
      </c>
      <c r="J397" s="45" t="str">
        <f t="shared" si="95"/>
        <v/>
      </c>
      <c r="K397" s="45" t="str">
        <f t="shared" si="96"/>
        <v/>
      </c>
      <c r="L397" s="61" t="str">
        <f t="shared" si="97"/>
        <v/>
      </c>
      <c r="M397" s="23">
        <f t="shared" si="98"/>
        <v>0</v>
      </c>
      <c r="N397">
        <v>215</v>
      </c>
      <c r="O397" s="23">
        <f t="shared" si="99"/>
        <v>-215</v>
      </c>
      <c r="P397" s="45" t="str">
        <f t="shared" si="100"/>
        <v/>
      </c>
      <c r="Q397" s="39" t="str">
        <f t="shared" si="101"/>
        <v/>
      </c>
      <c r="R397" s="84" t="str">
        <f t="shared" si="102"/>
        <v/>
      </c>
    </row>
    <row r="398" spans="1:18" x14ac:dyDescent="0.3">
      <c r="A398" s="24"/>
      <c r="B398" s="27"/>
      <c r="C398" s="48"/>
      <c r="D398" s="19"/>
      <c r="E398" s="20" t="str">
        <f t="shared" si="91"/>
        <v/>
      </c>
      <c r="F398" s="20" t="str">
        <f t="shared" si="92"/>
        <v/>
      </c>
      <c r="G398" s="81"/>
      <c r="H398" s="20" t="str">
        <f t="shared" si="93"/>
        <v/>
      </c>
      <c r="I398" s="20" t="str">
        <f t="shared" si="94"/>
        <v/>
      </c>
      <c r="J398" s="45" t="str">
        <f t="shared" si="95"/>
        <v/>
      </c>
      <c r="K398" s="45" t="str">
        <f t="shared" si="96"/>
        <v/>
      </c>
      <c r="L398" s="61" t="str">
        <f t="shared" si="97"/>
        <v/>
      </c>
      <c r="M398" s="23">
        <f t="shared" si="98"/>
        <v>0</v>
      </c>
      <c r="N398">
        <v>216</v>
      </c>
      <c r="O398" s="23">
        <f t="shared" si="99"/>
        <v>-216</v>
      </c>
      <c r="P398" s="45" t="str">
        <f t="shared" si="100"/>
        <v/>
      </c>
      <c r="Q398" s="39" t="str">
        <f t="shared" si="101"/>
        <v/>
      </c>
      <c r="R398" s="84" t="str">
        <f t="shared" si="102"/>
        <v/>
      </c>
    </row>
    <row r="399" spans="1:18" x14ac:dyDescent="0.3">
      <c r="A399" s="24"/>
      <c r="B399" s="27"/>
      <c r="C399" s="48"/>
      <c r="D399" s="19"/>
      <c r="E399" s="20" t="str">
        <f t="shared" si="91"/>
        <v/>
      </c>
      <c r="F399" s="20" t="str">
        <f t="shared" si="92"/>
        <v/>
      </c>
      <c r="G399" s="81"/>
      <c r="H399" s="20" t="str">
        <f t="shared" si="93"/>
        <v/>
      </c>
      <c r="I399" s="20" t="str">
        <f t="shared" si="94"/>
        <v/>
      </c>
      <c r="J399" s="45" t="str">
        <f t="shared" si="95"/>
        <v/>
      </c>
      <c r="K399" s="45" t="str">
        <f t="shared" si="96"/>
        <v/>
      </c>
      <c r="L399" s="61" t="str">
        <f t="shared" si="97"/>
        <v/>
      </c>
      <c r="M399" s="23">
        <f t="shared" si="98"/>
        <v>0</v>
      </c>
      <c r="N399">
        <v>217</v>
      </c>
      <c r="O399" s="23">
        <f t="shared" si="99"/>
        <v>-217</v>
      </c>
      <c r="P399" s="45" t="str">
        <f t="shared" si="100"/>
        <v/>
      </c>
      <c r="Q399" s="39" t="str">
        <f t="shared" si="101"/>
        <v/>
      </c>
      <c r="R399" s="84" t="str">
        <f t="shared" si="102"/>
        <v/>
      </c>
    </row>
    <row r="400" spans="1:18" x14ac:dyDescent="0.3">
      <c r="A400" s="24"/>
      <c r="B400" s="27"/>
      <c r="C400" s="48"/>
      <c r="D400" s="19"/>
      <c r="E400" s="20" t="str">
        <f t="shared" si="91"/>
        <v/>
      </c>
      <c r="F400" s="20" t="str">
        <f t="shared" si="92"/>
        <v/>
      </c>
      <c r="G400" s="81"/>
      <c r="H400" s="20" t="str">
        <f t="shared" si="93"/>
        <v/>
      </c>
      <c r="I400" s="20" t="str">
        <f t="shared" si="94"/>
        <v/>
      </c>
      <c r="J400" s="45" t="str">
        <f t="shared" si="95"/>
        <v/>
      </c>
      <c r="K400" s="45" t="str">
        <f t="shared" si="96"/>
        <v/>
      </c>
      <c r="L400" s="61" t="str">
        <f t="shared" si="97"/>
        <v/>
      </c>
      <c r="M400" s="23">
        <f t="shared" si="98"/>
        <v>0</v>
      </c>
      <c r="N400">
        <v>218</v>
      </c>
      <c r="O400" s="23">
        <f t="shared" si="99"/>
        <v>-218</v>
      </c>
      <c r="P400" s="45" t="str">
        <f t="shared" si="100"/>
        <v/>
      </c>
      <c r="Q400" s="39" t="str">
        <f t="shared" si="101"/>
        <v/>
      </c>
      <c r="R400" s="84" t="str">
        <f t="shared" si="102"/>
        <v/>
      </c>
    </row>
    <row r="401" spans="1:18" x14ac:dyDescent="0.3">
      <c r="A401" s="24"/>
      <c r="B401" s="27"/>
      <c r="C401" s="48"/>
      <c r="D401" s="19"/>
      <c r="E401" s="20" t="str">
        <f t="shared" si="91"/>
        <v/>
      </c>
      <c r="F401" s="20" t="str">
        <f t="shared" si="92"/>
        <v/>
      </c>
      <c r="G401" s="81"/>
      <c r="H401" s="20" t="str">
        <f t="shared" si="93"/>
        <v/>
      </c>
      <c r="I401" s="20" t="str">
        <f t="shared" si="94"/>
        <v/>
      </c>
      <c r="J401" s="45" t="str">
        <f t="shared" si="95"/>
        <v/>
      </c>
      <c r="K401" s="45" t="str">
        <f t="shared" si="96"/>
        <v/>
      </c>
      <c r="L401" s="61" t="str">
        <f t="shared" si="97"/>
        <v/>
      </c>
      <c r="M401" s="23">
        <f t="shared" si="98"/>
        <v>0</v>
      </c>
      <c r="N401">
        <v>219</v>
      </c>
      <c r="O401" s="23">
        <f t="shared" si="99"/>
        <v>-219</v>
      </c>
      <c r="P401" s="45" t="str">
        <f t="shared" si="100"/>
        <v/>
      </c>
      <c r="Q401" s="39" t="str">
        <f t="shared" si="101"/>
        <v/>
      </c>
      <c r="R401" s="84" t="str">
        <f t="shared" si="102"/>
        <v/>
      </c>
    </row>
    <row r="402" spans="1:18" x14ac:dyDescent="0.3">
      <c r="A402" s="24"/>
      <c r="B402" s="27"/>
      <c r="C402" s="48"/>
      <c r="D402" s="19"/>
      <c r="E402" s="20" t="str">
        <f t="shared" si="91"/>
        <v/>
      </c>
      <c r="F402" s="20" t="str">
        <f t="shared" si="92"/>
        <v/>
      </c>
      <c r="G402" s="81"/>
      <c r="H402" s="20" t="str">
        <f t="shared" si="93"/>
        <v/>
      </c>
      <c r="I402" s="20" t="str">
        <f t="shared" si="94"/>
        <v/>
      </c>
      <c r="J402" s="45" t="str">
        <f t="shared" si="95"/>
        <v/>
      </c>
      <c r="K402" s="45" t="str">
        <f t="shared" si="96"/>
        <v/>
      </c>
      <c r="L402" s="61" t="str">
        <f t="shared" si="97"/>
        <v/>
      </c>
      <c r="M402" s="23">
        <f t="shared" si="98"/>
        <v>0</v>
      </c>
      <c r="N402">
        <v>220</v>
      </c>
      <c r="O402" s="23">
        <f t="shared" si="99"/>
        <v>-220</v>
      </c>
      <c r="P402" s="45" t="str">
        <f t="shared" si="100"/>
        <v/>
      </c>
      <c r="Q402" s="39" t="str">
        <f t="shared" si="101"/>
        <v/>
      </c>
      <c r="R402" s="84" t="str">
        <f t="shared" si="102"/>
        <v/>
      </c>
    </row>
    <row r="403" spans="1:18" x14ac:dyDescent="0.3">
      <c r="A403" s="24"/>
      <c r="B403" s="27"/>
      <c r="C403" s="48"/>
      <c r="D403" s="19"/>
      <c r="E403" s="20" t="str">
        <f t="shared" si="91"/>
        <v/>
      </c>
      <c r="F403" s="20" t="str">
        <f t="shared" si="92"/>
        <v/>
      </c>
      <c r="G403" s="81"/>
      <c r="H403" s="20" t="str">
        <f t="shared" si="93"/>
        <v/>
      </c>
      <c r="I403" s="20" t="str">
        <f t="shared" si="94"/>
        <v/>
      </c>
      <c r="J403" s="45" t="str">
        <f t="shared" si="95"/>
        <v/>
      </c>
      <c r="K403" s="45" t="str">
        <f t="shared" si="96"/>
        <v/>
      </c>
      <c r="L403" s="61" t="str">
        <f t="shared" si="97"/>
        <v/>
      </c>
      <c r="M403" s="23">
        <f t="shared" si="98"/>
        <v>0</v>
      </c>
      <c r="N403">
        <v>221</v>
      </c>
      <c r="O403" s="23">
        <f t="shared" si="99"/>
        <v>-221</v>
      </c>
      <c r="P403" s="45" t="str">
        <f t="shared" si="100"/>
        <v/>
      </c>
      <c r="Q403" s="39" t="str">
        <f t="shared" si="101"/>
        <v/>
      </c>
      <c r="R403" s="84" t="str">
        <f t="shared" si="102"/>
        <v/>
      </c>
    </row>
    <row r="404" spans="1:18" x14ac:dyDescent="0.3">
      <c r="A404" s="24"/>
      <c r="B404" s="27"/>
      <c r="C404" s="48"/>
      <c r="D404" s="19"/>
      <c r="E404" s="20" t="str">
        <f t="shared" si="91"/>
        <v/>
      </c>
      <c r="F404" s="20" t="str">
        <f t="shared" si="92"/>
        <v/>
      </c>
      <c r="G404" s="81"/>
      <c r="H404" s="20" t="str">
        <f t="shared" si="93"/>
        <v/>
      </c>
      <c r="I404" s="20" t="str">
        <f t="shared" si="94"/>
        <v/>
      </c>
      <c r="J404" s="45" t="str">
        <f t="shared" si="95"/>
        <v/>
      </c>
      <c r="K404" s="45" t="str">
        <f t="shared" si="96"/>
        <v/>
      </c>
      <c r="L404" s="61" t="str">
        <f t="shared" si="97"/>
        <v/>
      </c>
      <c r="M404" s="23">
        <f t="shared" si="98"/>
        <v>0</v>
      </c>
      <c r="N404">
        <v>222</v>
      </c>
      <c r="O404" s="23">
        <f t="shared" si="99"/>
        <v>-222</v>
      </c>
      <c r="P404" s="45" t="str">
        <f t="shared" si="100"/>
        <v/>
      </c>
      <c r="Q404" s="39" t="str">
        <f t="shared" si="101"/>
        <v/>
      </c>
      <c r="R404" s="84" t="str">
        <f t="shared" si="102"/>
        <v/>
      </c>
    </row>
    <row r="405" spans="1:18" x14ac:dyDescent="0.3">
      <c r="A405" s="24"/>
      <c r="B405" s="27"/>
      <c r="C405" s="48"/>
      <c r="D405" s="19"/>
      <c r="E405" s="20" t="str">
        <f t="shared" si="91"/>
        <v/>
      </c>
      <c r="F405" s="20" t="str">
        <f t="shared" si="92"/>
        <v/>
      </c>
      <c r="G405" s="81"/>
      <c r="H405" s="20" t="str">
        <f t="shared" si="93"/>
        <v/>
      </c>
      <c r="I405" s="20" t="str">
        <f t="shared" si="94"/>
        <v/>
      </c>
      <c r="J405" s="45" t="str">
        <f t="shared" si="95"/>
        <v/>
      </c>
      <c r="K405" s="45" t="str">
        <f t="shared" si="96"/>
        <v/>
      </c>
      <c r="L405" s="61" t="str">
        <f t="shared" si="97"/>
        <v/>
      </c>
      <c r="M405" s="23">
        <f t="shared" si="98"/>
        <v>0</v>
      </c>
      <c r="N405">
        <v>223</v>
      </c>
      <c r="O405" s="23">
        <f t="shared" si="99"/>
        <v>-223</v>
      </c>
      <c r="P405" s="45" t="str">
        <f t="shared" si="100"/>
        <v/>
      </c>
      <c r="Q405" s="39" t="str">
        <f t="shared" si="101"/>
        <v/>
      </c>
      <c r="R405" s="84" t="str">
        <f t="shared" si="102"/>
        <v/>
      </c>
    </row>
    <row r="406" spans="1:18" x14ac:dyDescent="0.3">
      <c r="A406" s="24"/>
      <c r="B406" s="27"/>
      <c r="C406" s="48"/>
      <c r="D406" s="19"/>
      <c r="E406" s="20" t="str">
        <f t="shared" si="91"/>
        <v/>
      </c>
      <c r="F406" s="20" t="str">
        <f t="shared" si="92"/>
        <v/>
      </c>
      <c r="G406" s="81"/>
      <c r="H406" s="20" t="str">
        <f t="shared" si="93"/>
        <v/>
      </c>
      <c r="I406" s="20" t="str">
        <f t="shared" si="94"/>
        <v/>
      </c>
      <c r="J406" s="45" t="str">
        <f t="shared" si="95"/>
        <v/>
      </c>
      <c r="K406" s="45" t="str">
        <f t="shared" si="96"/>
        <v/>
      </c>
      <c r="L406" s="61" t="str">
        <f t="shared" si="97"/>
        <v/>
      </c>
      <c r="M406" s="23">
        <f t="shared" si="98"/>
        <v>0</v>
      </c>
      <c r="N406">
        <v>224</v>
      </c>
      <c r="O406" s="23">
        <f t="shared" si="99"/>
        <v>-224</v>
      </c>
      <c r="P406" s="45" t="str">
        <f t="shared" si="100"/>
        <v/>
      </c>
      <c r="Q406" s="39" t="str">
        <f t="shared" si="101"/>
        <v/>
      </c>
      <c r="R406" s="84" t="str">
        <f t="shared" si="102"/>
        <v/>
      </c>
    </row>
    <row r="407" spans="1:18" x14ac:dyDescent="0.3">
      <c r="A407" s="24"/>
      <c r="B407" s="27"/>
      <c r="C407" s="48"/>
      <c r="D407" s="19"/>
      <c r="E407" s="20" t="str">
        <f t="shared" si="91"/>
        <v/>
      </c>
      <c r="F407" s="20" t="str">
        <f t="shared" si="92"/>
        <v/>
      </c>
      <c r="G407" s="81"/>
      <c r="H407" s="20" t="str">
        <f t="shared" si="93"/>
        <v/>
      </c>
      <c r="I407" s="20" t="str">
        <f t="shared" si="94"/>
        <v/>
      </c>
      <c r="J407" s="45" t="str">
        <f t="shared" si="95"/>
        <v/>
      </c>
      <c r="K407" s="45" t="str">
        <f t="shared" si="96"/>
        <v/>
      </c>
      <c r="L407" s="61" t="str">
        <f t="shared" si="97"/>
        <v/>
      </c>
      <c r="M407" s="23">
        <f t="shared" si="98"/>
        <v>0</v>
      </c>
      <c r="N407">
        <v>225</v>
      </c>
      <c r="O407" s="23">
        <f t="shared" si="99"/>
        <v>-225</v>
      </c>
      <c r="P407" s="45" t="str">
        <f t="shared" si="100"/>
        <v/>
      </c>
      <c r="Q407" s="39" t="str">
        <f t="shared" si="101"/>
        <v/>
      </c>
      <c r="R407" s="84" t="str">
        <f t="shared" si="102"/>
        <v/>
      </c>
    </row>
    <row r="408" spans="1:18" x14ac:dyDescent="0.3">
      <c r="A408" s="24"/>
      <c r="B408" s="27"/>
      <c r="C408" s="48"/>
      <c r="D408" s="19"/>
      <c r="E408" s="20" t="str">
        <f t="shared" si="91"/>
        <v/>
      </c>
      <c r="F408" s="20" t="str">
        <f t="shared" si="92"/>
        <v/>
      </c>
      <c r="G408" s="81"/>
      <c r="H408" s="20" t="str">
        <f t="shared" si="93"/>
        <v/>
      </c>
      <c r="I408" s="20" t="str">
        <f t="shared" si="94"/>
        <v/>
      </c>
      <c r="J408" s="45" t="str">
        <f t="shared" si="95"/>
        <v/>
      </c>
      <c r="K408" s="45" t="str">
        <f t="shared" si="96"/>
        <v/>
      </c>
      <c r="L408" s="61" t="str">
        <f t="shared" si="97"/>
        <v/>
      </c>
      <c r="M408" s="23">
        <f t="shared" si="98"/>
        <v>0</v>
      </c>
      <c r="N408">
        <v>226</v>
      </c>
      <c r="O408" s="23">
        <f t="shared" si="99"/>
        <v>-226</v>
      </c>
      <c r="P408" s="45" t="str">
        <f t="shared" si="100"/>
        <v/>
      </c>
      <c r="Q408" s="39" t="str">
        <f t="shared" si="101"/>
        <v/>
      </c>
      <c r="R408" s="84" t="str">
        <f t="shared" si="102"/>
        <v/>
      </c>
    </row>
    <row r="409" spans="1:18" x14ac:dyDescent="0.3">
      <c r="A409" s="24"/>
      <c r="B409" s="27"/>
      <c r="C409" s="48"/>
      <c r="D409" s="19"/>
      <c r="E409" s="20" t="str">
        <f t="shared" si="91"/>
        <v/>
      </c>
      <c r="F409" s="20" t="str">
        <f t="shared" si="92"/>
        <v/>
      </c>
      <c r="G409" s="81"/>
      <c r="H409" s="20" t="str">
        <f t="shared" si="93"/>
        <v/>
      </c>
      <c r="I409" s="20" t="str">
        <f t="shared" si="94"/>
        <v/>
      </c>
      <c r="J409" s="45" t="str">
        <f t="shared" si="95"/>
        <v/>
      </c>
      <c r="K409" s="45" t="str">
        <f t="shared" si="96"/>
        <v/>
      </c>
      <c r="L409" s="61" t="str">
        <f t="shared" si="97"/>
        <v/>
      </c>
      <c r="M409" s="23">
        <f t="shared" si="98"/>
        <v>0</v>
      </c>
      <c r="N409">
        <v>227</v>
      </c>
      <c r="O409" s="23">
        <f t="shared" si="99"/>
        <v>-227</v>
      </c>
      <c r="P409" s="45" t="str">
        <f t="shared" si="100"/>
        <v/>
      </c>
      <c r="Q409" s="39" t="str">
        <f t="shared" si="101"/>
        <v/>
      </c>
      <c r="R409" s="84" t="str">
        <f t="shared" si="102"/>
        <v/>
      </c>
    </row>
    <row r="410" spans="1:18" x14ac:dyDescent="0.3">
      <c r="A410" s="24"/>
      <c r="B410" s="27"/>
      <c r="C410" s="48"/>
      <c r="D410" s="19"/>
      <c r="E410" s="20" t="str">
        <f t="shared" si="91"/>
        <v/>
      </c>
      <c r="F410" s="20" t="str">
        <f t="shared" si="92"/>
        <v/>
      </c>
      <c r="G410" s="81"/>
      <c r="H410" s="20" t="str">
        <f t="shared" si="93"/>
        <v/>
      </c>
      <c r="I410" s="20" t="str">
        <f t="shared" si="94"/>
        <v/>
      </c>
      <c r="J410" s="45" t="str">
        <f t="shared" si="95"/>
        <v/>
      </c>
      <c r="K410" s="45" t="str">
        <f t="shared" si="96"/>
        <v/>
      </c>
      <c r="L410" s="61" t="str">
        <f t="shared" si="97"/>
        <v/>
      </c>
      <c r="M410" s="23">
        <f t="shared" si="98"/>
        <v>0</v>
      </c>
      <c r="N410">
        <v>228</v>
      </c>
      <c r="O410" s="23">
        <f t="shared" si="99"/>
        <v>-228</v>
      </c>
      <c r="P410" s="45" t="str">
        <f t="shared" si="100"/>
        <v/>
      </c>
      <c r="Q410" s="39" t="str">
        <f t="shared" si="101"/>
        <v/>
      </c>
      <c r="R410" s="84" t="str">
        <f t="shared" si="102"/>
        <v/>
      </c>
    </row>
    <row r="411" spans="1:18" x14ac:dyDescent="0.3">
      <c r="A411" s="24"/>
      <c r="B411" s="27"/>
      <c r="C411" s="48"/>
      <c r="D411" s="19"/>
      <c r="E411" s="20" t="str">
        <f t="shared" si="91"/>
        <v/>
      </c>
      <c r="F411" s="20" t="str">
        <f t="shared" si="92"/>
        <v/>
      </c>
      <c r="G411" s="81"/>
      <c r="H411" s="20" t="str">
        <f t="shared" si="93"/>
        <v/>
      </c>
      <c r="I411" s="20" t="str">
        <f t="shared" si="94"/>
        <v/>
      </c>
      <c r="J411" s="45" t="str">
        <f t="shared" si="95"/>
        <v/>
      </c>
      <c r="K411" s="45" t="str">
        <f t="shared" si="96"/>
        <v/>
      </c>
      <c r="L411" s="61" t="str">
        <f t="shared" si="97"/>
        <v/>
      </c>
      <c r="M411" s="23">
        <f t="shared" si="98"/>
        <v>0</v>
      </c>
      <c r="N411">
        <v>229</v>
      </c>
      <c r="O411" s="23">
        <f t="shared" si="99"/>
        <v>-229</v>
      </c>
      <c r="P411" s="45" t="str">
        <f t="shared" si="100"/>
        <v/>
      </c>
      <c r="Q411" s="39" t="str">
        <f t="shared" si="101"/>
        <v/>
      </c>
      <c r="R411" s="84" t="str">
        <f t="shared" si="102"/>
        <v/>
      </c>
    </row>
    <row r="412" spans="1:18" x14ac:dyDescent="0.3">
      <c r="A412" s="24"/>
      <c r="B412" s="27"/>
      <c r="C412" s="48"/>
      <c r="D412" s="19"/>
      <c r="E412" s="20" t="str">
        <f t="shared" si="91"/>
        <v/>
      </c>
      <c r="F412" s="20" t="str">
        <f t="shared" si="92"/>
        <v/>
      </c>
      <c r="G412" s="81"/>
      <c r="H412" s="20" t="str">
        <f t="shared" si="93"/>
        <v/>
      </c>
      <c r="I412" s="20" t="str">
        <f t="shared" si="94"/>
        <v/>
      </c>
      <c r="J412" s="45" t="str">
        <f t="shared" si="95"/>
        <v/>
      </c>
      <c r="K412" s="45" t="str">
        <f t="shared" si="96"/>
        <v/>
      </c>
      <c r="L412" s="61" t="str">
        <f t="shared" si="97"/>
        <v/>
      </c>
      <c r="M412" s="23">
        <f t="shared" si="98"/>
        <v>0</v>
      </c>
      <c r="N412">
        <v>230</v>
      </c>
      <c r="O412" s="23">
        <f t="shared" si="99"/>
        <v>-230</v>
      </c>
      <c r="P412" s="45" t="str">
        <f t="shared" si="100"/>
        <v/>
      </c>
      <c r="Q412" s="39" t="str">
        <f t="shared" si="101"/>
        <v/>
      </c>
      <c r="R412" s="84" t="str">
        <f t="shared" si="102"/>
        <v/>
      </c>
    </row>
    <row r="413" spans="1:18" x14ac:dyDescent="0.3">
      <c r="A413" s="24"/>
      <c r="B413" s="27"/>
      <c r="C413" s="48"/>
      <c r="D413" s="19"/>
      <c r="E413" s="20" t="str">
        <f t="shared" si="91"/>
        <v/>
      </c>
      <c r="F413" s="20" t="str">
        <f t="shared" si="92"/>
        <v/>
      </c>
      <c r="G413" s="81"/>
      <c r="H413" s="20" t="str">
        <f t="shared" si="93"/>
        <v/>
      </c>
      <c r="I413" s="20" t="str">
        <f t="shared" si="94"/>
        <v/>
      </c>
      <c r="J413" s="45" t="str">
        <f t="shared" si="95"/>
        <v/>
      </c>
      <c r="K413" s="45" t="str">
        <f t="shared" si="96"/>
        <v/>
      </c>
      <c r="L413" s="61" t="str">
        <f t="shared" si="97"/>
        <v/>
      </c>
      <c r="M413" s="23">
        <f t="shared" si="98"/>
        <v>0</v>
      </c>
      <c r="N413">
        <v>231</v>
      </c>
      <c r="O413" s="23">
        <f t="shared" si="99"/>
        <v>-231</v>
      </c>
      <c r="P413" s="45" t="str">
        <f t="shared" si="100"/>
        <v/>
      </c>
      <c r="Q413" s="39" t="str">
        <f t="shared" si="101"/>
        <v/>
      </c>
      <c r="R413" s="84" t="str">
        <f t="shared" si="102"/>
        <v/>
      </c>
    </row>
    <row r="414" spans="1:18" x14ac:dyDescent="0.3">
      <c r="A414" s="24"/>
      <c r="B414" s="27"/>
      <c r="C414" s="48"/>
      <c r="D414" s="19"/>
      <c r="E414" s="20" t="str">
        <f t="shared" si="91"/>
        <v/>
      </c>
      <c r="F414" s="20" t="str">
        <f t="shared" si="92"/>
        <v/>
      </c>
      <c r="G414" s="81"/>
      <c r="H414" s="20" t="str">
        <f t="shared" si="93"/>
        <v/>
      </c>
      <c r="I414" s="20" t="str">
        <f t="shared" si="94"/>
        <v/>
      </c>
      <c r="J414" s="45" t="str">
        <f t="shared" si="95"/>
        <v/>
      </c>
      <c r="K414" s="45" t="str">
        <f t="shared" si="96"/>
        <v/>
      </c>
      <c r="L414" s="61" t="str">
        <f t="shared" si="97"/>
        <v/>
      </c>
      <c r="M414" s="23">
        <f t="shared" si="98"/>
        <v>0</v>
      </c>
      <c r="N414">
        <v>232</v>
      </c>
      <c r="O414" s="23">
        <f t="shared" si="99"/>
        <v>-232</v>
      </c>
      <c r="P414" s="45" t="str">
        <f t="shared" si="100"/>
        <v/>
      </c>
      <c r="Q414" s="39" t="str">
        <f t="shared" si="101"/>
        <v/>
      </c>
      <c r="R414" s="84" t="str">
        <f t="shared" si="102"/>
        <v/>
      </c>
    </row>
    <row r="415" spans="1:18" x14ac:dyDescent="0.3">
      <c r="A415" s="24"/>
      <c r="B415" s="27"/>
      <c r="C415" s="48"/>
      <c r="D415" s="19"/>
      <c r="E415" s="20" t="str">
        <f t="shared" si="91"/>
        <v/>
      </c>
      <c r="F415" s="20" t="str">
        <f t="shared" si="92"/>
        <v/>
      </c>
      <c r="G415" s="81"/>
      <c r="H415" s="20" t="str">
        <f t="shared" si="93"/>
        <v/>
      </c>
      <c r="I415" s="20" t="str">
        <f t="shared" si="94"/>
        <v/>
      </c>
      <c r="J415" s="45" t="str">
        <f t="shared" si="95"/>
        <v/>
      </c>
      <c r="K415" s="45" t="str">
        <f t="shared" si="96"/>
        <v/>
      </c>
      <c r="L415" s="61" t="str">
        <f t="shared" si="97"/>
        <v/>
      </c>
      <c r="M415" s="23">
        <f t="shared" si="98"/>
        <v>0</v>
      </c>
      <c r="N415">
        <v>233</v>
      </c>
      <c r="O415" s="23">
        <f t="shared" si="99"/>
        <v>-233</v>
      </c>
      <c r="P415" s="45" t="str">
        <f t="shared" si="100"/>
        <v/>
      </c>
      <c r="Q415" s="39" t="str">
        <f t="shared" si="101"/>
        <v/>
      </c>
      <c r="R415" s="84" t="str">
        <f t="shared" si="102"/>
        <v/>
      </c>
    </row>
    <row r="416" spans="1:18" x14ac:dyDescent="0.3">
      <c r="A416" s="24"/>
      <c r="B416" s="27"/>
      <c r="C416" s="48"/>
      <c r="D416" s="19"/>
      <c r="E416" s="20" t="str">
        <f t="shared" si="91"/>
        <v/>
      </c>
      <c r="F416" s="20" t="str">
        <f t="shared" si="92"/>
        <v/>
      </c>
      <c r="G416" s="81"/>
      <c r="H416" s="20" t="str">
        <f t="shared" si="93"/>
        <v/>
      </c>
      <c r="I416" s="20" t="str">
        <f t="shared" si="94"/>
        <v/>
      </c>
      <c r="J416" s="45" t="str">
        <f t="shared" si="95"/>
        <v/>
      </c>
      <c r="K416" s="45" t="str">
        <f t="shared" si="96"/>
        <v/>
      </c>
      <c r="L416" s="61" t="str">
        <f t="shared" si="97"/>
        <v/>
      </c>
      <c r="M416" s="23">
        <f t="shared" si="98"/>
        <v>0</v>
      </c>
      <c r="N416">
        <v>234</v>
      </c>
      <c r="O416" s="23">
        <f t="shared" si="99"/>
        <v>-234</v>
      </c>
      <c r="P416" s="45" t="str">
        <f t="shared" si="100"/>
        <v/>
      </c>
      <c r="Q416" s="39" t="str">
        <f t="shared" si="101"/>
        <v/>
      </c>
      <c r="R416" s="84" t="str">
        <f t="shared" si="102"/>
        <v/>
      </c>
    </row>
    <row r="417" spans="1:18" x14ac:dyDescent="0.3">
      <c r="A417" s="24"/>
      <c r="B417" s="27"/>
      <c r="C417" s="48"/>
      <c r="D417" s="19"/>
      <c r="E417" s="20" t="str">
        <f t="shared" si="91"/>
        <v/>
      </c>
      <c r="F417" s="20" t="str">
        <f t="shared" si="92"/>
        <v/>
      </c>
      <c r="G417" s="81"/>
      <c r="H417" s="20" t="str">
        <f t="shared" si="93"/>
        <v/>
      </c>
      <c r="I417" s="20" t="str">
        <f t="shared" si="94"/>
        <v/>
      </c>
      <c r="J417" s="45" t="str">
        <f t="shared" si="95"/>
        <v/>
      </c>
      <c r="K417" s="45" t="str">
        <f t="shared" si="96"/>
        <v/>
      </c>
      <c r="L417" s="61" t="str">
        <f t="shared" si="97"/>
        <v/>
      </c>
      <c r="M417" s="23">
        <f t="shared" si="98"/>
        <v>0</v>
      </c>
      <c r="N417">
        <v>235</v>
      </c>
      <c r="O417" s="23">
        <f t="shared" si="99"/>
        <v>-235</v>
      </c>
      <c r="P417" s="45" t="str">
        <f t="shared" si="100"/>
        <v/>
      </c>
      <c r="Q417" s="39" t="str">
        <f t="shared" si="101"/>
        <v/>
      </c>
      <c r="R417" s="84" t="str">
        <f t="shared" si="102"/>
        <v/>
      </c>
    </row>
    <row r="418" spans="1:18" x14ac:dyDescent="0.3">
      <c r="A418" s="24"/>
      <c r="B418" s="27"/>
      <c r="C418" s="48"/>
      <c r="D418" s="19"/>
      <c r="E418" s="20" t="str">
        <f t="shared" si="91"/>
        <v/>
      </c>
      <c r="F418" s="20" t="str">
        <f t="shared" si="92"/>
        <v/>
      </c>
      <c r="G418" s="81"/>
      <c r="H418" s="20" t="str">
        <f t="shared" si="93"/>
        <v/>
      </c>
      <c r="I418" s="20" t="str">
        <f t="shared" si="94"/>
        <v/>
      </c>
      <c r="J418" s="45" t="str">
        <f t="shared" si="95"/>
        <v/>
      </c>
      <c r="K418" s="45" t="str">
        <f t="shared" si="96"/>
        <v/>
      </c>
      <c r="L418" s="61" t="str">
        <f t="shared" si="97"/>
        <v/>
      </c>
      <c r="M418" s="23">
        <f t="shared" si="98"/>
        <v>0</v>
      </c>
      <c r="N418">
        <v>236</v>
      </c>
      <c r="O418" s="23">
        <f t="shared" si="99"/>
        <v>-236</v>
      </c>
      <c r="P418" s="45" t="str">
        <f t="shared" si="100"/>
        <v/>
      </c>
      <c r="Q418" s="39" t="str">
        <f t="shared" si="101"/>
        <v/>
      </c>
      <c r="R418" s="84" t="str">
        <f t="shared" si="102"/>
        <v/>
      </c>
    </row>
    <row r="419" spans="1:18" x14ac:dyDescent="0.3">
      <c r="A419" s="24"/>
      <c r="B419" s="27"/>
      <c r="C419" s="48"/>
      <c r="D419" s="19"/>
      <c r="E419" s="20" t="str">
        <f t="shared" si="91"/>
        <v/>
      </c>
      <c r="F419" s="20" t="str">
        <f t="shared" si="92"/>
        <v/>
      </c>
      <c r="G419" s="81"/>
      <c r="H419" s="20" t="str">
        <f t="shared" si="93"/>
        <v/>
      </c>
      <c r="I419" s="20" t="str">
        <f t="shared" si="94"/>
        <v/>
      </c>
      <c r="J419" s="45" t="str">
        <f t="shared" si="95"/>
        <v/>
      </c>
      <c r="K419" s="45" t="str">
        <f t="shared" si="96"/>
        <v/>
      </c>
      <c r="L419" s="61" t="str">
        <f t="shared" si="97"/>
        <v/>
      </c>
      <c r="M419" s="23">
        <f t="shared" si="98"/>
        <v>0</v>
      </c>
      <c r="N419">
        <v>237</v>
      </c>
      <c r="O419" s="23">
        <f t="shared" si="99"/>
        <v>-237</v>
      </c>
      <c r="P419" s="45" t="str">
        <f t="shared" si="100"/>
        <v/>
      </c>
      <c r="Q419" s="39" t="str">
        <f t="shared" si="101"/>
        <v/>
      </c>
      <c r="R419" s="84" t="str">
        <f t="shared" si="102"/>
        <v/>
      </c>
    </row>
    <row r="420" spans="1:18" x14ac:dyDescent="0.3">
      <c r="A420" s="24"/>
      <c r="B420" s="27"/>
      <c r="C420" s="48"/>
      <c r="D420" s="19"/>
      <c r="E420" s="20" t="str">
        <f t="shared" si="91"/>
        <v/>
      </c>
      <c r="F420" s="20" t="str">
        <f t="shared" si="92"/>
        <v/>
      </c>
      <c r="G420" s="81"/>
      <c r="H420" s="20" t="str">
        <f t="shared" si="93"/>
        <v/>
      </c>
      <c r="I420" s="20" t="str">
        <f t="shared" si="94"/>
        <v/>
      </c>
      <c r="J420" s="45" t="str">
        <f t="shared" si="95"/>
        <v/>
      </c>
      <c r="K420" s="45" t="str">
        <f t="shared" si="96"/>
        <v/>
      </c>
      <c r="L420" s="61" t="str">
        <f t="shared" si="97"/>
        <v/>
      </c>
      <c r="M420" s="23">
        <f t="shared" si="98"/>
        <v>0</v>
      </c>
      <c r="N420">
        <v>238</v>
      </c>
      <c r="O420" s="23">
        <f t="shared" si="99"/>
        <v>-238</v>
      </c>
      <c r="P420" s="45" t="str">
        <f t="shared" si="100"/>
        <v/>
      </c>
      <c r="Q420" s="39" t="str">
        <f t="shared" si="101"/>
        <v/>
      </c>
      <c r="R420" s="84" t="str">
        <f t="shared" si="102"/>
        <v/>
      </c>
    </row>
    <row r="421" spans="1:18" x14ac:dyDescent="0.3">
      <c r="A421" s="24"/>
      <c r="B421" s="27"/>
      <c r="C421" s="48"/>
      <c r="D421" s="19"/>
      <c r="E421" s="20" t="str">
        <f t="shared" si="91"/>
        <v/>
      </c>
      <c r="F421" s="20" t="str">
        <f t="shared" si="92"/>
        <v/>
      </c>
      <c r="G421" s="81"/>
      <c r="H421" s="20" t="str">
        <f t="shared" si="93"/>
        <v/>
      </c>
      <c r="I421" s="20" t="str">
        <f t="shared" si="94"/>
        <v/>
      </c>
      <c r="J421" s="45" t="str">
        <f t="shared" si="95"/>
        <v/>
      </c>
      <c r="K421" s="45" t="str">
        <f t="shared" si="96"/>
        <v/>
      </c>
      <c r="L421" s="61" t="str">
        <f t="shared" si="97"/>
        <v/>
      </c>
      <c r="M421" s="23">
        <f t="shared" si="98"/>
        <v>0</v>
      </c>
      <c r="N421">
        <v>239</v>
      </c>
      <c r="O421" s="23">
        <f t="shared" si="99"/>
        <v>-239</v>
      </c>
      <c r="P421" s="45" t="str">
        <f t="shared" si="100"/>
        <v/>
      </c>
      <c r="Q421" s="39" t="str">
        <f t="shared" si="101"/>
        <v/>
      </c>
      <c r="R421" s="84" t="str">
        <f t="shared" si="102"/>
        <v/>
      </c>
    </row>
    <row r="422" spans="1:18" x14ac:dyDescent="0.3">
      <c r="A422" s="24"/>
      <c r="B422" s="27"/>
      <c r="C422" s="48"/>
      <c r="D422" s="19"/>
      <c r="E422" s="20" t="str">
        <f t="shared" si="91"/>
        <v/>
      </c>
      <c r="F422" s="20" t="str">
        <f t="shared" si="92"/>
        <v/>
      </c>
      <c r="G422" s="81"/>
      <c r="H422" s="20" t="str">
        <f t="shared" si="93"/>
        <v/>
      </c>
      <c r="I422" s="20" t="str">
        <f t="shared" si="94"/>
        <v/>
      </c>
      <c r="J422" s="45" t="str">
        <f t="shared" si="95"/>
        <v/>
      </c>
      <c r="K422" s="45" t="str">
        <f t="shared" si="96"/>
        <v/>
      </c>
      <c r="L422" s="61" t="str">
        <f t="shared" si="97"/>
        <v/>
      </c>
      <c r="M422" s="23">
        <f t="shared" si="98"/>
        <v>0</v>
      </c>
      <c r="N422">
        <v>240</v>
      </c>
      <c r="O422" s="23">
        <f t="shared" si="99"/>
        <v>-240</v>
      </c>
      <c r="P422" s="45" t="str">
        <f t="shared" si="100"/>
        <v/>
      </c>
      <c r="Q422" s="39" t="str">
        <f t="shared" si="101"/>
        <v/>
      </c>
      <c r="R422" s="84" t="str">
        <f t="shared" si="102"/>
        <v/>
      </c>
    </row>
    <row r="423" spans="1:18" x14ac:dyDescent="0.3">
      <c r="A423" s="24"/>
      <c r="B423" s="27"/>
      <c r="C423" s="48"/>
      <c r="D423" s="19"/>
      <c r="E423" s="20" t="str">
        <f t="shared" si="91"/>
        <v/>
      </c>
      <c r="F423" s="20" t="str">
        <f t="shared" si="92"/>
        <v/>
      </c>
      <c r="G423" s="81"/>
      <c r="H423" s="20" t="str">
        <f t="shared" si="93"/>
        <v/>
      </c>
      <c r="I423" s="20" t="str">
        <f t="shared" si="94"/>
        <v/>
      </c>
      <c r="J423" s="45" t="str">
        <f t="shared" si="95"/>
        <v/>
      </c>
      <c r="K423" s="45" t="str">
        <f t="shared" si="96"/>
        <v/>
      </c>
      <c r="L423" s="61" t="str">
        <f t="shared" si="97"/>
        <v/>
      </c>
      <c r="M423" s="23">
        <f t="shared" si="98"/>
        <v>0</v>
      </c>
      <c r="N423">
        <v>241</v>
      </c>
      <c r="O423" s="23">
        <f t="shared" si="99"/>
        <v>-241</v>
      </c>
      <c r="P423" s="45" t="str">
        <f t="shared" si="100"/>
        <v/>
      </c>
      <c r="Q423" s="39" t="str">
        <f t="shared" si="101"/>
        <v/>
      </c>
      <c r="R423" s="84" t="str">
        <f t="shared" si="102"/>
        <v/>
      </c>
    </row>
    <row r="424" spans="1:18" x14ac:dyDescent="0.3">
      <c r="A424" s="24"/>
      <c r="B424" s="27"/>
      <c r="C424" s="48"/>
      <c r="D424" s="19"/>
      <c r="E424" s="20" t="str">
        <f t="shared" si="91"/>
        <v/>
      </c>
      <c r="F424" s="20" t="str">
        <f t="shared" si="92"/>
        <v/>
      </c>
      <c r="G424" s="81"/>
      <c r="H424" s="20" t="str">
        <f t="shared" si="93"/>
        <v/>
      </c>
      <c r="I424" s="20" t="str">
        <f t="shared" si="94"/>
        <v/>
      </c>
      <c r="J424" s="45" t="str">
        <f t="shared" si="95"/>
        <v/>
      </c>
      <c r="K424" s="45" t="str">
        <f t="shared" si="96"/>
        <v/>
      </c>
      <c r="L424" s="61" t="str">
        <f t="shared" si="97"/>
        <v/>
      </c>
      <c r="M424" s="23">
        <f t="shared" si="98"/>
        <v>0</v>
      </c>
      <c r="N424">
        <v>242</v>
      </c>
      <c r="O424" s="23">
        <f t="shared" si="99"/>
        <v>-242</v>
      </c>
      <c r="P424" s="45" t="str">
        <f t="shared" si="100"/>
        <v/>
      </c>
      <c r="Q424" s="39" t="str">
        <f t="shared" si="101"/>
        <v/>
      </c>
      <c r="R424" s="84" t="str">
        <f t="shared" si="102"/>
        <v/>
      </c>
    </row>
    <row r="425" spans="1:18" x14ac:dyDescent="0.3">
      <c r="A425" s="24"/>
      <c r="B425" s="27"/>
      <c r="C425" s="48"/>
      <c r="D425" s="19"/>
      <c r="E425" s="20" t="str">
        <f t="shared" si="91"/>
        <v/>
      </c>
      <c r="F425" s="20" t="str">
        <f t="shared" si="92"/>
        <v/>
      </c>
      <c r="G425" s="81"/>
      <c r="H425" s="20" t="str">
        <f t="shared" si="93"/>
        <v/>
      </c>
      <c r="I425" s="20" t="str">
        <f t="shared" si="94"/>
        <v/>
      </c>
      <c r="J425" s="45" t="str">
        <f t="shared" si="95"/>
        <v/>
      </c>
      <c r="K425" s="45" t="str">
        <f t="shared" si="96"/>
        <v/>
      </c>
      <c r="L425" s="61" t="str">
        <f t="shared" si="97"/>
        <v/>
      </c>
      <c r="M425" s="23">
        <f t="shared" si="98"/>
        <v>0</v>
      </c>
      <c r="N425">
        <v>243</v>
      </c>
      <c r="O425" s="23">
        <f t="shared" si="99"/>
        <v>-243</v>
      </c>
      <c r="P425" s="45" t="str">
        <f t="shared" si="100"/>
        <v/>
      </c>
      <c r="Q425" s="39" t="str">
        <f t="shared" si="101"/>
        <v/>
      </c>
      <c r="R425" s="84" t="str">
        <f t="shared" si="102"/>
        <v/>
      </c>
    </row>
    <row r="426" spans="1:18" x14ac:dyDescent="0.3">
      <c r="A426" s="24"/>
      <c r="B426" s="27"/>
      <c r="C426" s="48"/>
      <c r="D426" s="19"/>
      <c r="E426" s="20" t="str">
        <f t="shared" ref="E426:E463" si="103">IF(D426="","",IF(G425="Won",1,IF(COUNTIF(G421:G425,"Lost")&gt;4,1,E425*3)))</f>
        <v/>
      </c>
      <c r="F426" s="20" t="str">
        <f t="shared" ref="F426:F463" si="104">IF(D426="","",IF(G425="Won",  D426*E426,D426*E426))</f>
        <v/>
      </c>
      <c r="G426" s="81"/>
      <c r="H426" s="20" t="str">
        <f t="shared" ref="H426:H463" si="105">IF(G426="","",IF(G426="Won", E426*D426-E426,-E426))</f>
        <v/>
      </c>
      <c r="I426" s="20" t="str">
        <f t="shared" ref="I426:I463" si="106">IF(G426="","",H426+I425)</f>
        <v/>
      </c>
      <c r="J426" s="45" t="str">
        <f t="shared" ref="J426:J463" si="107">IF(G426="","",IF(G426="Won",J425+1,IF(G426="Push",J425,J425)))</f>
        <v/>
      </c>
      <c r="K426" s="45" t="str">
        <f t="shared" ref="K426:K463" si="108">IF(G426="","",IF(G426="Lost",K425+1,IF(G426="Push",K425,K425)))</f>
        <v/>
      </c>
      <c r="L426" s="61" t="str">
        <f t="shared" ref="L426:L463" si="109">IF(G426="","",J426/(J426+K426))</f>
        <v/>
      </c>
      <c r="M426" s="23">
        <f t="shared" ref="M426:M463" si="110">D426</f>
        <v>0</v>
      </c>
      <c r="N426">
        <v>244</v>
      </c>
      <c r="O426" s="23">
        <f t="shared" ref="O426:O463" si="111">M426-N426</f>
        <v>-244</v>
      </c>
      <c r="P426" s="45" t="str">
        <f t="shared" ref="P426:P463" si="112">IF(G426="","",IF(G426="Won",P425+1,IF(G426="Push",P425,P425)))</f>
        <v/>
      </c>
      <c r="Q426" s="39" t="str">
        <f t="shared" ref="Q426:Q463" si="113">IF(G426="","",IF(G426="Lost",Q425+1,IF(G426="Push",Q425,Q425)))</f>
        <v/>
      </c>
      <c r="R426" s="84" t="str">
        <f t="shared" ref="R426:R463" si="114">IF(G426="","",P426/(P426+Q426))</f>
        <v/>
      </c>
    </row>
    <row r="427" spans="1:18" x14ac:dyDescent="0.3">
      <c r="A427" s="24"/>
      <c r="B427" s="27"/>
      <c r="C427" s="48"/>
      <c r="D427" s="19"/>
      <c r="E427" s="20" t="str">
        <f t="shared" si="103"/>
        <v/>
      </c>
      <c r="F427" s="20" t="str">
        <f t="shared" si="104"/>
        <v/>
      </c>
      <c r="G427" s="81"/>
      <c r="H427" s="20" t="str">
        <f t="shared" si="105"/>
        <v/>
      </c>
      <c r="I427" s="20" t="str">
        <f t="shared" si="106"/>
        <v/>
      </c>
      <c r="J427" s="45" t="str">
        <f t="shared" si="107"/>
        <v/>
      </c>
      <c r="K427" s="45" t="str">
        <f t="shared" si="108"/>
        <v/>
      </c>
      <c r="L427" s="61" t="str">
        <f t="shared" si="109"/>
        <v/>
      </c>
      <c r="M427" s="23">
        <f t="shared" si="110"/>
        <v>0</v>
      </c>
      <c r="N427">
        <v>245</v>
      </c>
      <c r="O427" s="23">
        <f t="shared" si="111"/>
        <v>-245</v>
      </c>
      <c r="P427" s="45" t="str">
        <f t="shared" si="112"/>
        <v/>
      </c>
      <c r="Q427" s="39" t="str">
        <f t="shared" si="113"/>
        <v/>
      </c>
      <c r="R427" s="84" t="str">
        <f t="shared" si="114"/>
        <v/>
      </c>
    </row>
    <row r="428" spans="1:18" x14ac:dyDescent="0.3">
      <c r="A428" s="24"/>
      <c r="B428" s="27"/>
      <c r="C428" s="48"/>
      <c r="D428" s="19"/>
      <c r="E428" s="20" t="str">
        <f t="shared" si="103"/>
        <v/>
      </c>
      <c r="F428" s="20" t="str">
        <f t="shared" si="104"/>
        <v/>
      </c>
      <c r="G428" s="81"/>
      <c r="H428" s="20" t="str">
        <f t="shared" si="105"/>
        <v/>
      </c>
      <c r="I428" s="20" t="str">
        <f t="shared" si="106"/>
        <v/>
      </c>
      <c r="J428" s="45" t="str">
        <f t="shared" si="107"/>
        <v/>
      </c>
      <c r="K428" s="45" t="str">
        <f t="shared" si="108"/>
        <v/>
      </c>
      <c r="L428" s="61" t="str">
        <f t="shared" si="109"/>
        <v/>
      </c>
      <c r="M428" s="23">
        <f t="shared" si="110"/>
        <v>0</v>
      </c>
      <c r="N428">
        <v>246</v>
      </c>
      <c r="O428" s="23">
        <f t="shared" si="111"/>
        <v>-246</v>
      </c>
      <c r="P428" s="45" t="str">
        <f t="shared" si="112"/>
        <v/>
      </c>
      <c r="Q428" s="39" t="str">
        <f t="shared" si="113"/>
        <v/>
      </c>
      <c r="R428" s="84" t="str">
        <f t="shared" si="114"/>
        <v/>
      </c>
    </row>
    <row r="429" spans="1:18" x14ac:dyDescent="0.3">
      <c r="A429" s="24"/>
      <c r="B429" s="27"/>
      <c r="C429" s="48"/>
      <c r="D429" s="19"/>
      <c r="E429" s="20" t="str">
        <f t="shared" si="103"/>
        <v/>
      </c>
      <c r="F429" s="20" t="str">
        <f t="shared" si="104"/>
        <v/>
      </c>
      <c r="G429" s="81"/>
      <c r="H429" s="20" t="str">
        <f t="shared" si="105"/>
        <v/>
      </c>
      <c r="I429" s="20" t="str">
        <f t="shared" si="106"/>
        <v/>
      </c>
      <c r="J429" s="45" t="str">
        <f t="shared" si="107"/>
        <v/>
      </c>
      <c r="K429" s="45" t="str">
        <f t="shared" si="108"/>
        <v/>
      </c>
      <c r="L429" s="61" t="str">
        <f t="shared" si="109"/>
        <v/>
      </c>
      <c r="M429" s="23">
        <f t="shared" si="110"/>
        <v>0</v>
      </c>
      <c r="N429">
        <v>247</v>
      </c>
      <c r="O429" s="23">
        <f t="shared" si="111"/>
        <v>-247</v>
      </c>
      <c r="P429" s="45" t="str">
        <f t="shared" si="112"/>
        <v/>
      </c>
      <c r="Q429" s="39" t="str">
        <f t="shared" si="113"/>
        <v/>
      </c>
      <c r="R429" s="84" t="str">
        <f t="shared" si="114"/>
        <v/>
      </c>
    </row>
    <row r="430" spans="1:18" x14ac:dyDescent="0.3">
      <c r="A430" s="24"/>
      <c r="B430" s="27"/>
      <c r="C430" s="48"/>
      <c r="D430" s="19"/>
      <c r="E430" s="20" t="str">
        <f t="shared" si="103"/>
        <v/>
      </c>
      <c r="F430" s="20" t="str">
        <f t="shared" si="104"/>
        <v/>
      </c>
      <c r="G430" s="81"/>
      <c r="H430" s="20" t="str">
        <f t="shared" si="105"/>
        <v/>
      </c>
      <c r="I430" s="20" t="str">
        <f t="shared" si="106"/>
        <v/>
      </c>
      <c r="J430" s="45" t="str">
        <f t="shared" si="107"/>
        <v/>
      </c>
      <c r="K430" s="45" t="str">
        <f t="shared" si="108"/>
        <v/>
      </c>
      <c r="L430" s="61" t="str">
        <f t="shared" si="109"/>
        <v/>
      </c>
      <c r="M430" s="23">
        <f t="shared" si="110"/>
        <v>0</v>
      </c>
      <c r="N430">
        <v>248</v>
      </c>
      <c r="O430" s="23">
        <f t="shared" si="111"/>
        <v>-248</v>
      </c>
      <c r="P430" s="45" t="str">
        <f t="shared" si="112"/>
        <v/>
      </c>
      <c r="Q430" s="39" t="str">
        <f t="shared" si="113"/>
        <v/>
      </c>
      <c r="R430" s="84" t="str">
        <f t="shared" si="114"/>
        <v/>
      </c>
    </row>
    <row r="431" spans="1:18" x14ac:dyDescent="0.3">
      <c r="A431" s="24"/>
      <c r="B431" s="27"/>
      <c r="C431" s="48"/>
      <c r="D431" s="19"/>
      <c r="E431" s="20" t="str">
        <f t="shared" si="103"/>
        <v/>
      </c>
      <c r="F431" s="20" t="str">
        <f t="shared" si="104"/>
        <v/>
      </c>
      <c r="G431" s="81"/>
      <c r="H431" s="20" t="str">
        <f t="shared" si="105"/>
        <v/>
      </c>
      <c r="I431" s="20" t="str">
        <f t="shared" si="106"/>
        <v/>
      </c>
      <c r="J431" s="45" t="str">
        <f t="shared" si="107"/>
        <v/>
      </c>
      <c r="K431" s="45" t="str">
        <f t="shared" si="108"/>
        <v/>
      </c>
      <c r="L431" s="61" t="str">
        <f t="shared" si="109"/>
        <v/>
      </c>
      <c r="M431" s="23">
        <f t="shared" si="110"/>
        <v>0</v>
      </c>
      <c r="N431">
        <v>249</v>
      </c>
      <c r="O431" s="23">
        <f t="shared" si="111"/>
        <v>-249</v>
      </c>
      <c r="P431" s="45" t="str">
        <f t="shared" si="112"/>
        <v/>
      </c>
      <c r="Q431" s="39" t="str">
        <f t="shared" si="113"/>
        <v/>
      </c>
      <c r="R431" s="84" t="str">
        <f t="shared" si="114"/>
        <v/>
      </c>
    </row>
    <row r="432" spans="1:18" x14ac:dyDescent="0.3">
      <c r="A432" s="24"/>
      <c r="B432" s="27"/>
      <c r="C432" s="48"/>
      <c r="D432" s="19"/>
      <c r="E432" s="20" t="str">
        <f t="shared" si="103"/>
        <v/>
      </c>
      <c r="F432" s="20" t="str">
        <f t="shared" si="104"/>
        <v/>
      </c>
      <c r="G432" s="81"/>
      <c r="H432" s="20" t="str">
        <f t="shared" si="105"/>
        <v/>
      </c>
      <c r="I432" s="20" t="str">
        <f t="shared" si="106"/>
        <v/>
      </c>
      <c r="J432" s="45" t="str">
        <f t="shared" si="107"/>
        <v/>
      </c>
      <c r="K432" s="45" t="str">
        <f t="shared" si="108"/>
        <v/>
      </c>
      <c r="L432" s="61" t="str">
        <f t="shared" si="109"/>
        <v/>
      </c>
      <c r="M432" s="23">
        <f t="shared" si="110"/>
        <v>0</v>
      </c>
      <c r="N432">
        <v>250</v>
      </c>
      <c r="O432" s="23">
        <f t="shared" si="111"/>
        <v>-250</v>
      </c>
      <c r="P432" s="45" t="str">
        <f t="shared" si="112"/>
        <v/>
      </c>
      <c r="Q432" s="39" t="str">
        <f t="shared" si="113"/>
        <v/>
      </c>
      <c r="R432" s="84" t="str">
        <f t="shared" si="114"/>
        <v/>
      </c>
    </row>
    <row r="433" spans="1:18" x14ac:dyDescent="0.3">
      <c r="A433" s="24"/>
      <c r="B433" s="27"/>
      <c r="C433" s="48"/>
      <c r="D433" s="19"/>
      <c r="E433" s="20" t="str">
        <f t="shared" si="103"/>
        <v/>
      </c>
      <c r="F433" s="20" t="str">
        <f t="shared" si="104"/>
        <v/>
      </c>
      <c r="G433" s="81"/>
      <c r="H433" s="20" t="str">
        <f t="shared" si="105"/>
        <v/>
      </c>
      <c r="I433" s="20" t="str">
        <f t="shared" si="106"/>
        <v/>
      </c>
      <c r="J433" s="45" t="str">
        <f t="shared" si="107"/>
        <v/>
      </c>
      <c r="K433" s="45" t="str">
        <f t="shared" si="108"/>
        <v/>
      </c>
      <c r="L433" s="61" t="str">
        <f t="shared" si="109"/>
        <v/>
      </c>
      <c r="M433" s="23">
        <f t="shared" si="110"/>
        <v>0</v>
      </c>
      <c r="N433">
        <v>251</v>
      </c>
      <c r="O433" s="23">
        <f t="shared" si="111"/>
        <v>-251</v>
      </c>
      <c r="P433" s="45" t="str">
        <f t="shared" si="112"/>
        <v/>
      </c>
      <c r="Q433" s="39" t="str">
        <f t="shared" si="113"/>
        <v/>
      </c>
      <c r="R433" s="84" t="str">
        <f t="shared" si="114"/>
        <v/>
      </c>
    </row>
    <row r="434" spans="1:18" x14ac:dyDescent="0.3">
      <c r="A434" s="24"/>
      <c r="B434" s="27"/>
      <c r="C434" s="48"/>
      <c r="D434" s="19"/>
      <c r="E434" s="20" t="str">
        <f t="shared" si="103"/>
        <v/>
      </c>
      <c r="F434" s="20" t="str">
        <f t="shared" si="104"/>
        <v/>
      </c>
      <c r="G434" s="81"/>
      <c r="H434" s="20" t="str">
        <f t="shared" si="105"/>
        <v/>
      </c>
      <c r="I434" s="20" t="str">
        <f t="shared" si="106"/>
        <v/>
      </c>
      <c r="J434" s="45" t="str">
        <f t="shared" si="107"/>
        <v/>
      </c>
      <c r="K434" s="45" t="str">
        <f t="shared" si="108"/>
        <v/>
      </c>
      <c r="L434" s="61" t="str">
        <f t="shared" si="109"/>
        <v/>
      </c>
      <c r="M434" s="23">
        <f t="shared" si="110"/>
        <v>0</v>
      </c>
      <c r="N434">
        <v>252</v>
      </c>
      <c r="O434" s="23">
        <f t="shared" si="111"/>
        <v>-252</v>
      </c>
      <c r="P434" s="45" t="str">
        <f t="shared" si="112"/>
        <v/>
      </c>
      <c r="Q434" s="39" t="str">
        <f t="shared" si="113"/>
        <v/>
      </c>
      <c r="R434" s="84" t="str">
        <f t="shared" si="114"/>
        <v/>
      </c>
    </row>
    <row r="435" spans="1:18" x14ac:dyDescent="0.3">
      <c r="A435" s="24"/>
      <c r="B435" s="27"/>
      <c r="C435" s="48"/>
      <c r="D435" s="19"/>
      <c r="E435" s="20" t="str">
        <f t="shared" si="103"/>
        <v/>
      </c>
      <c r="F435" s="20" t="str">
        <f t="shared" si="104"/>
        <v/>
      </c>
      <c r="G435" s="81"/>
      <c r="H435" s="20" t="str">
        <f t="shared" si="105"/>
        <v/>
      </c>
      <c r="I435" s="20" t="str">
        <f t="shared" si="106"/>
        <v/>
      </c>
      <c r="J435" s="45" t="str">
        <f t="shared" si="107"/>
        <v/>
      </c>
      <c r="K435" s="45" t="str">
        <f t="shared" si="108"/>
        <v/>
      </c>
      <c r="L435" s="61" t="str">
        <f t="shared" si="109"/>
        <v/>
      </c>
      <c r="M435" s="23">
        <f t="shared" si="110"/>
        <v>0</v>
      </c>
      <c r="N435">
        <v>253</v>
      </c>
      <c r="O435" s="23">
        <f t="shared" si="111"/>
        <v>-253</v>
      </c>
      <c r="P435" s="45" t="str">
        <f t="shared" si="112"/>
        <v/>
      </c>
      <c r="Q435" s="39" t="str">
        <f t="shared" si="113"/>
        <v/>
      </c>
      <c r="R435" s="84" t="str">
        <f t="shared" si="114"/>
        <v/>
      </c>
    </row>
    <row r="436" spans="1:18" x14ac:dyDescent="0.3">
      <c r="A436" s="24"/>
      <c r="B436" s="27"/>
      <c r="C436" s="48"/>
      <c r="D436" s="19"/>
      <c r="E436" s="20" t="str">
        <f t="shared" si="103"/>
        <v/>
      </c>
      <c r="F436" s="20" t="str">
        <f t="shared" si="104"/>
        <v/>
      </c>
      <c r="G436" s="81"/>
      <c r="H436" s="20" t="str">
        <f t="shared" si="105"/>
        <v/>
      </c>
      <c r="I436" s="20" t="str">
        <f t="shared" si="106"/>
        <v/>
      </c>
      <c r="J436" s="45" t="str">
        <f t="shared" si="107"/>
        <v/>
      </c>
      <c r="K436" s="45" t="str">
        <f t="shared" si="108"/>
        <v/>
      </c>
      <c r="L436" s="61" t="str">
        <f t="shared" si="109"/>
        <v/>
      </c>
      <c r="M436" s="23">
        <f t="shared" si="110"/>
        <v>0</v>
      </c>
      <c r="N436">
        <v>254</v>
      </c>
      <c r="O436" s="23">
        <f t="shared" si="111"/>
        <v>-254</v>
      </c>
      <c r="P436" s="45" t="str">
        <f t="shared" si="112"/>
        <v/>
      </c>
      <c r="Q436" s="39" t="str">
        <f t="shared" si="113"/>
        <v/>
      </c>
      <c r="R436" s="84" t="str">
        <f t="shared" si="114"/>
        <v/>
      </c>
    </row>
    <row r="437" spans="1:18" x14ac:dyDescent="0.3">
      <c r="A437" s="24"/>
      <c r="B437" s="27"/>
      <c r="C437" s="48"/>
      <c r="D437" s="19"/>
      <c r="E437" s="20" t="str">
        <f t="shared" si="103"/>
        <v/>
      </c>
      <c r="F437" s="20" t="str">
        <f t="shared" si="104"/>
        <v/>
      </c>
      <c r="G437" s="81"/>
      <c r="H437" s="20" t="str">
        <f t="shared" si="105"/>
        <v/>
      </c>
      <c r="I437" s="20" t="str">
        <f t="shared" si="106"/>
        <v/>
      </c>
      <c r="J437" s="45" t="str">
        <f t="shared" si="107"/>
        <v/>
      </c>
      <c r="K437" s="45" t="str">
        <f t="shared" si="108"/>
        <v/>
      </c>
      <c r="L437" s="61" t="str">
        <f t="shared" si="109"/>
        <v/>
      </c>
      <c r="M437" s="23">
        <f t="shared" si="110"/>
        <v>0</v>
      </c>
      <c r="N437">
        <v>255</v>
      </c>
      <c r="O437" s="23">
        <f t="shared" si="111"/>
        <v>-255</v>
      </c>
      <c r="P437" s="45" t="str">
        <f t="shared" si="112"/>
        <v/>
      </c>
      <c r="Q437" s="39" t="str">
        <f t="shared" si="113"/>
        <v/>
      </c>
      <c r="R437" s="84" t="str">
        <f t="shared" si="114"/>
        <v/>
      </c>
    </row>
    <row r="438" spans="1:18" x14ac:dyDescent="0.3">
      <c r="A438" s="24"/>
      <c r="B438" s="27"/>
      <c r="C438" s="48"/>
      <c r="D438" s="19"/>
      <c r="E438" s="20" t="str">
        <f t="shared" si="103"/>
        <v/>
      </c>
      <c r="F438" s="20" t="str">
        <f t="shared" si="104"/>
        <v/>
      </c>
      <c r="G438" s="81"/>
      <c r="H438" s="20" t="str">
        <f t="shared" si="105"/>
        <v/>
      </c>
      <c r="I438" s="20" t="str">
        <f t="shared" si="106"/>
        <v/>
      </c>
      <c r="J438" s="45" t="str">
        <f t="shared" si="107"/>
        <v/>
      </c>
      <c r="K438" s="45" t="str">
        <f t="shared" si="108"/>
        <v/>
      </c>
      <c r="L438" s="61" t="str">
        <f t="shared" si="109"/>
        <v/>
      </c>
      <c r="M438" s="23">
        <f t="shared" si="110"/>
        <v>0</v>
      </c>
      <c r="N438">
        <v>256</v>
      </c>
      <c r="O438" s="23">
        <f t="shared" si="111"/>
        <v>-256</v>
      </c>
      <c r="P438" s="45" t="str">
        <f t="shared" si="112"/>
        <v/>
      </c>
      <c r="Q438" s="39" t="str">
        <f t="shared" si="113"/>
        <v/>
      </c>
      <c r="R438" s="84" t="str">
        <f t="shared" si="114"/>
        <v/>
      </c>
    </row>
    <row r="439" spans="1:18" x14ac:dyDescent="0.3">
      <c r="A439" s="24"/>
      <c r="B439" s="27"/>
      <c r="C439" s="48"/>
      <c r="D439" s="19"/>
      <c r="E439" s="20" t="str">
        <f t="shared" si="103"/>
        <v/>
      </c>
      <c r="F439" s="20" t="str">
        <f t="shared" si="104"/>
        <v/>
      </c>
      <c r="G439" s="81"/>
      <c r="H439" s="20" t="str">
        <f t="shared" si="105"/>
        <v/>
      </c>
      <c r="I439" s="20" t="str">
        <f t="shared" si="106"/>
        <v/>
      </c>
      <c r="J439" s="45" t="str">
        <f t="shared" si="107"/>
        <v/>
      </c>
      <c r="K439" s="45" t="str">
        <f t="shared" si="108"/>
        <v/>
      </c>
      <c r="L439" s="61" t="str">
        <f t="shared" si="109"/>
        <v/>
      </c>
      <c r="M439" s="23">
        <f t="shared" si="110"/>
        <v>0</v>
      </c>
      <c r="N439">
        <v>257</v>
      </c>
      <c r="O439" s="23">
        <f t="shared" si="111"/>
        <v>-257</v>
      </c>
      <c r="P439" s="45" t="str">
        <f t="shared" si="112"/>
        <v/>
      </c>
      <c r="Q439" s="39" t="str">
        <f t="shared" si="113"/>
        <v/>
      </c>
      <c r="R439" s="84" t="str">
        <f t="shared" si="114"/>
        <v/>
      </c>
    </row>
    <row r="440" spans="1:18" x14ac:dyDescent="0.3">
      <c r="A440" s="24"/>
      <c r="B440" s="27"/>
      <c r="C440" s="48"/>
      <c r="D440" s="19"/>
      <c r="E440" s="20" t="str">
        <f t="shared" si="103"/>
        <v/>
      </c>
      <c r="F440" s="20" t="str">
        <f t="shared" si="104"/>
        <v/>
      </c>
      <c r="G440" s="81"/>
      <c r="H440" s="20" t="str">
        <f t="shared" si="105"/>
        <v/>
      </c>
      <c r="I440" s="20" t="str">
        <f t="shared" si="106"/>
        <v/>
      </c>
      <c r="J440" s="45" t="str">
        <f t="shared" si="107"/>
        <v/>
      </c>
      <c r="K440" s="45" t="str">
        <f t="shared" si="108"/>
        <v/>
      </c>
      <c r="L440" s="61" t="str">
        <f t="shared" si="109"/>
        <v/>
      </c>
      <c r="M440" s="23">
        <f t="shared" si="110"/>
        <v>0</v>
      </c>
      <c r="N440">
        <v>258</v>
      </c>
      <c r="O440" s="23">
        <f t="shared" si="111"/>
        <v>-258</v>
      </c>
      <c r="P440" s="45" t="str">
        <f t="shared" si="112"/>
        <v/>
      </c>
      <c r="Q440" s="39" t="str">
        <f t="shared" si="113"/>
        <v/>
      </c>
      <c r="R440" s="84" t="str">
        <f t="shared" si="114"/>
        <v/>
      </c>
    </row>
    <row r="441" spans="1:18" x14ac:dyDescent="0.3">
      <c r="A441" s="24"/>
      <c r="B441" s="27"/>
      <c r="C441" s="48"/>
      <c r="D441" s="19"/>
      <c r="E441" s="20" t="str">
        <f t="shared" si="103"/>
        <v/>
      </c>
      <c r="F441" s="20" t="str">
        <f t="shared" si="104"/>
        <v/>
      </c>
      <c r="G441" s="81"/>
      <c r="H441" s="20" t="str">
        <f t="shared" si="105"/>
        <v/>
      </c>
      <c r="I441" s="20" t="str">
        <f t="shared" si="106"/>
        <v/>
      </c>
      <c r="J441" s="45" t="str">
        <f t="shared" si="107"/>
        <v/>
      </c>
      <c r="K441" s="45" t="str">
        <f t="shared" si="108"/>
        <v/>
      </c>
      <c r="L441" s="61" t="str">
        <f t="shared" si="109"/>
        <v/>
      </c>
      <c r="M441" s="23">
        <f t="shared" si="110"/>
        <v>0</v>
      </c>
      <c r="N441">
        <v>259</v>
      </c>
      <c r="O441" s="23">
        <f t="shared" si="111"/>
        <v>-259</v>
      </c>
      <c r="P441" s="45" t="str">
        <f t="shared" si="112"/>
        <v/>
      </c>
      <c r="Q441" s="39" t="str">
        <f t="shared" si="113"/>
        <v/>
      </c>
      <c r="R441" s="84" t="str">
        <f t="shared" si="114"/>
        <v/>
      </c>
    </row>
    <row r="442" spans="1:18" x14ac:dyDescent="0.3">
      <c r="A442" s="24"/>
      <c r="B442" s="27"/>
      <c r="C442" s="48"/>
      <c r="D442" s="19"/>
      <c r="E442" s="20" t="str">
        <f t="shared" si="103"/>
        <v/>
      </c>
      <c r="F442" s="20" t="str">
        <f t="shared" si="104"/>
        <v/>
      </c>
      <c r="G442" s="81"/>
      <c r="H442" s="20" t="str">
        <f t="shared" si="105"/>
        <v/>
      </c>
      <c r="I442" s="20" t="str">
        <f t="shared" si="106"/>
        <v/>
      </c>
      <c r="J442" s="45" t="str">
        <f t="shared" si="107"/>
        <v/>
      </c>
      <c r="K442" s="45" t="str">
        <f t="shared" si="108"/>
        <v/>
      </c>
      <c r="L442" s="61" t="str">
        <f t="shared" si="109"/>
        <v/>
      </c>
      <c r="M442" s="23">
        <f t="shared" si="110"/>
        <v>0</v>
      </c>
      <c r="N442">
        <v>260</v>
      </c>
      <c r="O442" s="23">
        <f t="shared" si="111"/>
        <v>-260</v>
      </c>
      <c r="P442" s="45" t="str">
        <f t="shared" si="112"/>
        <v/>
      </c>
      <c r="Q442" s="39" t="str">
        <f t="shared" si="113"/>
        <v/>
      </c>
      <c r="R442" s="84" t="str">
        <f t="shared" si="114"/>
        <v/>
      </c>
    </row>
    <row r="443" spans="1:18" x14ac:dyDescent="0.3">
      <c r="A443" s="24"/>
      <c r="B443" s="27"/>
      <c r="C443" s="48"/>
      <c r="D443" s="19"/>
      <c r="E443" s="20" t="str">
        <f t="shared" si="103"/>
        <v/>
      </c>
      <c r="F443" s="20" t="str">
        <f t="shared" si="104"/>
        <v/>
      </c>
      <c r="G443" s="81"/>
      <c r="H443" s="20" t="str">
        <f t="shared" si="105"/>
        <v/>
      </c>
      <c r="I443" s="20" t="str">
        <f t="shared" si="106"/>
        <v/>
      </c>
      <c r="J443" s="45" t="str">
        <f t="shared" si="107"/>
        <v/>
      </c>
      <c r="K443" s="45" t="str">
        <f t="shared" si="108"/>
        <v/>
      </c>
      <c r="L443" s="61" t="str">
        <f t="shared" si="109"/>
        <v/>
      </c>
      <c r="M443" s="23">
        <f t="shared" si="110"/>
        <v>0</v>
      </c>
      <c r="N443">
        <v>261</v>
      </c>
      <c r="O443" s="23">
        <f t="shared" si="111"/>
        <v>-261</v>
      </c>
      <c r="P443" s="45" t="str">
        <f t="shared" si="112"/>
        <v/>
      </c>
      <c r="Q443" s="39" t="str">
        <f t="shared" si="113"/>
        <v/>
      </c>
      <c r="R443" s="84" t="str">
        <f t="shared" si="114"/>
        <v/>
      </c>
    </row>
    <row r="444" spans="1:18" x14ac:dyDescent="0.3">
      <c r="A444" s="24"/>
      <c r="B444" s="27"/>
      <c r="C444" s="48"/>
      <c r="D444" s="19"/>
      <c r="E444" s="20" t="str">
        <f t="shared" si="103"/>
        <v/>
      </c>
      <c r="F444" s="20" t="str">
        <f t="shared" si="104"/>
        <v/>
      </c>
      <c r="G444" s="81"/>
      <c r="H444" s="20" t="str">
        <f t="shared" si="105"/>
        <v/>
      </c>
      <c r="I444" s="20" t="str">
        <f t="shared" si="106"/>
        <v/>
      </c>
      <c r="J444" s="45" t="str">
        <f t="shared" si="107"/>
        <v/>
      </c>
      <c r="K444" s="45" t="str">
        <f t="shared" si="108"/>
        <v/>
      </c>
      <c r="L444" s="61" t="str">
        <f t="shared" si="109"/>
        <v/>
      </c>
      <c r="M444" s="23">
        <f t="shared" si="110"/>
        <v>0</v>
      </c>
      <c r="N444">
        <v>262</v>
      </c>
      <c r="O444" s="23">
        <f t="shared" si="111"/>
        <v>-262</v>
      </c>
      <c r="P444" s="45" t="str">
        <f t="shared" si="112"/>
        <v/>
      </c>
      <c r="Q444" s="39" t="str">
        <f t="shared" si="113"/>
        <v/>
      </c>
      <c r="R444" s="84" t="str">
        <f t="shared" si="114"/>
        <v/>
      </c>
    </row>
    <row r="445" spans="1:18" x14ac:dyDescent="0.3">
      <c r="A445" s="24"/>
      <c r="B445" s="27"/>
      <c r="C445" s="48"/>
      <c r="D445" s="19"/>
      <c r="E445" s="20" t="str">
        <f t="shared" si="103"/>
        <v/>
      </c>
      <c r="F445" s="20" t="str">
        <f t="shared" si="104"/>
        <v/>
      </c>
      <c r="G445" s="81"/>
      <c r="H445" s="20" t="str">
        <f t="shared" si="105"/>
        <v/>
      </c>
      <c r="I445" s="20" t="str">
        <f t="shared" si="106"/>
        <v/>
      </c>
      <c r="J445" s="45" t="str">
        <f t="shared" si="107"/>
        <v/>
      </c>
      <c r="K445" s="45" t="str">
        <f t="shared" si="108"/>
        <v/>
      </c>
      <c r="L445" s="61" t="str">
        <f t="shared" si="109"/>
        <v/>
      </c>
      <c r="M445" s="23">
        <f t="shared" si="110"/>
        <v>0</v>
      </c>
      <c r="N445">
        <v>263</v>
      </c>
      <c r="O445" s="23">
        <f t="shared" si="111"/>
        <v>-263</v>
      </c>
      <c r="P445" s="45" t="str">
        <f t="shared" si="112"/>
        <v/>
      </c>
      <c r="Q445" s="39" t="str">
        <f t="shared" si="113"/>
        <v/>
      </c>
      <c r="R445" s="84" t="str">
        <f t="shared" si="114"/>
        <v/>
      </c>
    </row>
    <row r="446" spans="1:18" x14ac:dyDescent="0.3">
      <c r="A446" s="24"/>
      <c r="B446" s="27"/>
      <c r="C446" s="48"/>
      <c r="D446" s="19"/>
      <c r="E446" s="20" t="str">
        <f t="shared" si="103"/>
        <v/>
      </c>
      <c r="F446" s="20" t="str">
        <f t="shared" si="104"/>
        <v/>
      </c>
      <c r="G446" s="81"/>
      <c r="H446" s="20" t="str">
        <f t="shared" si="105"/>
        <v/>
      </c>
      <c r="I446" s="20" t="str">
        <f t="shared" si="106"/>
        <v/>
      </c>
      <c r="J446" s="45" t="str">
        <f t="shared" si="107"/>
        <v/>
      </c>
      <c r="K446" s="45" t="str">
        <f t="shared" si="108"/>
        <v/>
      </c>
      <c r="L446" s="61" t="str">
        <f t="shared" si="109"/>
        <v/>
      </c>
      <c r="M446" s="23">
        <f t="shared" si="110"/>
        <v>0</v>
      </c>
      <c r="N446">
        <v>264</v>
      </c>
      <c r="O446" s="23">
        <f t="shared" si="111"/>
        <v>-264</v>
      </c>
      <c r="P446" s="45" t="str">
        <f t="shared" si="112"/>
        <v/>
      </c>
      <c r="Q446" s="39" t="str">
        <f t="shared" si="113"/>
        <v/>
      </c>
      <c r="R446" s="84" t="str">
        <f t="shared" si="114"/>
        <v/>
      </c>
    </row>
    <row r="447" spans="1:18" x14ac:dyDescent="0.3">
      <c r="A447" s="24"/>
      <c r="B447" s="27"/>
      <c r="C447" s="48"/>
      <c r="D447" s="19"/>
      <c r="E447" s="20" t="str">
        <f t="shared" si="103"/>
        <v/>
      </c>
      <c r="F447" s="20" t="str">
        <f t="shared" si="104"/>
        <v/>
      </c>
      <c r="G447" s="81"/>
      <c r="H447" s="20" t="str">
        <f t="shared" si="105"/>
        <v/>
      </c>
      <c r="I447" s="20" t="str">
        <f t="shared" si="106"/>
        <v/>
      </c>
      <c r="J447" s="45" t="str">
        <f t="shared" si="107"/>
        <v/>
      </c>
      <c r="K447" s="45" t="str">
        <f t="shared" si="108"/>
        <v/>
      </c>
      <c r="L447" s="61" t="str">
        <f t="shared" si="109"/>
        <v/>
      </c>
      <c r="M447" s="23">
        <f t="shared" si="110"/>
        <v>0</v>
      </c>
      <c r="N447">
        <v>265</v>
      </c>
      <c r="O447" s="23">
        <f t="shared" si="111"/>
        <v>-265</v>
      </c>
      <c r="P447" s="45" t="str">
        <f t="shared" si="112"/>
        <v/>
      </c>
      <c r="Q447" s="39" t="str">
        <f t="shared" si="113"/>
        <v/>
      </c>
      <c r="R447" s="84" t="str">
        <f t="shared" si="114"/>
        <v/>
      </c>
    </row>
    <row r="448" spans="1:18" x14ac:dyDescent="0.3">
      <c r="A448" s="24"/>
      <c r="B448" s="27"/>
      <c r="C448" s="48"/>
      <c r="D448" s="19"/>
      <c r="E448" s="20" t="str">
        <f t="shared" si="103"/>
        <v/>
      </c>
      <c r="F448" s="20" t="str">
        <f t="shared" si="104"/>
        <v/>
      </c>
      <c r="G448" s="81"/>
      <c r="H448" s="20" t="str">
        <f t="shared" si="105"/>
        <v/>
      </c>
      <c r="I448" s="20" t="str">
        <f t="shared" si="106"/>
        <v/>
      </c>
      <c r="J448" s="45" t="str">
        <f t="shared" si="107"/>
        <v/>
      </c>
      <c r="K448" s="45" t="str">
        <f t="shared" si="108"/>
        <v/>
      </c>
      <c r="L448" s="61" t="str">
        <f t="shared" si="109"/>
        <v/>
      </c>
      <c r="M448" s="23">
        <f t="shared" si="110"/>
        <v>0</v>
      </c>
      <c r="N448">
        <v>266</v>
      </c>
      <c r="O448" s="23">
        <f t="shared" si="111"/>
        <v>-266</v>
      </c>
      <c r="P448" s="45" t="str">
        <f t="shared" si="112"/>
        <v/>
      </c>
      <c r="Q448" s="39" t="str">
        <f t="shared" si="113"/>
        <v/>
      </c>
      <c r="R448" s="84" t="str">
        <f t="shared" si="114"/>
        <v/>
      </c>
    </row>
    <row r="449" spans="1:18" x14ac:dyDescent="0.3">
      <c r="A449" s="24"/>
      <c r="B449" s="27"/>
      <c r="C449" s="48"/>
      <c r="D449" s="19"/>
      <c r="E449" s="20" t="str">
        <f t="shared" si="103"/>
        <v/>
      </c>
      <c r="F449" s="20" t="str">
        <f t="shared" si="104"/>
        <v/>
      </c>
      <c r="G449" s="81"/>
      <c r="H449" s="20" t="str">
        <f t="shared" si="105"/>
        <v/>
      </c>
      <c r="I449" s="20" t="str">
        <f t="shared" si="106"/>
        <v/>
      </c>
      <c r="J449" s="45" t="str">
        <f t="shared" si="107"/>
        <v/>
      </c>
      <c r="K449" s="45" t="str">
        <f t="shared" si="108"/>
        <v/>
      </c>
      <c r="L449" s="61" t="str">
        <f t="shared" si="109"/>
        <v/>
      </c>
      <c r="M449" s="23">
        <f t="shared" si="110"/>
        <v>0</v>
      </c>
      <c r="N449">
        <v>267</v>
      </c>
      <c r="O449" s="23">
        <f t="shared" si="111"/>
        <v>-267</v>
      </c>
      <c r="P449" s="45" t="str">
        <f t="shared" si="112"/>
        <v/>
      </c>
      <c r="Q449" s="39" t="str">
        <f t="shared" si="113"/>
        <v/>
      </c>
      <c r="R449" s="84" t="str">
        <f t="shared" si="114"/>
        <v/>
      </c>
    </row>
    <row r="450" spans="1:18" x14ac:dyDescent="0.3">
      <c r="A450" s="24"/>
      <c r="B450" s="27"/>
      <c r="C450" s="48"/>
      <c r="D450" s="19"/>
      <c r="E450" s="20" t="str">
        <f t="shared" si="103"/>
        <v/>
      </c>
      <c r="F450" s="20" t="str">
        <f t="shared" si="104"/>
        <v/>
      </c>
      <c r="G450" s="81"/>
      <c r="H450" s="20" t="str">
        <f t="shared" si="105"/>
        <v/>
      </c>
      <c r="I450" s="20" t="str">
        <f t="shared" si="106"/>
        <v/>
      </c>
      <c r="J450" s="45" t="str">
        <f t="shared" si="107"/>
        <v/>
      </c>
      <c r="K450" s="45" t="str">
        <f t="shared" si="108"/>
        <v/>
      </c>
      <c r="L450" s="61" t="str">
        <f t="shared" si="109"/>
        <v/>
      </c>
      <c r="M450" s="23">
        <f t="shared" si="110"/>
        <v>0</v>
      </c>
      <c r="N450">
        <v>268</v>
      </c>
      <c r="O450" s="23">
        <f t="shared" si="111"/>
        <v>-268</v>
      </c>
      <c r="P450" s="45" t="str">
        <f t="shared" si="112"/>
        <v/>
      </c>
      <c r="Q450" s="39" t="str">
        <f t="shared" si="113"/>
        <v/>
      </c>
      <c r="R450" s="84" t="str">
        <f t="shared" si="114"/>
        <v/>
      </c>
    </row>
    <row r="451" spans="1:18" x14ac:dyDescent="0.3">
      <c r="A451" s="24"/>
      <c r="B451" s="27"/>
      <c r="C451" s="48"/>
      <c r="D451" s="19"/>
      <c r="E451" s="20" t="str">
        <f t="shared" si="103"/>
        <v/>
      </c>
      <c r="F451" s="20" t="str">
        <f t="shared" si="104"/>
        <v/>
      </c>
      <c r="G451" s="81"/>
      <c r="H451" s="20" t="str">
        <f t="shared" si="105"/>
        <v/>
      </c>
      <c r="I451" s="20" t="str">
        <f t="shared" si="106"/>
        <v/>
      </c>
      <c r="J451" s="45" t="str">
        <f t="shared" si="107"/>
        <v/>
      </c>
      <c r="K451" s="45" t="str">
        <f t="shared" si="108"/>
        <v/>
      </c>
      <c r="L451" s="61" t="str">
        <f t="shared" si="109"/>
        <v/>
      </c>
      <c r="M451" s="23">
        <f t="shared" si="110"/>
        <v>0</v>
      </c>
      <c r="N451">
        <v>269</v>
      </c>
      <c r="O451" s="23">
        <f t="shared" si="111"/>
        <v>-269</v>
      </c>
      <c r="P451" s="45" t="str">
        <f t="shared" si="112"/>
        <v/>
      </c>
      <c r="Q451" s="39" t="str">
        <f t="shared" si="113"/>
        <v/>
      </c>
      <c r="R451" s="84" t="str">
        <f t="shared" si="114"/>
        <v/>
      </c>
    </row>
    <row r="452" spans="1:18" x14ac:dyDescent="0.3">
      <c r="A452" s="24"/>
      <c r="B452" s="27"/>
      <c r="C452" s="48"/>
      <c r="D452" s="19"/>
      <c r="E452" s="20" t="str">
        <f t="shared" si="103"/>
        <v/>
      </c>
      <c r="F452" s="20" t="str">
        <f t="shared" si="104"/>
        <v/>
      </c>
      <c r="G452" s="81"/>
      <c r="H452" s="20" t="str">
        <f t="shared" si="105"/>
        <v/>
      </c>
      <c r="I452" s="20" t="str">
        <f t="shared" si="106"/>
        <v/>
      </c>
      <c r="J452" s="45" t="str">
        <f t="shared" si="107"/>
        <v/>
      </c>
      <c r="K452" s="45" t="str">
        <f t="shared" si="108"/>
        <v/>
      </c>
      <c r="L452" s="61" t="str">
        <f t="shared" si="109"/>
        <v/>
      </c>
      <c r="M452" s="23">
        <f t="shared" si="110"/>
        <v>0</v>
      </c>
      <c r="N452">
        <v>270</v>
      </c>
      <c r="O452" s="23">
        <f t="shared" si="111"/>
        <v>-270</v>
      </c>
      <c r="P452" s="45" t="str">
        <f t="shared" si="112"/>
        <v/>
      </c>
      <c r="Q452" s="39" t="str">
        <f t="shared" si="113"/>
        <v/>
      </c>
      <c r="R452" s="84" t="str">
        <f t="shared" si="114"/>
        <v/>
      </c>
    </row>
    <row r="453" spans="1:18" x14ac:dyDescent="0.3">
      <c r="A453" s="24"/>
      <c r="B453" s="27"/>
      <c r="C453" s="48"/>
      <c r="D453" s="19"/>
      <c r="E453" s="20" t="str">
        <f t="shared" si="103"/>
        <v/>
      </c>
      <c r="F453" s="20" t="str">
        <f t="shared" si="104"/>
        <v/>
      </c>
      <c r="G453" s="81"/>
      <c r="H453" s="20" t="str">
        <f t="shared" si="105"/>
        <v/>
      </c>
      <c r="I453" s="20" t="str">
        <f t="shared" si="106"/>
        <v/>
      </c>
      <c r="J453" s="45" t="str">
        <f t="shared" si="107"/>
        <v/>
      </c>
      <c r="K453" s="45" t="str">
        <f t="shared" si="108"/>
        <v/>
      </c>
      <c r="L453" s="61" t="str">
        <f t="shared" si="109"/>
        <v/>
      </c>
      <c r="M453" s="23">
        <f t="shared" si="110"/>
        <v>0</v>
      </c>
      <c r="N453">
        <v>271</v>
      </c>
      <c r="O453" s="23">
        <f t="shared" si="111"/>
        <v>-271</v>
      </c>
      <c r="P453" s="45" t="str">
        <f t="shared" si="112"/>
        <v/>
      </c>
      <c r="Q453" s="39" t="str">
        <f t="shared" si="113"/>
        <v/>
      </c>
      <c r="R453" s="84" t="str">
        <f t="shared" si="114"/>
        <v/>
      </c>
    </row>
    <row r="454" spans="1:18" x14ac:dyDescent="0.3">
      <c r="A454" s="24"/>
      <c r="B454" s="27"/>
      <c r="C454" s="48"/>
      <c r="D454" s="19"/>
      <c r="E454" s="20" t="str">
        <f t="shared" si="103"/>
        <v/>
      </c>
      <c r="F454" s="20" t="str">
        <f t="shared" si="104"/>
        <v/>
      </c>
      <c r="G454" s="81"/>
      <c r="H454" s="20" t="str">
        <f t="shared" si="105"/>
        <v/>
      </c>
      <c r="I454" s="20" t="str">
        <f t="shared" si="106"/>
        <v/>
      </c>
      <c r="J454" s="45" t="str">
        <f t="shared" si="107"/>
        <v/>
      </c>
      <c r="K454" s="45" t="str">
        <f t="shared" si="108"/>
        <v/>
      </c>
      <c r="L454" s="61" t="str">
        <f t="shared" si="109"/>
        <v/>
      </c>
      <c r="M454" s="23">
        <f t="shared" si="110"/>
        <v>0</v>
      </c>
      <c r="N454">
        <v>272</v>
      </c>
      <c r="O454" s="23">
        <f t="shared" si="111"/>
        <v>-272</v>
      </c>
      <c r="P454" s="45" t="str">
        <f t="shared" si="112"/>
        <v/>
      </c>
      <c r="Q454" s="39" t="str">
        <f t="shared" si="113"/>
        <v/>
      </c>
      <c r="R454" s="84" t="str">
        <f t="shared" si="114"/>
        <v/>
      </c>
    </row>
    <row r="455" spans="1:18" x14ac:dyDescent="0.3">
      <c r="A455" s="24"/>
      <c r="B455" s="27"/>
      <c r="C455" s="48"/>
      <c r="D455" s="19"/>
      <c r="E455" s="20" t="str">
        <f t="shared" si="103"/>
        <v/>
      </c>
      <c r="F455" s="20" t="str">
        <f t="shared" si="104"/>
        <v/>
      </c>
      <c r="G455" s="81"/>
      <c r="H455" s="20" t="str">
        <f t="shared" si="105"/>
        <v/>
      </c>
      <c r="I455" s="20" t="str">
        <f t="shared" si="106"/>
        <v/>
      </c>
      <c r="J455" s="45" t="str">
        <f t="shared" si="107"/>
        <v/>
      </c>
      <c r="K455" s="45" t="str">
        <f t="shared" si="108"/>
        <v/>
      </c>
      <c r="L455" s="61" t="str">
        <f t="shared" si="109"/>
        <v/>
      </c>
      <c r="M455" s="23">
        <f t="shared" si="110"/>
        <v>0</v>
      </c>
      <c r="N455">
        <v>273</v>
      </c>
      <c r="O455" s="23">
        <f t="shared" si="111"/>
        <v>-273</v>
      </c>
      <c r="P455" s="45" t="str">
        <f t="shared" si="112"/>
        <v/>
      </c>
      <c r="Q455" s="39" t="str">
        <f t="shared" si="113"/>
        <v/>
      </c>
      <c r="R455" s="84" t="str">
        <f t="shared" si="114"/>
        <v/>
      </c>
    </row>
    <row r="456" spans="1:18" x14ac:dyDescent="0.3">
      <c r="A456" s="24"/>
      <c r="B456" s="27"/>
      <c r="C456" s="48"/>
      <c r="D456" s="19"/>
      <c r="E456" s="20" t="str">
        <f t="shared" si="103"/>
        <v/>
      </c>
      <c r="F456" s="20" t="str">
        <f t="shared" si="104"/>
        <v/>
      </c>
      <c r="G456" s="81"/>
      <c r="H456" s="20" t="str">
        <f t="shared" si="105"/>
        <v/>
      </c>
      <c r="I456" s="20" t="str">
        <f t="shared" si="106"/>
        <v/>
      </c>
      <c r="J456" s="45" t="str">
        <f t="shared" si="107"/>
        <v/>
      </c>
      <c r="K456" s="45" t="str">
        <f t="shared" si="108"/>
        <v/>
      </c>
      <c r="L456" s="61" t="str">
        <f t="shared" si="109"/>
        <v/>
      </c>
      <c r="M456" s="23">
        <f t="shared" si="110"/>
        <v>0</v>
      </c>
      <c r="N456">
        <v>274</v>
      </c>
      <c r="O456" s="23">
        <f t="shared" si="111"/>
        <v>-274</v>
      </c>
      <c r="P456" s="45" t="str">
        <f t="shared" si="112"/>
        <v/>
      </c>
      <c r="Q456" s="39" t="str">
        <f t="shared" si="113"/>
        <v/>
      </c>
      <c r="R456" s="84" t="str">
        <f t="shared" si="114"/>
        <v/>
      </c>
    </row>
    <row r="457" spans="1:18" x14ac:dyDescent="0.3">
      <c r="A457" s="24"/>
      <c r="B457" s="27"/>
      <c r="C457" s="48"/>
      <c r="D457" s="19"/>
      <c r="E457" s="20" t="str">
        <f t="shared" si="103"/>
        <v/>
      </c>
      <c r="F457" s="20" t="str">
        <f t="shared" si="104"/>
        <v/>
      </c>
      <c r="G457" s="81"/>
      <c r="H457" s="20" t="str">
        <f t="shared" si="105"/>
        <v/>
      </c>
      <c r="I457" s="20" t="str">
        <f t="shared" si="106"/>
        <v/>
      </c>
      <c r="J457" s="45" t="str">
        <f t="shared" si="107"/>
        <v/>
      </c>
      <c r="K457" s="45" t="str">
        <f t="shared" si="108"/>
        <v/>
      </c>
      <c r="L457" s="61" t="str">
        <f t="shared" si="109"/>
        <v/>
      </c>
      <c r="M457" s="23">
        <f t="shared" si="110"/>
        <v>0</v>
      </c>
      <c r="N457">
        <v>275</v>
      </c>
      <c r="O457" s="23">
        <f t="shared" si="111"/>
        <v>-275</v>
      </c>
      <c r="P457" s="45" t="str">
        <f t="shared" si="112"/>
        <v/>
      </c>
      <c r="Q457" s="39" t="str">
        <f t="shared" si="113"/>
        <v/>
      </c>
      <c r="R457" s="84" t="str">
        <f t="shared" si="114"/>
        <v/>
      </c>
    </row>
    <row r="458" spans="1:18" x14ac:dyDescent="0.3">
      <c r="A458" s="24"/>
      <c r="B458" s="27"/>
      <c r="C458" s="48"/>
      <c r="D458" s="19"/>
      <c r="E458" s="20" t="str">
        <f t="shared" si="103"/>
        <v/>
      </c>
      <c r="F458" s="20" t="str">
        <f t="shared" si="104"/>
        <v/>
      </c>
      <c r="G458" s="81"/>
      <c r="H458" s="20" t="str">
        <f t="shared" si="105"/>
        <v/>
      </c>
      <c r="I458" s="20" t="str">
        <f t="shared" si="106"/>
        <v/>
      </c>
      <c r="J458" s="45" t="str">
        <f t="shared" si="107"/>
        <v/>
      </c>
      <c r="K458" s="45" t="str">
        <f t="shared" si="108"/>
        <v/>
      </c>
      <c r="L458" s="61" t="str">
        <f t="shared" si="109"/>
        <v/>
      </c>
      <c r="M458" s="23">
        <f t="shared" si="110"/>
        <v>0</v>
      </c>
      <c r="N458">
        <v>276</v>
      </c>
      <c r="O458" s="23">
        <f t="shared" si="111"/>
        <v>-276</v>
      </c>
      <c r="P458" s="45" t="str">
        <f t="shared" si="112"/>
        <v/>
      </c>
      <c r="Q458" s="39" t="str">
        <f t="shared" si="113"/>
        <v/>
      </c>
      <c r="R458" s="84" t="str">
        <f t="shared" si="114"/>
        <v/>
      </c>
    </row>
    <row r="459" spans="1:18" x14ac:dyDescent="0.3">
      <c r="A459" s="24"/>
      <c r="B459" s="27"/>
      <c r="C459" s="48"/>
      <c r="D459" s="19"/>
      <c r="E459" s="20" t="str">
        <f t="shared" si="103"/>
        <v/>
      </c>
      <c r="F459" s="20" t="str">
        <f t="shared" si="104"/>
        <v/>
      </c>
      <c r="G459" s="81"/>
      <c r="H459" s="20" t="str">
        <f t="shared" si="105"/>
        <v/>
      </c>
      <c r="I459" s="20" t="str">
        <f t="shared" si="106"/>
        <v/>
      </c>
      <c r="J459" s="45" t="str">
        <f t="shared" si="107"/>
        <v/>
      </c>
      <c r="K459" s="45" t="str">
        <f t="shared" si="108"/>
        <v/>
      </c>
      <c r="L459" s="61" t="str">
        <f t="shared" si="109"/>
        <v/>
      </c>
      <c r="M459" s="23">
        <f t="shared" si="110"/>
        <v>0</v>
      </c>
      <c r="N459">
        <v>277</v>
      </c>
      <c r="O459" s="23">
        <f t="shared" si="111"/>
        <v>-277</v>
      </c>
      <c r="P459" s="45" t="str">
        <f t="shared" si="112"/>
        <v/>
      </c>
      <c r="Q459" s="39" t="str">
        <f t="shared" si="113"/>
        <v/>
      </c>
      <c r="R459" s="84" t="str">
        <f t="shared" si="114"/>
        <v/>
      </c>
    </row>
    <row r="460" spans="1:18" x14ac:dyDescent="0.3">
      <c r="A460" s="24"/>
      <c r="B460" s="27"/>
      <c r="C460" s="48"/>
      <c r="D460" s="19"/>
      <c r="E460" s="20" t="str">
        <f t="shared" si="103"/>
        <v/>
      </c>
      <c r="F460" s="20" t="str">
        <f t="shared" si="104"/>
        <v/>
      </c>
      <c r="G460" s="81"/>
      <c r="H460" s="20" t="str">
        <f t="shared" si="105"/>
        <v/>
      </c>
      <c r="I460" s="20" t="str">
        <f t="shared" si="106"/>
        <v/>
      </c>
      <c r="J460" s="45" t="str">
        <f t="shared" si="107"/>
        <v/>
      </c>
      <c r="K460" s="45" t="str">
        <f t="shared" si="108"/>
        <v/>
      </c>
      <c r="L460" s="61" t="str">
        <f t="shared" si="109"/>
        <v/>
      </c>
      <c r="M460" s="23">
        <f t="shared" si="110"/>
        <v>0</v>
      </c>
      <c r="N460">
        <v>278</v>
      </c>
      <c r="O460" s="23">
        <f t="shared" si="111"/>
        <v>-278</v>
      </c>
      <c r="P460" s="45" t="str">
        <f t="shared" si="112"/>
        <v/>
      </c>
      <c r="Q460" s="39" t="str">
        <f t="shared" si="113"/>
        <v/>
      </c>
      <c r="R460" s="84" t="str">
        <f t="shared" si="114"/>
        <v/>
      </c>
    </row>
    <row r="461" spans="1:18" x14ac:dyDescent="0.3">
      <c r="A461" s="24"/>
      <c r="B461" s="27"/>
      <c r="C461" s="48"/>
      <c r="D461" s="19"/>
      <c r="E461" s="20" t="str">
        <f t="shared" si="103"/>
        <v/>
      </c>
      <c r="F461" s="20" t="str">
        <f t="shared" si="104"/>
        <v/>
      </c>
      <c r="G461" s="81"/>
      <c r="H461" s="20" t="str">
        <f t="shared" si="105"/>
        <v/>
      </c>
      <c r="I461" s="20" t="str">
        <f t="shared" si="106"/>
        <v/>
      </c>
      <c r="J461" s="45" t="str">
        <f t="shared" si="107"/>
        <v/>
      </c>
      <c r="K461" s="45" t="str">
        <f t="shared" si="108"/>
        <v/>
      </c>
      <c r="L461" s="61" t="str">
        <f t="shared" si="109"/>
        <v/>
      </c>
      <c r="M461" s="23">
        <f t="shared" si="110"/>
        <v>0</v>
      </c>
      <c r="N461">
        <v>279</v>
      </c>
      <c r="O461" s="23">
        <f t="shared" si="111"/>
        <v>-279</v>
      </c>
      <c r="P461" s="45" t="str">
        <f t="shared" si="112"/>
        <v/>
      </c>
      <c r="Q461" s="39" t="str">
        <f t="shared" si="113"/>
        <v/>
      </c>
      <c r="R461" s="84" t="str">
        <f t="shared" si="114"/>
        <v/>
      </c>
    </row>
    <row r="462" spans="1:18" x14ac:dyDescent="0.3">
      <c r="A462" s="24"/>
      <c r="B462" s="27"/>
      <c r="C462" s="48"/>
      <c r="D462" s="19"/>
      <c r="E462" s="20" t="str">
        <f t="shared" si="103"/>
        <v/>
      </c>
      <c r="F462" s="20" t="str">
        <f t="shared" si="104"/>
        <v/>
      </c>
      <c r="G462" s="81"/>
      <c r="H462" s="20" t="str">
        <f t="shared" si="105"/>
        <v/>
      </c>
      <c r="I462" s="20" t="str">
        <f t="shared" si="106"/>
        <v/>
      </c>
      <c r="J462" s="45" t="str">
        <f t="shared" si="107"/>
        <v/>
      </c>
      <c r="K462" s="45" t="str">
        <f t="shared" si="108"/>
        <v/>
      </c>
      <c r="L462" s="61" t="str">
        <f t="shared" si="109"/>
        <v/>
      </c>
      <c r="M462" s="23">
        <f t="shared" si="110"/>
        <v>0</v>
      </c>
      <c r="N462">
        <v>280</v>
      </c>
      <c r="O462" s="23">
        <f t="shared" si="111"/>
        <v>-280</v>
      </c>
      <c r="P462" s="45" t="str">
        <f t="shared" si="112"/>
        <v/>
      </c>
      <c r="Q462" s="39" t="str">
        <f t="shared" si="113"/>
        <v/>
      </c>
      <c r="R462" s="84" t="str">
        <f t="shared" si="114"/>
        <v/>
      </c>
    </row>
    <row r="463" spans="1:18" x14ac:dyDescent="0.3">
      <c r="A463" s="24"/>
      <c r="B463" s="27"/>
      <c r="C463" s="48"/>
      <c r="D463" s="19"/>
      <c r="E463" s="20" t="str">
        <f t="shared" si="103"/>
        <v/>
      </c>
      <c r="F463" s="20" t="str">
        <f t="shared" si="104"/>
        <v/>
      </c>
      <c r="G463" s="81"/>
      <c r="H463" s="20" t="str">
        <f t="shared" si="105"/>
        <v/>
      </c>
      <c r="I463" s="20" t="str">
        <f t="shared" si="106"/>
        <v/>
      </c>
      <c r="J463" s="45" t="str">
        <f t="shared" si="107"/>
        <v/>
      </c>
      <c r="K463" s="45" t="str">
        <f t="shared" si="108"/>
        <v/>
      </c>
      <c r="L463" s="61" t="str">
        <f t="shared" si="109"/>
        <v/>
      </c>
      <c r="M463" s="23">
        <f t="shared" si="110"/>
        <v>0</v>
      </c>
      <c r="N463">
        <v>281</v>
      </c>
      <c r="O463" s="23">
        <f t="shared" si="111"/>
        <v>-281</v>
      </c>
      <c r="P463" s="45" t="str">
        <f t="shared" si="112"/>
        <v/>
      </c>
      <c r="Q463" s="39" t="str">
        <f t="shared" si="113"/>
        <v/>
      </c>
      <c r="R463" s="84" t="str">
        <f t="shared" si="114"/>
        <v/>
      </c>
    </row>
  </sheetData>
  <conditionalFormatting sqref="G3:G179 G191:G201 G245:G463">
    <cfRule type="containsText" dxfId="38" priority="10" operator="containsText" text="won">
      <formula>NOT(ISERROR(SEARCH("won",G3)))</formula>
    </cfRule>
    <cfRule type="containsText" dxfId="37" priority="13" operator="containsText" text="lost">
      <formula>NOT(ISERROR(SEARCH("lost",G3)))</formula>
    </cfRule>
  </conditionalFormatting>
  <conditionalFormatting sqref="I3:I463">
    <cfRule type="cellIs" dxfId="36" priority="12" operator="lessThan">
      <formula>0</formula>
    </cfRule>
  </conditionalFormatting>
  <conditionalFormatting sqref="I6:I55">
    <cfRule type="cellIs" dxfId="35" priority="11" operator="greaterThan">
      <formula>0</formula>
    </cfRule>
  </conditionalFormatting>
  <conditionalFormatting sqref="I33:I463">
    <cfRule type="cellIs" dxfId="34" priority="9" operator="greaterThan">
      <formula>0</formula>
    </cfRule>
  </conditionalFormatting>
  <conditionalFormatting sqref="G180:G190">
    <cfRule type="containsText" dxfId="33" priority="7" operator="containsText" text="won">
      <formula>NOT(ISERROR(SEARCH("won",G180)))</formula>
    </cfRule>
    <cfRule type="containsText" dxfId="32" priority="8" operator="containsText" text="lost">
      <formula>NOT(ISERROR(SEARCH("lost",G180)))</formula>
    </cfRule>
  </conditionalFormatting>
  <conditionalFormatting sqref="G202:G224">
    <cfRule type="containsText" dxfId="31" priority="5" operator="containsText" text="won">
      <formula>NOT(ISERROR(SEARCH("won",G202)))</formula>
    </cfRule>
    <cfRule type="containsText" dxfId="30" priority="6" operator="containsText" text="lost">
      <formula>NOT(ISERROR(SEARCH("lost",G202)))</formula>
    </cfRule>
  </conditionalFormatting>
  <conditionalFormatting sqref="G225:G232">
    <cfRule type="containsText" dxfId="29" priority="3" operator="containsText" text="won">
      <formula>NOT(ISERROR(SEARCH("won",G225)))</formula>
    </cfRule>
    <cfRule type="containsText" dxfId="28" priority="4" operator="containsText" text="lost">
      <formula>NOT(ISERROR(SEARCH("lost",G225)))</formula>
    </cfRule>
  </conditionalFormatting>
  <conditionalFormatting sqref="G233:G244">
    <cfRule type="containsText" dxfId="27" priority="1" operator="containsText" text="won">
      <formula>NOT(ISERROR(SEARCH("won",G233)))</formula>
    </cfRule>
    <cfRule type="containsText" dxfId="26" priority="2" operator="containsText" text="lost">
      <formula>NOT(ISERROR(SEARCH("lost",G233)))</formula>
    </cfRule>
  </conditionalFormatting>
  <dataValidations count="1">
    <dataValidation type="list" allowBlank="1" showInputMessage="1" showErrorMessage="1" sqref="G3:G463">
      <formula1>"Won,Lost,Push"</formula1>
    </dataValidation>
  </dataValidations>
  <hyperlinks>
    <hyperlink ref="Q5" r:id="rId1"/>
    <hyperlink ref="Q6" r:id="rId2"/>
    <hyperlink ref="Q7" r:id="rId3"/>
    <hyperlink ref="A2" r:id="rId4"/>
  </hyperlinks>
  <pageMargins left="0.7" right="0.7" top="0.75" bottom="0.75" header="0.3" footer="0.3"/>
  <pageSetup paperSize="9" orientation="portrait" horizontalDpi="4294967292" verticalDpi="0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6"/>
  <sheetViews>
    <sheetView zoomScale="60" zoomScaleNormal="60" workbookViewId="0">
      <pane ySplit="4" topLeftCell="A204" activePane="bottomLeft" state="frozen"/>
      <selection pane="bottomLeft" activeCell="E1" sqref="E1:E1048576"/>
    </sheetView>
  </sheetViews>
  <sheetFormatPr defaultRowHeight="14.4" x14ac:dyDescent="0.3"/>
  <cols>
    <col min="1" max="1" width="9.33203125" bestFit="1" customWidth="1"/>
    <col min="2" max="2" width="16" bestFit="1" customWidth="1"/>
    <col min="3" max="3" width="36.44140625" style="64" customWidth="1"/>
    <col min="4" max="4" width="9.109375" bestFit="1" customWidth="1"/>
    <col min="5" max="5" width="9.33203125" customWidth="1"/>
    <col min="6" max="6" width="14" bestFit="1" customWidth="1"/>
    <col min="7" max="7" width="8.33203125" bestFit="1" customWidth="1"/>
    <col min="8" max="8" width="18.88671875" bestFit="1" customWidth="1"/>
    <col min="9" max="9" width="10" bestFit="1" customWidth="1"/>
    <col min="10" max="10" width="3.109375" bestFit="1" customWidth="1"/>
    <col min="11" max="11" width="3.44140625" customWidth="1"/>
    <col min="12" max="12" width="16.44140625" style="57" customWidth="1"/>
    <col min="13" max="13" width="6" hidden="1" customWidth="1"/>
    <col min="14" max="14" width="14.88671875" hidden="1" customWidth="1"/>
    <col min="15" max="15" width="6.6640625" hidden="1" customWidth="1"/>
  </cols>
  <sheetData>
    <row r="2" spans="1:17" x14ac:dyDescent="0.3">
      <c r="A2" s="46" t="s">
        <v>0</v>
      </c>
    </row>
    <row r="3" spans="1:17" x14ac:dyDescent="0.3">
      <c r="A3" s="1"/>
      <c r="B3" s="2"/>
      <c r="C3" s="3"/>
      <c r="D3" s="4"/>
      <c r="E3" s="5"/>
      <c r="F3" s="5"/>
      <c r="G3" s="6"/>
      <c r="H3" s="9" t="str">
        <f>IF(D3="","",IF(G3="Won",#REF!,- E3))</f>
        <v/>
      </c>
      <c r="I3" s="10"/>
      <c r="Q3" s="46"/>
    </row>
    <row r="4" spans="1:17" x14ac:dyDescent="0.3">
      <c r="A4" s="11" t="s">
        <v>2</v>
      </c>
      <c r="B4" s="12" t="s">
        <v>3</v>
      </c>
      <c r="C4" s="12" t="s">
        <v>4</v>
      </c>
      <c r="D4" s="13" t="s">
        <v>5</v>
      </c>
      <c r="E4" s="13" t="s">
        <v>7</v>
      </c>
      <c r="F4" s="13" t="s">
        <v>8</v>
      </c>
      <c r="G4" s="14" t="s">
        <v>9</v>
      </c>
      <c r="H4" s="12" t="s">
        <v>12</v>
      </c>
      <c r="I4" s="15" t="s">
        <v>13</v>
      </c>
      <c r="J4" s="41" t="s">
        <v>14</v>
      </c>
      <c r="K4" s="42" t="s">
        <v>15</v>
      </c>
      <c r="L4" s="58" t="s">
        <v>16</v>
      </c>
      <c r="Q4" s="46"/>
    </row>
    <row r="5" spans="1:17" x14ac:dyDescent="0.3">
      <c r="A5" s="16">
        <v>42370</v>
      </c>
      <c r="B5" s="17" t="s">
        <v>17</v>
      </c>
      <c r="C5" s="18" t="s">
        <v>18</v>
      </c>
      <c r="D5" s="19">
        <v>3.5</v>
      </c>
      <c r="E5" s="20">
        <v>1</v>
      </c>
      <c r="F5" s="20">
        <f>D5*E5</f>
        <v>3.5</v>
      </c>
      <c r="G5" s="21" t="s">
        <v>19</v>
      </c>
      <c r="H5" s="20">
        <f>IF(G5="","",IF(G5="Won", E5*D5-1,-E5))</f>
        <v>-1</v>
      </c>
      <c r="I5" s="22">
        <f>H5</f>
        <v>-1</v>
      </c>
      <c r="J5" s="44">
        <f>IF(G5="Won",1,0)</f>
        <v>0</v>
      </c>
      <c r="K5" s="44">
        <f>IF(G5="Lost",1,0)</f>
        <v>1</v>
      </c>
      <c r="L5" s="59">
        <f t="shared" ref="L5:L68" si="0">IF(G5="","",J5/(J5+K5))</f>
        <v>0</v>
      </c>
      <c r="M5" s="23">
        <f t="shared" ref="M5:M68" si="1">D5</f>
        <v>3.5</v>
      </c>
      <c r="N5">
        <v>1</v>
      </c>
      <c r="O5" s="23">
        <f>M5-N5</f>
        <v>2.5</v>
      </c>
      <c r="Q5" s="46" t="s">
        <v>20</v>
      </c>
    </row>
    <row r="6" spans="1:17" x14ac:dyDescent="0.3">
      <c r="A6" s="24">
        <v>42371</v>
      </c>
      <c r="B6" s="25" t="s">
        <v>21</v>
      </c>
      <c r="C6" s="26" t="s">
        <v>22</v>
      </c>
      <c r="D6" s="19">
        <v>3.25</v>
      </c>
      <c r="E6" s="20">
        <f>IF(D6="","",IF(G5="Won",1,IF(COUNTIF(G1:G5,"Lost")&gt;4,1,E5*2)))</f>
        <v>2</v>
      </c>
      <c r="F6" s="20">
        <f t="shared" ref="F6:F69" si="2">IF(D6="","",IF(G5="Won",  D6*E6,D6*E6))</f>
        <v>6.5</v>
      </c>
      <c r="G6" s="21" t="s">
        <v>19</v>
      </c>
      <c r="H6" s="20">
        <f>IF(G6="","",IF(G6="Won", E6*D6-1,-E6))</f>
        <v>-2</v>
      </c>
      <c r="I6" s="20">
        <f t="shared" ref="I6:I69" si="3">IF(G6="","",H6+I5)</f>
        <v>-3</v>
      </c>
      <c r="J6" s="45">
        <f t="shared" ref="J6:J69" si="4">IF(G6="","",IF(G6="Won",J5+1,IF(G6="Push",J5,J5)))</f>
        <v>0</v>
      </c>
      <c r="K6" s="45">
        <f t="shared" ref="K6:K69" si="5">IF(G6="","",IF(G6="Lost",K5+1,IF(G6="Push",K5,K5)))</f>
        <v>2</v>
      </c>
      <c r="L6" s="59">
        <f t="shared" si="0"/>
        <v>0</v>
      </c>
      <c r="M6" s="23">
        <f t="shared" si="1"/>
        <v>3.25</v>
      </c>
      <c r="N6">
        <v>1</v>
      </c>
      <c r="O6" s="23">
        <f t="shared" ref="O6:O58" si="6">M6-N6</f>
        <v>2.25</v>
      </c>
      <c r="Q6" s="46" t="s">
        <v>24</v>
      </c>
    </row>
    <row r="7" spans="1:17" x14ac:dyDescent="0.3">
      <c r="A7" s="24">
        <v>42372</v>
      </c>
      <c r="B7" s="25" t="s">
        <v>25</v>
      </c>
      <c r="C7" s="26" t="s">
        <v>26</v>
      </c>
      <c r="D7" s="19">
        <v>2.75</v>
      </c>
      <c r="E7" s="20">
        <f t="shared" ref="E7:E70" si="7">IF(D7="","",IF(G6="Won",1,IF(COUNTIF(G2:G6,"Lost")&gt;4,1,E6*2)))</f>
        <v>4</v>
      </c>
      <c r="F7" s="20">
        <f t="shared" si="2"/>
        <v>11</v>
      </c>
      <c r="G7" s="21" t="s">
        <v>28</v>
      </c>
      <c r="H7" s="20">
        <f t="shared" ref="H7:H70" si="8">IF(G7="","",IF(G7="Won", E7*D7-E7,-E7))</f>
        <v>7</v>
      </c>
      <c r="I7" s="20">
        <f t="shared" si="3"/>
        <v>4</v>
      </c>
      <c r="J7" s="45">
        <f t="shared" si="4"/>
        <v>1</v>
      </c>
      <c r="K7" s="45">
        <f t="shared" si="5"/>
        <v>2</v>
      </c>
      <c r="L7" s="59">
        <f t="shared" si="0"/>
        <v>0.33333333333333331</v>
      </c>
      <c r="M7" s="23">
        <f t="shared" si="1"/>
        <v>2.75</v>
      </c>
      <c r="N7">
        <v>1</v>
      </c>
      <c r="O7" s="23">
        <f t="shared" si="6"/>
        <v>1.75</v>
      </c>
      <c r="Q7" s="46" t="s">
        <v>0</v>
      </c>
    </row>
    <row r="8" spans="1:17" x14ac:dyDescent="0.3">
      <c r="A8" s="24">
        <v>42374</v>
      </c>
      <c r="B8" s="25" t="s">
        <v>29</v>
      </c>
      <c r="C8" s="47" t="s">
        <v>30</v>
      </c>
      <c r="D8" s="19">
        <v>2.87</v>
      </c>
      <c r="E8" s="20">
        <f t="shared" si="7"/>
        <v>1</v>
      </c>
      <c r="F8" s="20">
        <f t="shared" si="2"/>
        <v>2.87</v>
      </c>
      <c r="G8" s="21" t="s">
        <v>28</v>
      </c>
      <c r="H8" s="20">
        <f t="shared" si="8"/>
        <v>1.87</v>
      </c>
      <c r="I8" s="20">
        <f t="shared" si="3"/>
        <v>5.87</v>
      </c>
      <c r="J8" s="45">
        <f t="shared" si="4"/>
        <v>2</v>
      </c>
      <c r="K8" s="45">
        <f t="shared" si="5"/>
        <v>2</v>
      </c>
      <c r="L8" s="59">
        <f t="shared" si="0"/>
        <v>0.5</v>
      </c>
      <c r="M8" s="23">
        <f t="shared" si="1"/>
        <v>2.87</v>
      </c>
      <c r="N8">
        <v>1</v>
      </c>
      <c r="O8" s="23">
        <f t="shared" si="6"/>
        <v>1.87</v>
      </c>
    </row>
    <row r="9" spans="1:17" x14ac:dyDescent="0.3">
      <c r="A9" s="24">
        <v>42375</v>
      </c>
      <c r="B9" s="27" t="s">
        <v>31</v>
      </c>
      <c r="C9" s="28" t="s">
        <v>32</v>
      </c>
      <c r="D9" s="19">
        <v>2.75</v>
      </c>
      <c r="E9" s="20">
        <f t="shared" si="7"/>
        <v>1</v>
      </c>
      <c r="F9" s="20">
        <f t="shared" si="2"/>
        <v>2.75</v>
      </c>
      <c r="G9" s="21" t="s">
        <v>19</v>
      </c>
      <c r="H9" s="20">
        <f t="shared" si="8"/>
        <v>-1</v>
      </c>
      <c r="I9" s="20">
        <f t="shared" si="3"/>
        <v>4.87</v>
      </c>
      <c r="J9" s="45">
        <f t="shared" si="4"/>
        <v>2</v>
      </c>
      <c r="K9" s="45">
        <f t="shared" si="5"/>
        <v>3</v>
      </c>
      <c r="L9" s="59">
        <f t="shared" si="0"/>
        <v>0.4</v>
      </c>
      <c r="M9" s="23">
        <f t="shared" si="1"/>
        <v>2.75</v>
      </c>
      <c r="N9">
        <v>1</v>
      </c>
      <c r="O9" s="23">
        <f t="shared" si="6"/>
        <v>1.75</v>
      </c>
    </row>
    <row r="10" spans="1:17" x14ac:dyDescent="0.3">
      <c r="A10" s="24">
        <v>42376</v>
      </c>
      <c r="B10" s="27" t="s">
        <v>33</v>
      </c>
      <c r="C10" s="28" t="s">
        <v>34</v>
      </c>
      <c r="D10" s="19">
        <v>2.75</v>
      </c>
      <c r="E10" s="20">
        <f t="shared" si="7"/>
        <v>2</v>
      </c>
      <c r="F10" s="20">
        <f t="shared" si="2"/>
        <v>5.5</v>
      </c>
      <c r="G10" s="21" t="s">
        <v>19</v>
      </c>
      <c r="H10" s="20">
        <f t="shared" si="8"/>
        <v>-2</v>
      </c>
      <c r="I10" s="20">
        <f t="shared" si="3"/>
        <v>2.87</v>
      </c>
      <c r="J10" s="45">
        <f t="shared" si="4"/>
        <v>2</v>
      </c>
      <c r="K10" s="45">
        <f t="shared" si="5"/>
        <v>4</v>
      </c>
      <c r="L10" s="59">
        <f t="shared" si="0"/>
        <v>0.33333333333333331</v>
      </c>
      <c r="M10" s="23">
        <f t="shared" si="1"/>
        <v>2.75</v>
      </c>
      <c r="N10">
        <v>1</v>
      </c>
      <c r="O10" s="23">
        <f t="shared" si="6"/>
        <v>1.75</v>
      </c>
    </row>
    <row r="11" spans="1:17" x14ac:dyDescent="0.3">
      <c r="A11" s="24">
        <v>42377</v>
      </c>
      <c r="B11" s="27" t="s">
        <v>35</v>
      </c>
      <c r="C11" s="28" t="s">
        <v>36</v>
      </c>
      <c r="D11" s="19">
        <v>2.75</v>
      </c>
      <c r="E11" s="20">
        <f t="shared" si="7"/>
        <v>4</v>
      </c>
      <c r="F11" s="20">
        <f t="shared" si="2"/>
        <v>11</v>
      </c>
      <c r="G11" s="21" t="s">
        <v>19</v>
      </c>
      <c r="H11" s="20">
        <f t="shared" si="8"/>
        <v>-4</v>
      </c>
      <c r="I11" s="20">
        <f t="shared" si="3"/>
        <v>-1.1299999999999999</v>
      </c>
      <c r="J11" s="45">
        <f t="shared" si="4"/>
        <v>2</v>
      </c>
      <c r="K11" s="45">
        <f t="shared" si="5"/>
        <v>5</v>
      </c>
      <c r="L11" s="59">
        <f t="shared" si="0"/>
        <v>0.2857142857142857</v>
      </c>
      <c r="M11" s="23">
        <f t="shared" si="1"/>
        <v>2.75</v>
      </c>
      <c r="N11">
        <v>1</v>
      </c>
      <c r="O11" s="23">
        <f t="shared" si="6"/>
        <v>1.75</v>
      </c>
    </row>
    <row r="12" spans="1:17" x14ac:dyDescent="0.3">
      <c r="A12" s="24">
        <v>42378</v>
      </c>
      <c r="B12" s="27" t="s">
        <v>37</v>
      </c>
      <c r="C12" s="28" t="s">
        <v>38</v>
      </c>
      <c r="D12" s="19">
        <v>2.75</v>
      </c>
      <c r="E12" s="20">
        <f t="shared" si="7"/>
        <v>8</v>
      </c>
      <c r="F12" s="20">
        <f t="shared" si="2"/>
        <v>22</v>
      </c>
      <c r="G12" s="21" t="s">
        <v>19</v>
      </c>
      <c r="H12" s="20">
        <f t="shared" si="8"/>
        <v>-8</v>
      </c>
      <c r="I12" s="20">
        <f t="shared" si="3"/>
        <v>-9.129999999999999</v>
      </c>
      <c r="J12" s="45">
        <f t="shared" si="4"/>
        <v>2</v>
      </c>
      <c r="K12" s="45">
        <f t="shared" si="5"/>
        <v>6</v>
      </c>
      <c r="L12" s="59">
        <f t="shared" si="0"/>
        <v>0.25</v>
      </c>
      <c r="M12" s="23">
        <f t="shared" si="1"/>
        <v>2.75</v>
      </c>
      <c r="N12">
        <v>1</v>
      </c>
      <c r="O12" s="23">
        <f t="shared" si="6"/>
        <v>1.75</v>
      </c>
    </row>
    <row r="13" spans="1:17" x14ac:dyDescent="0.3">
      <c r="A13" s="24">
        <v>42379</v>
      </c>
      <c r="B13" s="27" t="s">
        <v>39</v>
      </c>
      <c r="C13" s="28" t="s">
        <v>40</v>
      </c>
      <c r="D13" s="19">
        <v>4</v>
      </c>
      <c r="E13" s="20">
        <v>10</v>
      </c>
      <c r="F13" s="20">
        <f t="shared" si="2"/>
        <v>40</v>
      </c>
      <c r="G13" s="21" t="s">
        <v>28</v>
      </c>
      <c r="H13" s="20">
        <f t="shared" si="8"/>
        <v>30</v>
      </c>
      <c r="I13" s="20">
        <f t="shared" si="3"/>
        <v>20.87</v>
      </c>
      <c r="J13" s="45">
        <f t="shared" si="4"/>
        <v>3</v>
      </c>
      <c r="K13" s="45">
        <f t="shared" si="5"/>
        <v>6</v>
      </c>
      <c r="L13" s="59">
        <f t="shared" si="0"/>
        <v>0.33333333333333331</v>
      </c>
      <c r="M13" s="23">
        <f t="shared" si="1"/>
        <v>4</v>
      </c>
      <c r="N13">
        <v>1</v>
      </c>
      <c r="O13" s="23">
        <f t="shared" si="6"/>
        <v>3</v>
      </c>
    </row>
    <row r="14" spans="1:17" x14ac:dyDescent="0.3">
      <c r="A14" s="24">
        <v>42380</v>
      </c>
      <c r="B14" s="27" t="s">
        <v>41</v>
      </c>
      <c r="C14" s="28" t="s">
        <v>42</v>
      </c>
      <c r="D14" s="19">
        <v>3.5</v>
      </c>
      <c r="E14" s="20">
        <f t="shared" si="7"/>
        <v>1</v>
      </c>
      <c r="F14" s="20">
        <f t="shared" si="2"/>
        <v>3.5</v>
      </c>
      <c r="G14" s="21" t="s">
        <v>28</v>
      </c>
      <c r="H14" s="20">
        <f t="shared" si="8"/>
        <v>2.5</v>
      </c>
      <c r="I14" s="20">
        <f t="shared" si="3"/>
        <v>23.37</v>
      </c>
      <c r="J14" s="45">
        <f t="shared" si="4"/>
        <v>4</v>
      </c>
      <c r="K14" s="45">
        <f t="shared" si="5"/>
        <v>6</v>
      </c>
      <c r="L14" s="59">
        <f t="shared" si="0"/>
        <v>0.4</v>
      </c>
      <c r="M14" s="23">
        <f t="shared" si="1"/>
        <v>3.5</v>
      </c>
      <c r="N14">
        <v>1</v>
      </c>
      <c r="O14" s="23">
        <f t="shared" si="6"/>
        <v>2.5</v>
      </c>
    </row>
    <row r="15" spans="1:17" x14ac:dyDescent="0.3">
      <c r="A15" s="24">
        <v>42381</v>
      </c>
      <c r="B15" s="27" t="s">
        <v>43</v>
      </c>
      <c r="C15" s="28" t="s">
        <v>44</v>
      </c>
      <c r="D15" s="19">
        <v>3</v>
      </c>
      <c r="E15" s="20">
        <f t="shared" si="7"/>
        <v>1</v>
      </c>
      <c r="F15" s="20">
        <f t="shared" si="2"/>
        <v>3</v>
      </c>
      <c r="G15" s="21" t="s">
        <v>19</v>
      </c>
      <c r="H15" s="20">
        <f t="shared" si="8"/>
        <v>-1</v>
      </c>
      <c r="I15" s="20">
        <f t="shared" si="3"/>
        <v>22.37</v>
      </c>
      <c r="J15" s="45">
        <f t="shared" si="4"/>
        <v>4</v>
      </c>
      <c r="K15" s="45">
        <f t="shared" si="5"/>
        <v>7</v>
      </c>
      <c r="L15" s="59">
        <f t="shared" si="0"/>
        <v>0.36363636363636365</v>
      </c>
      <c r="M15" s="23">
        <f t="shared" si="1"/>
        <v>3</v>
      </c>
      <c r="N15">
        <v>1</v>
      </c>
      <c r="O15" s="23">
        <f t="shared" si="6"/>
        <v>2</v>
      </c>
    </row>
    <row r="16" spans="1:17" x14ac:dyDescent="0.3">
      <c r="A16" s="24">
        <v>42382</v>
      </c>
      <c r="B16" s="27" t="s">
        <v>45</v>
      </c>
      <c r="C16" s="28" t="s">
        <v>46</v>
      </c>
      <c r="D16" s="19">
        <v>2.87</v>
      </c>
      <c r="E16" s="20">
        <f t="shared" si="7"/>
        <v>2</v>
      </c>
      <c r="F16" s="20">
        <f t="shared" si="2"/>
        <v>5.74</v>
      </c>
      <c r="G16" s="21" t="s">
        <v>19</v>
      </c>
      <c r="H16" s="20">
        <f t="shared" si="8"/>
        <v>-2</v>
      </c>
      <c r="I16" s="20">
        <f t="shared" si="3"/>
        <v>20.37</v>
      </c>
      <c r="J16" s="45">
        <f t="shared" si="4"/>
        <v>4</v>
      </c>
      <c r="K16" s="45">
        <f t="shared" si="5"/>
        <v>8</v>
      </c>
      <c r="L16" s="59">
        <f t="shared" si="0"/>
        <v>0.33333333333333331</v>
      </c>
      <c r="M16" s="23">
        <f t="shared" si="1"/>
        <v>2.87</v>
      </c>
      <c r="N16">
        <v>1</v>
      </c>
      <c r="O16" s="23">
        <f t="shared" si="6"/>
        <v>1.87</v>
      </c>
    </row>
    <row r="17" spans="1:15" x14ac:dyDescent="0.3">
      <c r="A17" s="24">
        <v>42383</v>
      </c>
      <c r="B17" s="27" t="s">
        <v>47</v>
      </c>
      <c r="C17" s="30" t="s">
        <v>48</v>
      </c>
      <c r="D17" s="19">
        <v>2.62</v>
      </c>
      <c r="E17" s="20">
        <f t="shared" si="7"/>
        <v>4</v>
      </c>
      <c r="F17" s="20">
        <f t="shared" si="2"/>
        <v>10.48</v>
      </c>
      <c r="G17" s="21" t="s">
        <v>28</v>
      </c>
      <c r="H17" s="20">
        <f t="shared" si="8"/>
        <v>6.48</v>
      </c>
      <c r="I17" s="20">
        <f t="shared" si="3"/>
        <v>26.85</v>
      </c>
      <c r="J17" s="45">
        <f t="shared" si="4"/>
        <v>5</v>
      </c>
      <c r="K17" s="45">
        <f t="shared" si="5"/>
        <v>8</v>
      </c>
      <c r="L17" s="59">
        <f t="shared" si="0"/>
        <v>0.38461538461538464</v>
      </c>
      <c r="M17" s="23">
        <f t="shared" si="1"/>
        <v>2.62</v>
      </c>
      <c r="N17">
        <v>1</v>
      </c>
      <c r="O17" s="23">
        <f t="shared" si="6"/>
        <v>1.62</v>
      </c>
    </row>
    <row r="18" spans="1:15" x14ac:dyDescent="0.3">
      <c r="A18" s="24">
        <v>42384</v>
      </c>
      <c r="B18" s="27" t="s">
        <v>49</v>
      </c>
      <c r="C18" s="30" t="s">
        <v>50</v>
      </c>
      <c r="D18" s="19">
        <v>2.38</v>
      </c>
      <c r="E18" s="20">
        <f t="shared" si="7"/>
        <v>1</v>
      </c>
      <c r="F18" s="20">
        <f t="shared" si="2"/>
        <v>2.38</v>
      </c>
      <c r="G18" s="21" t="s">
        <v>28</v>
      </c>
      <c r="H18" s="20">
        <f t="shared" si="8"/>
        <v>1.38</v>
      </c>
      <c r="I18" s="20">
        <f t="shared" si="3"/>
        <v>28.23</v>
      </c>
      <c r="J18" s="45">
        <f t="shared" si="4"/>
        <v>6</v>
      </c>
      <c r="K18" s="45">
        <f t="shared" si="5"/>
        <v>8</v>
      </c>
      <c r="L18" s="59">
        <f t="shared" si="0"/>
        <v>0.42857142857142855</v>
      </c>
      <c r="M18" s="23">
        <f t="shared" si="1"/>
        <v>2.38</v>
      </c>
      <c r="N18">
        <v>1</v>
      </c>
      <c r="O18" s="23">
        <f t="shared" si="6"/>
        <v>1.38</v>
      </c>
    </row>
    <row r="19" spans="1:15" x14ac:dyDescent="0.3">
      <c r="A19" s="24">
        <v>42385</v>
      </c>
      <c r="B19" s="27" t="s">
        <v>51</v>
      </c>
      <c r="C19" s="30" t="s">
        <v>52</v>
      </c>
      <c r="D19" s="19">
        <v>3</v>
      </c>
      <c r="E19" s="20">
        <f t="shared" si="7"/>
        <v>1</v>
      </c>
      <c r="F19" s="20">
        <f t="shared" si="2"/>
        <v>3</v>
      </c>
      <c r="G19" s="21" t="s">
        <v>19</v>
      </c>
      <c r="H19" s="20">
        <f t="shared" si="8"/>
        <v>-1</v>
      </c>
      <c r="I19" s="20">
        <f t="shared" si="3"/>
        <v>27.23</v>
      </c>
      <c r="J19" s="45">
        <f t="shared" si="4"/>
        <v>6</v>
      </c>
      <c r="K19" s="45">
        <f t="shared" si="5"/>
        <v>9</v>
      </c>
      <c r="L19" s="59">
        <f t="shared" si="0"/>
        <v>0.4</v>
      </c>
      <c r="M19" s="23">
        <f t="shared" si="1"/>
        <v>3</v>
      </c>
      <c r="N19">
        <v>1</v>
      </c>
      <c r="O19" s="23">
        <f t="shared" si="6"/>
        <v>2</v>
      </c>
    </row>
    <row r="20" spans="1:15" x14ac:dyDescent="0.3">
      <c r="A20" s="24">
        <v>42386</v>
      </c>
      <c r="B20" s="27" t="s">
        <v>53</v>
      </c>
      <c r="C20" s="30" t="s">
        <v>54</v>
      </c>
      <c r="D20" s="19">
        <v>3.75</v>
      </c>
      <c r="E20" s="20">
        <f t="shared" si="7"/>
        <v>2</v>
      </c>
      <c r="F20" s="20">
        <f t="shared" si="2"/>
        <v>7.5</v>
      </c>
      <c r="G20" s="21" t="s">
        <v>19</v>
      </c>
      <c r="H20" s="20">
        <f t="shared" si="8"/>
        <v>-2</v>
      </c>
      <c r="I20" s="20">
        <f t="shared" si="3"/>
        <v>25.23</v>
      </c>
      <c r="J20" s="45">
        <f t="shared" si="4"/>
        <v>6</v>
      </c>
      <c r="K20" s="45">
        <f t="shared" si="5"/>
        <v>10</v>
      </c>
      <c r="L20" s="59">
        <f t="shared" si="0"/>
        <v>0.375</v>
      </c>
      <c r="M20" s="23">
        <f t="shared" si="1"/>
        <v>3.75</v>
      </c>
      <c r="N20">
        <v>1</v>
      </c>
      <c r="O20" s="23">
        <f t="shared" si="6"/>
        <v>2.75</v>
      </c>
    </row>
    <row r="21" spans="1:15" x14ac:dyDescent="0.3">
      <c r="A21" s="24">
        <v>42387</v>
      </c>
      <c r="B21" s="27" t="s">
        <v>55</v>
      </c>
      <c r="C21" s="30" t="s">
        <v>56</v>
      </c>
      <c r="D21" s="19">
        <v>2.87</v>
      </c>
      <c r="E21" s="20">
        <f t="shared" si="7"/>
        <v>4</v>
      </c>
      <c r="F21" s="20">
        <f t="shared" si="2"/>
        <v>11.48</v>
      </c>
      <c r="G21" s="21" t="s">
        <v>28</v>
      </c>
      <c r="H21" s="20">
        <f t="shared" si="8"/>
        <v>7.48</v>
      </c>
      <c r="I21" s="20">
        <f t="shared" si="3"/>
        <v>32.71</v>
      </c>
      <c r="J21" s="45">
        <f t="shared" si="4"/>
        <v>7</v>
      </c>
      <c r="K21" s="45">
        <f t="shared" si="5"/>
        <v>10</v>
      </c>
      <c r="L21" s="59">
        <f t="shared" si="0"/>
        <v>0.41176470588235292</v>
      </c>
      <c r="M21" s="23">
        <f t="shared" si="1"/>
        <v>2.87</v>
      </c>
      <c r="N21">
        <v>1</v>
      </c>
      <c r="O21" s="23">
        <f t="shared" si="6"/>
        <v>1.87</v>
      </c>
    </row>
    <row r="22" spans="1:15" x14ac:dyDescent="0.3">
      <c r="A22" s="24">
        <v>42388</v>
      </c>
      <c r="B22" s="27" t="s">
        <v>39</v>
      </c>
      <c r="C22" s="30" t="s">
        <v>40</v>
      </c>
      <c r="D22" s="19">
        <v>3.75</v>
      </c>
      <c r="E22" s="20">
        <f t="shared" si="7"/>
        <v>1</v>
      </c>
      <c r="F22" s="20">
        <f t="shared" si="2"/>
        <v>3.75</v>
      </c>
      <c r="G22" s="21" t="s">
        <v>19</v>
      </c>
      <c r="H22" s="20">
        <f t="shared" si="8"/>
        <v>-1</v>
      </c>
      <c r="I22" s="20">
        <f t="shared" si="3"/>
        <v>31.71</v>
      </c>
      <c r="J22" s="45">
        <f t="shared" si="4"/>
        <v>7</v>
      </c>
      <c r="K22" s="45">
        <f t="shared" si="5"/>
        <v>11</v>
      </c>
      <c r="L22" s="59">
        <f t="shared" si="0"/>
        <v>0.3888888888888889</v>
      </c>
      <c r="M22" s="23">
        <f t="shared" si="1"/>
        <v>3.75</v>
      </c>
      <c r="N22">
        <v>1</v>
      </c>
      <c r="O22" s="23">
        <f t="shared" si="6"/>
        <v>2.75</v>
      </c>
    </row>
    <row r="23" spans="1:15" x14ac:dyDescent="0.3">
      <c r="A23" s="24">
        <v>42389</v>
      </c>
      <c r="B23" s="27" t="s">
        <v>57</v>
      </c>
      <c r="C23" s="30" t="s">
        <v>58</v>
      </c>
      <c r="D23" s="19">
        <v>3</v>
      </c>
      <c r="E23" s="20">
        <f t="shared" si="7"/>
        <v>2</v>
      </c>
      <c r="F23" s="20">
        <f t="shared" si="2"/>
        <v>6</v>
      </c>
      <c r="G23" s="21" t="s">
        <v>19</v>
      </c>
      <c r="H23" s="20">
        <f t="shared" si="8"/>
        <v>-2</v>
      </c>
      <c r="I23" s="20">
        <f t="shared" si="3"/>
        <v>29.71</v>
      </c>
      <c r="J23" s="45">
        <f t="shared" si="4"/>
        <v>7</v>
      </c>
      <c r="K23" s="45">
        <f t="shared" si="5"/>
        <v>12</v>
      </c>
      <c r="L23" s="59">
        <f t="shared" si="0"/>
        <v>0.36842105263157893</v>
      </c>
      <c r="M23" s="23">
        <f t="shared" si="1"/>
        <v>3</v>
      </c>
      <c r="N23">
        <v>1</v>
      </c>
      <c r="O23" s="23">
        <f t="shared" si="6"/>
        <v>2</v>
      </c>
    </row>
    <row r="24" spans="1:15" x14ac:dyDescent="0.3">
      <c r="A24" s="24">
        <v>42390</v>
      </c>
      <c r="B24" s="27" t="s">
        <v>59</v>
      </c>
      <c r="C24" s="30" t="s">
        <v>60</v>
      </c>
      <c r="D24" s="19">
        <v>2.5</v>
      </c>
      <c r="E24" s="20">
        <f t="shared" si="7"/>
        <v>4</v>
      </c>
      <c r="F24" s="20">
        <f t="shared" si="2"/>
        <v>10</v>
      </c>
      <c r="G24" s="21" t="s">
        <v>61</v>
      </c>
      <c r="H24" s="20">
        <f t="shared" si="8"/>
        <v>-4</v>
      </c>
      <c r="I24" s="20">
        <f t="shared" si="3"/>
        <v>25.71</v>
      </c>
      <c r="J24" s="45">
        <f t="shared" si="4"/>
        <v>7</v>
      </c>
      <c r="K24" s="45">
        <f t="shared" si="5"/>
        <v>12</v>
      </c>
      <c r="L24" s="59">
        <f t="shared" si="0"/>
        <v>0.36842105263157893</v>
      </c>
      <c r="M24" s="23">
        <f t="shared" si="1"/>
        <v>2.5</v>
      </c>
      <c r="N24">
        <v>1</v>
      </c>
      <c r="O24" s="23">
        <f t="shared" si="6"/>
        <v>1.5</v>
      </c>
    </row>
    <row r="25" spans="1:15" x14ac:dyDescent="0.3">
      <c r="A25" s="24">
        <v>42391</v>
      </c>
      <c r="B25" s="27" t="s">
        <v>62</v>
      </c>
      <c r="C25" s="48" t="s">
        <v>63</v>
      </c>
      <c r="D25" s="19">
        <v>3.25</v>
      </c>
      <c r="E25" s="20">
        <v>4</v>
      </c>
      <c r="F25" s="20">
        <f t="shared" si="2"/>
        <v>13</v>
      </c>
      <c r="G25" s="21" t="s">
        <v>19</v>
      </c>
      <c r="H25" s="20">
        <f t="shared" si="8"/>
        <v>-4</v>
      </c>
      <c r="I25" s="20">
        <f t="shared" si="3"/>
        <v>21.71</v>
      </c>
      <c r="J25" s="45">
        <f t="shared" si="4"/>
        <v>7</v>
      </c>
      <c r="K25" s="45">
        <f t="shared" si="5"/>
        <v>13</v>
      </c>
      <c r="L25" s="59">
        <f t="shared" si="0"/>
        <v>0.35</v>
      </c>
      <c r="M25" s="23">
        <f t="shared" si="1"/>
        <v>3.25</v>
      </c>
      <c r="N25">
        <v>1</v>
      </c>
      <c r="O25" s="23">
        <f t="shared" si="6"/>
        <v>2.25</v>
      </c>
    </row>
    <row r="26" spans="1:15" x14ac:dyDescent="0.3">
      <c r="A26" s="24">
        <v>42392</v>
      </c>
      <c r="B26" s="27" t="s">
        <v>64</v>
      </c>
      <c r="C26" s="30" t="s">
        <v>65</v>
      </c>
      <c r="D26" s="19">
        <v>2.62</v>
      </c>
      <c r="E26" s="20">
        <f t="shared" si="7"/>
        <v>8</v>
      </c>
      <c r="F26" s="20">
        <f t="shared" si="2"/>
        <v>20.96</v>
      </c>
      <c r="G26" s="21" t="s">
        <v>28</v>
      </c>
      <c r="H26" s="20">
        <f t="shared" si="8"/>
        <v>12.96</v>
      </c>
      <c r="I26" s="20">
        <f t="shared" si="3"/>
        <v>34.67</v>
      </c>
      <c r="J26" s="45">
        <f t="shared" si="4"/>
        <v>8</v>
      </c>
      <c r="K26" s="45">
        <f t="shared" si="5"/>
        <v>13</v>
      </c>
      <c r="L26" s="59">
        <f t="shared" si="0"/>
        <v>0.38095238095238093</v>
      </c>
      <c r="M26" s="23">
        <f t="shared" si="1"/>
        <v>2.62</v>
      </c>
      <c r="N26">
        <v>1</v>
      </c>
      <c r="O26" s="23">
        <f t="shared" si="6"/>
        <v>1.62</v>
      </c>
    </row>
    <row r="27" spans="1:15" x14ac:dyDescent="0.3">
      <c r="A27" s="24">
        <v>42395</v>
      </c>
      <c r="B27" s="27" t="s">
        <v>66</v>
      </c>
      <c r="C27" s="30" t="s">
        <v>67</v>
      </c>
      <c r="D27" s="19">
        <v>4</v>
      </c>
      <c r="E27" s="20">
        <f t="shared" si="7"/>
        <v>1</v>
      </c>
      <c r="F27" s="20">
        <f t="shared" si="2"/>
        <v>4</v>
      </c>
      <c r="G27" s="21" t="s">
        <v>19</v>
      </c>
      <c r="H27" s="20">
        <f t="shared" si="8"/>
        <v>-1</v>
      </c>
      <c r="I27" s="20">
        <f t="shared" si="3"/>
        <v>33.67</v>
      </c>
      <c r="J27" s="45">
        <f t="shared" si="4"/>
        <v>8</v>
      </c>
      <c r="K27" s="45">
        <f t="shared" si="5"/>
        <v>14</v>
      </c>
      <c r="L27" s="59">
        <f t="shared" si="0"/>
        <v>0.36363636363636365</v>
      </c>
      <c r="M27" s="23">
        <f t="shared" si="1"/>
        <v>4</v>
      </c>
      <c r="N27">
        <v>1</v>
      </c>
      <c r="O27" s="23">
        <f t="shared" si="6"/>
        <v>3</v>
      </c>
    </row>
    <row r="28" spans="1:15" x14ac:dyDescent="0.3">
      <c r="A28" s="24">
        <v>42396</v>
      </c>
      <c r="B28" s="27" t="s">
        <v>68</v>
      </c>
      <c r="C28" s="30" t="s">
        <v>69</v>
      </c>
      <c r="D28" s="19">
        <v>2.37</v>
      </c>
      <c r="E28" s="20">
        <f t="shared" si="7"/>
        <v>2</v>
      </c>
      <c r="F28" s="20">
        <f t="shared" si="2"/>
        <v>4.74</v>
      </c>
      <c r="G28" s="21" t="s">
        <v>19</v>
      </c>
      <c r="H28" s="20">
        <f t="shared" si="8"/>
        <v>-2</v>
      </c>
      <c r="I28" s="20">
        <f t="shared" si="3"/>
        <v>31.67</v>
      </c>
      <c r="J28" s="45">
        <f t="shared" si="4"/>
        <v>8</v>
      </c>
      <c r="K28" s="45">
        <f t="shared" si="5"/>
        <v>15</v>
      </c>
      <c r="L28" s="59">
        <f t="shared" si="0"/>
        <v>0.34782608695652173</v>
      </c>
      <c r="M28" s="23">
        <f t="shared" si="1"/>
        <v>2.37</v>
      </c>
      <c r="N28">
        <v>1</v>
      </c>
      <c r="O28" s="23">
        <f t="shared" si="6"/>
        <v>1.37</v>
      </c>
    </row>
    <row r="29" spans="1:15" x14ac:dyDescent="0.3">
      <c r="A29" s="24">
        <v>42397</v>
      </c>
      <c r="B29" s="27" t="s">
        <v>70</v>
      </c>
      <c r="C29" s="30" t="s">
        <v>71</v>
      </c>
      <c r="D29" s="19">
        <v>3.25</v>
      </c>
      <c r="E29" s="20">
        <f t="shared" si="7"/>
        <v>4</v>
      </c>
      <c r="F29" s="20">
        <f t="shared" si="2"/>
        <v>13</v>
      </c>
      <c r="G29" s="21" t="s">
        <v>28</v>
      </c>
      <c r="H29" s="20">
        <f t="shared" si="8"/>
        <v>9</v>
      </c>
      <c r="I29" s="20">
        <f t="shared" si="3"/>
        <v>40.67</v>
      </c>
      <c r="J29" s="45">
        <f t="shared" si="4"/>
        <v>9</v>
      </c>
      <c r="K29" s="45">
        <f t="shared" si="5"/>
        <v>15</v>
      </c>
      <c r="L29" s="59">
        <f t="shared" si="0"/>
        <v>0.375</v>
      </c>
      <c r="M29" s="23">
        <f t="shared" si="1"/>
        <v>3.25</v>
      </c>
      <c r="N29">
        <v>1</v>
      </c>
      <c r="O29" s="23">
        <f t="shared" si="6"/>
        <v>2.25</v>
      </c>
    </row>
    <row r="30" spans="1:15" x14ac:dyDescent="0.3">
      <c r="A30" s="24">
        <v>42398</v>
      </c>
      <c r="B30" s="27" t="s">
        <v>72</v>
      </c>
      <c r="C30" s="30" t="s">
        <v>73</v>
      </c>
      <c r="D30" s="19">
        <v>2.5</v>
      </c>
      <c r="E30" s="20">
        <f t="shared" si="7"/>
        <v>1</v>
      </c>
      <c r="F30" s="20">
        <f t="shared" si="2"/>
        <v>2.5</v>
      </c>
      <c r="G30" s="21" t="s">
        <v>19</v>
      </c>
      <c r="H30" s="20">
        <f t="shared" si="8"/>
        <v>-1</v>
      </c>
      <c r="I30" s="20">
        <f t="shared" si="3"/>
        <v>39.67</v>
      </c>
      <c r="J30" s="45">
        <f t="shared" si="4"/>
        <v>9</v>
      </c>
      <c r="K30" s="45">
        <f t="shared" si="5"/>
        <v>16</v>
      </c>
      <c r="L30" s="59">
        <f t="shared" si="0"/>
        <v>0.36</v>
      </c>
      <c r="M30" s="23">
        <f t="shared" si="1"/>
        <v>2.5</v>
      </c>
      <c r="N30">
        <v>1</v>
      </c>
      <c r="O30" s="23">
        <f t="shared" si="6"/>
        <v>1.5</v>
      </c>
    </row>
    <row r="31" spans="1:15" x14ac:dyDescent="0.3">
      <c r="A31" s="24">
        <v>42399</v>
      </c>
      <c r="B31" s="27" t="s">
        <v>74</v>
      </c>
      <c r="C31" s="48" t="s">
        <v>75</v>
      </c>
      <c r="D31" s="19">
        <v>3.25</v>
      </c>
      <c r="E31" s="20">
        <f t="shared" si="7"/>
        <v>2</v>
      </c>
      <c r="F31" s="20">
        <f t="shared" si="2"/>
        <v>6.5</v>
      </c>
      <c r="G31" s="37" t="s">
        <v>19</v>
      </c>
      <c r="H31" s="20">
        <f t="shared" si="8"/>
        <v>-2</v>
      </c>
      <c r="I31" s="20">
        <f t="shared" si="3"/>
        <v>37.67</v>
      </c>
      <c r="J31" s="45">
        <f t="shared" si="4"/>
        <v>9</v>
      </c>
      <c r="K31" s="45">
        <f t="shared" si="5"/>
        <v>17</v>
      </c>
      <c r="L31" s="59">
        <f t="shared" si="0"/>
        <v>0.34615384615384615</v>
      </c>
      <c r="M31" s="23">
        <f t="shared" si="1"/>
        <v>3.25</v>
      </c>
      <c r="N31">
        <v>1</v>
      </c>
      <c r="O31" s="23">
        <f t="shared" si="6"/>
        <v>2.25</v>
      </c>
    </row>
    <row r="32" spans="1:15" ht="18.75" customHeight="1" x14ac:dyDescent="0.3">
      <c r="A32" s="24">
        <v>42400</v>
      </c>
      <c r="B32" s="27" t="s">
        <v>76</v>
      </c>
      <c r="C32" s="48" t="s">
        <v>77</v>
      </c>
      <c r="D32" s="19">
        <v>3.25</v>
      </c>
      <c r="E32" s="20">
        <f t="shared" si="7"/>
        <v>4</v>
      </c>
      <c r="F32" s="20">
        <f t="shared" si="2"/>
        <v>13</v>
      </c>
      <c r="G32" s="21" t="s">
        <v>19</v>
      </c>
      <c r="H32" s="20">
        <f t="shared" si="8"/>
        <v>-4</v>
      </c>
      <c r="I32" s="20">
        <f t="shared" si="3"/>
        <v>33.67</v>
      </c>
      <c r="J32" s="45">
        <f t="shared" si="4"/>
        <v>9</v>
      </c>
      <c r="K32" s="45">
        <f t="shared" si="5"/>
        <v>18</v>
      </c>
      <c r="L32" s="59">
        <f t="shared" si="0"/>
        <v>0.33333333333333331</v>
      </c>
      <c r="M32" s="23">
        <f t="shared" si="1"/>
        <v>3.25</v>
      </c>
      <c r="N32">
        <v>1</v>
      </c>
      <c r="O32" s="23">
        <f t="shared" si="6"/>
        <v>2.25</v>
      </c>
    </row>
    <row r="33" spans="1:18" s="50" customFormat="1" ht="40.5" customHeight="1" x14ac:dyDescent="0.3">
      <c r="A33" s="51">
        <v>42401</v>
      </c>
      <c r="B33" s="17" t="s">
        <v>78</v>
      </c>
      <c r="C33" s="18" t="s">
        <v>79</v>
      </c>
      <c r="D33" s="52">
        <v>2.37</v>
      </c>
      <c r="E33" s="20">
        <f t="shared" si="7"/>
        <v>8</v>
      </c>
      <c r="F33" s="53">
        <f t="shared" si="2"/>
        <v>18.96</v>
      </c>
      <c r="G33" s="54" t="s">
        <v>28</v>
      </c>
      <c r="H33" s="20">
        <f t="shared" si="8"/>
        <v>10.96</v>
      </c>
      <c r="I33" s="53">
        <f t="shared" si="3"/>
        <v>44.63</v>
      </c>
      <c r="J33" s="56">
        <f t="shared" si="4"/>
        <v>10</v>
      </c>
      <c r="K33" s="56">
        <f t="shared" si="5"/>
        <v>18</v>
      </c>
      <c r="L33" s="60">
        <f t="shared" si="0"/>
        <v>0.35714285714285715</v>
      </c>
      <c r="M33" s="49">
        <f t="shared" si="1"/>
        <v>2.37</v>
      </c>
      <c r="N33" s="50">
        <v>1</v>
      </c>
      <c r="O33" s="49">
        <f t="shared" si="6"/>
        <v>1.37</v>
      </c>
      <c r="P33" s="71">
        <v>1</v>
      </c>
      <c r="Q33" s="71">
        <v>0</v>
      </c>
      <c r="R33" s="70">
        <v>1</v>
      </c>
    </row>
    <row r="34" spans="1:18" x14ac:dyDescent="0.3">
      <c r="A34" s="24">
        <v>42402</v>
      </c>
      <c r="B34" s="25" t="s">
        <v>80</v>
      </c>
      <c r="C34" s="26" t="s">
        <v>81</v>
      </c>
      <c r="D34" s="19">
        <v>2.62</v>
      </c>
      <c r="E34" s="20">
        <f t="shared" si="7"/>
        <v>1</v>
      </c>
      <c r="F34" s="20">
        <f t="shared" si="2"/>
        <v>2.62</v>
      </c>
      <c r="G34" s="21" t="s">
        <v>19</v>
      </c>
      <c r="H34" s="20">
        <f t="shared" si="8"/>
        <v>-1</v>
      </c>
      <c r="I34" s="20">
        <f t="shared" si="3"/>
        <v>43.63</v>
      </c>
      <c r="J34" s="45">
        <f t="shared" si="4"/>
        <v>10</v>
      </c>
      <c r="K34" s="45">
        <f t="shared" si="5"/>
        <v>19</v>
      </c>
      <c r="L34" s="59">
        <f t="shared" si="0"/>
        <v>0.34482758620689657</v>
      </c>
      <c r="M34" s="23">
        <f t="shared" si="1"/>
        <v>2.62</v>
      </c>
      <c r="N34">
        <v>1</v>
      </c>
      <c r="O34" s="23">
        <f t="shared" si="6"/>
        <v>1.62</v>
      </c>
      <c r="P34" s="45">
        <f t="shared" ref="P34:P57" si="9">IF(G34="","",IF(G34="Won",P33+1,IF(G34="Push",P33,P33)))</f>
        <v>1</v>
      </c>
      <c r="Q34" s="45">
        <f t="shared" ref="Q34:Q57" si="10">IF(G34="","",IF(G34="Lost",Q33+1,IF(G34="Push",Q33,Q33)))</f>
        <v>1</v>
      </c>
      <c r="R34" s="69">
        <f t="shared" ref="R34:R97" si="11">IF(G34="","",P34/(P34+Q34))</f>
        <v>0.5</v>
      </c>
    </row>
    <row r="35" spans="1:18" x14ac:dyDescent="0.3">
      <c r="A35" s="24">
        <v>42403</v>
      </c>
      <c r="B35" s="25" t="s">
        <v>82</v>
      </c>
      <c r="C35" s="26" t="s">
        <v>83</v>
      </c>
      <c r="D35" s="19">
        <v>2.38</v>
      </c>
      <c r="E35" s="20">
        <f t="shared" si="7"/>
        <v>2</v>
      </c>
      <c r="F35" s="20">
        <f t="shared" si="2"/>
        <v>4.76</v>
      </c>
      <c r="G35" s="21" t="s">
        <v>28</v>
      </c>
      <c r="H35" s="20">
        <f t="shared" si="8"/>
        <v>2.76</v>
      </c>
      <c r="I35" s="20">
        <f t="shared" si="3"/>
        <v>46.39</v>
      </c>
      <c r="J35" s="45">
        <f t="shared" si="4"/>
        <v>11</v>
      </c>
      <c r="K35" s="45">
        <f t="shared" si="5"/>
        <v>19</v>
      </c>
      <c r="L35" s="59">
        <f t="shared" si="0"/>
        <v>0.36666666666666664</v>
      </c>
      <c r="M35" s="23">
        <f t="shared" si="1"/>
        <v>2.38</v>
      </c>
      <c r="N35">
        <v>1</v>
      </c>
      <c r="O35" s="23">
        <f t="shared" si="6"/>
        <v>1.38</v>
      </c>
      <c r="P35" s="45">
        <f t="shared" si="9"/>
        <v>2</v>
      </c>
      <c r="Q35" s="45">
        <f t="shared" si="10"/>
        <v>1</v>
      </c>
      <c r="R35" s="69">
        <f t="shared" si="11"/>
        <v>0.66666666666666663</v>
      </c>
    </row>
    <row r="36" spans="1:18" x14ac:dyDescent="0.3">
      <c r="A36" s="24">
        <v>42404</v>
      </c>
      <c r="B36" s="27" t="s">
        <v>84</v>
      </c>
      <c r="C36" s="28" t="s">
        <v>85</v>
      </c>
      <c r="D36" s="19">
        <v>1.8</v>
      </c>
      <c r="E36" s="20">
        <f t="shared" si="7"/>
        <v>1</v>
      </c>
      <c r="F36" s="20">
        <f t="shared" si="2"/>
        <v>1.8</v>
      </c>
      <c r="G36" s="21" t="s">
        <v>28</v>
      </c>
      <c r="H36" s="20">
        <f t="shared" si="8"/>
        <v>0.8</v>
      </c>
      <c r="I36" s="20">
        <f t="shared" si="3"/>
        <v>47.19</v>
      </c>
      <c r="J36" s="45">
        <f t="shared" si="4"/>
        <v>12</v>
      </c>
      <c r="K36" s="45">
        <f t="shared" si="5"/>
        <v>19</v>
      </c>
      <c r="L36" s="59">
        <f t="shared" si="0"/>
        <v>0.38709677419354838</v>
      </c>
      <c r="M36" s="23">
        <f t="shared" si="1"/>
        <v>1.8</v>
      </c>
      <c r="N36">
        <v>1</v>
      </c>
      <c r="O36" s="23">
        <f t="shared" si="6"/>
        <v>0.8</v>
      </c>
      <c r="P36" s="45">
        <f t="shared" si="9"/>
        <v>3</v>
      </c>
      <c r="Q36" s="45">
        <f t="shared" si="10"/>
        <v>1</v>
      </c>
      <c r="R36" s="69">
        <f t="shared" si="11"/>
        <v>0.75</v>
      </c>
    </row>
    <row r="37" spans="1:18" x14ac:dyDescent="0.3">
      <c r="A37" s="24">
        <v>42405</v>
      </c>
      <c r="B37" s="27" t="s">
        <v>86</v>
      </c>
      <c r="C37" s="28" t="s">
        <v>87</v>
      </c>
      <c r="D37" s="19">
        <v>2.5</v>
      </c>
      <c r="E37" s="20">
        <f t="shared" si="7"/>
        <v>1</v>
      </c>
      <c r="F37" s="20">
        <f t="shared" si="2"/>
        <v>2.5</v>
      </c>
      <c r="G37" s="21" t="s">
        <v>19</v>
      </c>
      <c r="H37" s="20">
        <f t="shared" si="8"/>
        <v>-1</v>
      </c>
      <c r="I37" s="20">
        <f t="shared" si="3"/>
        <v>46.19</v>
      </c>
      <c r="J37" s="45">
        <f t="shared" si="4"/>
        <v>12</v>
      </c>
      <c r="K37" s="45">
        <f t="shared" si="5"/>
        <v>20</v>
      </c>
      <c r="L37" s="59">
        <f t="shared" si="0"/>
        <v>0.375</v>
      </c>
      <c r="M37" s="23">
        <f t="shared" si="1"/>
        <v>2.5</v>
      </c>
      <c r="N37">
        <v>1</v>
      </c>
      <c r="O37" s="23">
        <f t="shared" si="6"/>
        <v>1.5</v>
      </c>
      <c r="P37" s="45">
        <f t="shared" si="9"/>
        <v>3</v>
      </c>
      <c r="Q37" s="45">
        <f t="shared" si="10"/>
        <v>2</v>
      </c>
      <c r="R37" s="69">
        <f t="shared" si="11"/>
        <v>0.6</v>
      </c>
    </row>
    <row r="38" spans="1:18" x14ac:dyDescent="0.3">
      <c r="A38" s="24">
        <v>42407</v>
      </c>
      <c r="B38" s="27" t="s">
        <v>88</v>
      </c>
      <c r="C38" s="28" t="s">
        <v>89</v>
      </c>
      <c r="D38" s="19">
        <v>3.5</v>
      </c>
      <c r="E38" s="20">
        <f t="shared" si="7"/>
        <v>2</v>
      </c>
      <c r="F38" s="20">
        <f t="shared" si="2"/>
        <v>7</v>
      </c>
      <c r="G38" s="21" t="s">
        <v>28</v>
      </c>
      <c r="H38" s="20">
        <f t="shared" si="8"/>
        <v>5</v>
      </c>
      <c r="I38" s="20">
        <f t="shared" si="3"/>
        <v>51.19</v>
      </c>
      <c r="J38" s="45">
        <f t="shared" si="4"/>
        <v>13</v>
      </c>
      <c r="K38" s="45">
        <f t="shared" si="5"/>
        <v>20</v>
      </c>
      <c r="L38" s="59">
        <f t="shared" si="0"/>
        <v>0.39393939393939392</v>
      </c>
      <c r="M38" s="23">
        <f t="shared" si="1"/>
        <v>3.5</v>
      </c>
      <c r="N38">
        <v>1</v>
      </c>
      <c r="O38" s="23">
        <f t="shared" si="6"/>
        <v>2.5</v>
      </c>
      <c r="P38" s="45">
        <f t="shared" si="9"/>
        <v>4</v>
      </c>
      <c r="Q38" s="45">
        <f t="shared" si="10"/>
        <v>2</v>
      </c>
      <c r="R38" s="69">
        <f t="shared" si="11"/>
        <v>0.66666666666666663</v>
      </c>
    </row>
    <row r="39" spans="1:18" x14ac:dyDescent="0.3">
      <c r="A39" s="24">
        <v>42408</v>
      </c>
      <c r="B39" s="27" t="s">
        <v>90</v>
      </c>
      <c r="C39" s="28" t="s">
        <v>91</v>
      </c>
      <c r="D39" s="19">
        <v>2.25</v>
      </c>
      <c r="E39" s="20">
        <f t="shared" si="7"/>
        <v>1</v>
      </c>
      <c r="F39" s="20">
        <f t="shared" si="2"/>
        <v>2.25</v>
      </c>
      <c r="G39" s="21" t="s">
        <v>19</v>
      </c>
      <c r="H39" s="20">
        <f t="shared" si="8"/>
        <v>-1</v>
      </c>
      <c r="I39" s="20">
        <f t="shared" si="3"/>
        <v>50.19</v>
      </c>
      <c r="J39" s="45">
        <f t="shared" si="4"/>
        <v>13</v>
      </c>
      <c r="K39" s="45">
        <f t="shared" si="5"/>
        <v>21</v>
      </c>
      <c r="L39" s="59">
        <f t="shared" si="0"/>
        <v>0.38235294117647056</v>
      </c>
      <c r="M39" s="23">
        <f t="shared" si="1"/>
        <v>2.25</v>
      </c>
      <c r="N39">
        <v>1</v>
      </c>
      <c r="O39" s="23">
        <f t="shared" si="6"/>
        <v>1.25</v>
      </c>
      <c r="P39" s="45">
        <f t="shared" si="9"/>
        <v>4</v>
      </c>
      <c r="Q39" s="45">
        <f t="shared" si="10"/>
        <v>3</v>
      </c>
      <c r="R39" s="69">
        <f t="shared" si="11"/>
        <v>0.5714285714285714</v>
      </c>
    </row>
    <row r="40" spans="1:18" x14ac:dyDescent="0.3">
      <c r="A40" s="24">
        <v>42409</v>
      </c>
      <c r="B40" s="27" t="s">
        <v>92</v>
      </c>
      <c r="C40" s="28" t="s">
        <v>93</v>
      </c>
      <c r="D40" s="19">
        <v>3</v>
      </c>
      <c r="E40" s="20">
        <f t="shared" si="7"/>
        <v>2</v>
      </c>
      <c r="F40" s="20">
        <f t="shared" si="2"/>
        <v>6</v>
      </c>
      <c r="G40" s="21" t="s">
        <v>19</v>
      </c>
      <c r="H40" s="20">
        <f t="shared" si="8"/>
        <v>-2</v>
      </c>
      <c r="I40" s="20">
        <f t="shared" si="3"/>
        <v>48.19</v>
      </c>
      <c r="J40" s="45">
        <f t="shared" si="4"/>
        <v>13</v>
      </c>
      <c r="K40" s="45">
        <f t="shared" si="5"/>
        <v>22</v>
      </c>
      <c r="L40" s="59">
        <f t="shared" si="0"/>
        <v>0.37142857142857144</v>
      </c>
      <c r="M40" s="23">
        <f t="shared" si="1"/>
        <v>3</v>
      </c>
      <c r="N40">
        <v>1</v>
      </c>
      <c r="O40" s="23">
        <f t="shared" si="6"/>
        <v>2</v>
      </c>
      <c r="P40" s="45">
        <f t="shared" si="9"/>
        <v>4</v>
      </c>
      <c r="Q40" s="45">
        <f t="shared" si="10"/>
        <v>4</v>
      </c>
      <c r="R40" s="69">
        <f t="shared" si="11"/>
        <v>0.5</v>
      </c>
    </row>
    <row r="41" spans="1:18" x14ac:dyDescent="0.3">
      <c r="A41" s="24">
        <v>42410</v>
      </c>
      <c r="B41" s="27" t="s">
        <v>94</v>
      </c>
      <c r="C41" s="28" t="s">
        <v>95</v>
      </c>
      <c r="D41" s="19">
        <v>2.25</v>
      </c>
      <c r="E41" s="20">
        <f t="shared" si="7"/>
        <v>4</v>
      </c>
      <c r="F41" s="20">
        <f t="shared" si="2"/>
        <v>9</v>
      </c>
      <c r="G41" s="21" t="s">
        <v>28</v>
      </c>
      <c r="H41" s="20">
        <f t="shared" si="8"/>
        <v>5</v>
      </c>
      <c r="I41" s="20">
        <f t="shared" si="3"/>
        <v>53.19</v>
      </c>
      <c r="J41" s="45">
        <f t="shared" si="4"/>
        <v>14</v>
      </c>
      <c r="K41" s="45">
        <f t="shared" si="5"/>
        <v>22</v>
      </c>
      <c r="L41" s="59">
        <f t="shared" si="0"/>
        <v>0.3888888888888889</v>
      </c>
      <c r="M41" s="23">
        <f t="shared" si="1"/>
        <v>2.25</v>
      </c>
      <c r="N41">
        <v>1</v>
      </c>
      <c r="O41" s="23">
        <f t="shared" si="6"/>
        <v>1.25</v>
      </c>
      <c r="P41" s="45">
        <f t="shared" si="9"/>
        <v>5</v>
      </c>
      <c r="Q41" s="45">
        <f t="shared" si="10"/>
        <v>4</v>
      </c>
      <c r="R41" s="69">
        <f t="shared" si="11"/>
        <v>0.55555555555555558</v>
      </c>
    </row>
    <row r="42" spans="1:18" x14ac:dyDescent="0.3">
      <c r="A42" s="24">
        <v>42411</v>
      </c>
      <c r="B42" s="27" t="s">
        <v>96</v>
      </c>
      <c r="C42" s="28" t="s">
        <v>97</v>
      </c>
      <c r="D42" s="19">
        <v>2.75</v>
      </c>
      <c r="E42" s="20">
        <f t="shared" si="7"/>
        <v>1</v>
      </c>
      <c r="F42" s="20">
        <f t="shared" si="2"/>
        <v>2.75</v>
      </c>
      <c r="G42" s="21" t="s">
        <v>28</v>
      </c>
      <c r="H42" s="20">
        <f t="shared" si="8"/>
        <v>1.75</v>
      </c>
      <c r="I42" s="20">
        <f t="shared" si="3"/>
        <v>54.94</v>
      </c>
      <c r="J42" s="45">
        <f t="shared" si="4"/>
        <v>15</v>
      </c>
      <c r="K42" s="45">
        <f t="shared" si="5"/>
        <v>22</v>
      </c>
      <c r="L42" s="61">
        <f t="shared" si="0"/>
        <v>0.40540540540540543</v>
      </c>
      <c r="M42" s="23">
        <f t="shared" si="1"/>
        <v>2.75</v>
      </c>
      <c r="N42">
        <v>1</v>
      </c>
      <c r="O42" s="23">
        <f t="shared" si="6"/>
        <v>1.75</v>
      </c>
      <c r="P42" s="45">
        <f t="shared" si="9"/>
        <v>6</v>
      </c>
      <c r="Q42" s="45">
        <f t="shared" si="10"/>
        <v>4</v>
      </c>
      <c r="R42" s="69">
        <f t="shared" si="11"/>
        <v>0.6</v>
      </c>
    </row>
    <row r="43" spans="1:18" x14ac:dyDescent="0.3">
      <c r="A43" s="24">
        <v>42412</v>
      </c>
      <c r="B43" s="27" t="s">
        <v>98</v>
      </c>
      <c r="C43" s="28" t="s">
        <v>99</v>
      </c>
      <c r="D43" s="19">
        <v>3.5</v>
      </c>
      <c r="E43" s="20">
        <f t="shared" si="7"/>
        <v>1</v>
      </c>
      <c r="F43" s="20">
        <f t="shared" si="2"/>
        <v>3.5</v>
      </c>
      <c r="G43" s="21" t="s">
        <v>19</v>
      </c>
      <c r="H43" s="20">
        <f t="shared" si="8"/>
        <v>-1</v>
      </c>
      <c r="I43" s="20">
        <f t="shared" si="3"/>
        <v>53.94</v>
      </c>
      <c r="J43" s="45">
        <f t="shared" si="4"/>
        <v>15</v>
      </c>
      <c r="K43" s="45">
        <f t="shared" si="5"/>
        <v>23</v>
      </c>
      <c r="L43" s="61">
        <f t="shared" si="0"/>
        <v>0.39473684210526316</v>
      </c>
      <c r="M43" s="23">
        <f t="shared" si="1"/>
        <v>3.5</v>
      </c>
      <c r="N43">
        <v>1</v>
      </c>
      <c r="O43" s="23">
        <f t="shared" si="6"/>
        <v>2.5</v>
      </c>
      <c r="P43" s="45">
        <f t="shared" si="9"/>
        <v>6</v>
      </c>
      <c r="Q43" s="45">
        <f t="shared" si="10"/>
        <v>5</v>
      </c>
      <c r="R43" s="69">
        <f t="shared" si="11"/>
        <v>0.54545454545454541</v>
      </c>
    </row>
    <row r="44" spans="1:18" x14ac:dyDescent="0.3">
      <c r="A44" s="24">
        <v>42413</v>
      </c>
      <c r="B44" s="27" t="s">
        <v>100</v>
      </c>
      <c r="C44" s="30" t="s">
        <v>101</v>
      </c>
      <c r="D44" s="19">
        <v>2</v>
      </c>
      <c r="E44" s="20">
        <f t="shared" si="7"/>
        <v>2</v>
      </c>
      <c r="F44" s="20">
        <f t="shared" si="2"/>
        <v>4</v>
      </c>
      <c r="G44" s="21" t="s">
        <v>19</v>
      </c>
      <c r="H44" s="20">
        <f t="shared" si="8"/>
        <v>-2</v>
      </c>
      <c r="I44" s="20">
        <f t="shared" si="3"/>
        <v>51.94</v>
      </c>
      <c r="J44" s="45">
        <f t="shared" si="4"/>
        <v>15</v>
      </c>
      <c r="K44" s="45">
        <f t="shared" si="5"/>
        <v>24</v>
      </c>
      <c r="L44" s="61">
        <f t="shared" si="0"/>
        <v>0.38461538461538464</v>
      </c>
      <c r="M44" s="23">
        <f t="shared" si="1"/>
        <v>2</v>
      </c>
      <c r="N44">
        <v>1</v>
      </c>
      <c r="O44" s="23">
        <f t="shared" si="6"/>
        <v>1</v>
      </c>
      <c r="P44" s="45">
        <f t="shared" si="9"/>
        <v>6</v>
      </c>
      <c r="Q44" s="45">
        <f t="shared" si="10"/>
        <v>6</v>
      </c>
      <c r="R44" s="69">
        <f t="shared" si="11"/>
        <v>0.5</v>
      </c>
    </row>
    <row r="45" spans="1:18" x14ac:dyDescent="0.3">
      <c r="A45" s="24">
        <v>42414</v>
      </c>
      <c r="B45" s="27" t="s">
        <v>102</v>
      </c>
      <c r="C45" s="30" t="s">
        <v>103</v>
      </c>
      <c r="D45" s="19">
        <v>2.5</v>
      </c>
      <c r="E45" s="20">
        <f t="shared" si="7"/>
        <v>4</v>
      </c>
      <c r="F45" s="20">
        <f t="shared" si="2"/>
        <v>10</v>
      </c>
      <c r="G45" s="21" t="s">
        <v>19</v>
      </c>
      <c r="H45" s="20">
        <f t="shared" si="8"/>
        <v>-4</v>
      </c>
      <c r="I45" s="20">
        <f t="shared" si="3"/>
        <v>47.94</v>
      </c>
      <c r="J45" s="45">
        <f t="shared" si="4"/>
        <v>15</v>
      </c>
      <c r="K45" s="45">
        <f t="shared" si="5"/>
        <v>25</v>
      </c>
      <c r="L45" s="61">
        <f t="shared" si="0"/>
        <v>0.375</v>
      </c>
      <c r="M45" s="23">
        <f t="shared" si="1"/>
        <v>2.5</v>
      </c>
      <c r="N45">
        <v>1</v>
      </c>
      <c r="O45" s="23">
        <f t="shared" si="6"/>
        <v>1.5</v>
      </c>
      <c r="P45" s="45">
        <f t="shared" si="9"/>
        <v>6</v>
      </c>
      <c r="Q45" s="45">
        <f t="shared" si="10"/>
        <v>7</v>
      </c>
      <c r="R45" s="69">
        <f t="shared" si="11"/>
        <v>0.46153846153846156</v>
      </c>
    </row>
    <row r="46" spans="1:18" x14ac:dyDescent="0.3">
      <c r="A46" s="24">
        <v>42415</v>
      </c>
      <c r="B46" s="27" t="s">
        <v>104</v>
      </c>
      <c r="C46" s="62" t="s">
        <v>105</v>
      </c>
      <c r="D46" s="19">
        <v>2.5</v>
      </c>
      <c r="E46" s="20">
        <f t="shared" si="7"/>
        <v>8</v>
      </c>
      <c r="F46" s="20">
        <f t="shared" si="2"/>
        <v>20</v>
      </c>
      <c r="G46" s="21" t="s">
        <v>19</v>
      </c>
      <c r="H46" s="20">
        <f t="shared" si="8"/>
        <v>-8</v>
      </c>
      <c r="I46" s="20">
        <f t="shared" si="3"/>
        <v>39.94</v>
      </c>
      <c r="J46" s="45">
        <f t="shared" si="4"/>
        <v>15</v>
      </c>
      <c r="K46" s="45">
        <f t="shared" si="5"/>
        <v>26</v>
      </c>
      <c r="L46" s="61">
        <f t="shared" si="0"/>
        <v>0.36585365853658536</v>
      </c>
      <c r="M46" s="23">
        <f t="shared" si="1"/>
        <v>2.5</v>
      </c>
      <c r="N46">
        <v>1</v>
      </c>
      <c r="O46" s="23">
        <f t="shared" si="6"/>
        <v>1.5</v>
      </c>
      <c r="P46" s="45">
        <f t="shared" si="9"/>
        <v>6</v>
      </c>
      <c r="Q46" s="45">
        <f t="shared" si="10"/>
        <v>8</v>
      </c>
      <c r="R46" s="69">
        <f t="shared" si="11"/>
        <v>0.42857142857142855</v>
      </c>
    </row>
    <row r="47" spans="1:18" x14ac:dyDescent="0.3">
      <c r="A47" s="24">
        <v>42416</v>
      </c>
      <c r="B47" s="27" t="s">
        <v>106</v>
      </c>
      <c r="C47" s="30" t="s">
        <v>107</v>
      </c>
      <c r="D47" s="19">
        <v>2.75</v>
      </c>
      <c r="E47" s="20">
        <v>10</v>
      </c>
      <c r="F47" s="20">
        <f t="shared" si="2"/>
        <v>27.5</v>
      </c>
      <c r="G47" s="21" t="s">
        <v>19</v>
      </c>
      <c r="H47" s="20">
        <f t="shared" si="8"/>
        <v>-10</v>
      </c>
      <c r="I47" s="20">
        <f t="shared" si="3"/>
        <v>29.939999999999998</v>
      </c>
      <c r="J47" s="45">
        <f t="shared" si="4"/>
        <v>15</v>
      </c>
      <c r="K47" s="45">
        <f t="shared" si="5"/>
        <v>27</v>
      </c>
      <c r="L47" s="61">
        <f t="shared" si="0"/>
        <v>0.35714285714285715</v>
      </c>
      <c r="M47" s="23">
        <f t="shared" si="1"/>
        <v>2.75</v>
      </c>
      <c r="N47">
        <v>1</v>
      </c>
      <c r="O47" s="23">
        <f t="shared" si="6"/>
        <v>1.75</v>
      </c>
      <c r="P47" s="45">
        <f t="shared" si="9"/>
        <v>6</v>
      </c>
      <c r="Q47" s="45">
        <f t="shared" si="10"/>
        <v>9</v>
      </c>
      <c r="R47" s="69">
        <f t="shared" si="11"/>
        <v>0.4</v>
      </c>
    </row>
    <row r="48" spans="1:18" x14ac:dyDescent="0.3">
      <c r="A48" s="24">
        <v>42417</v>
      </c>
      <c r="B48" s="27" t="s">
        <v>108</v>
      </c>
      <c r="C48" s="30" t="s">
        <v>109</v>
      </c>
      <c r="D48" s="19">
        <v>2.5</v>
      </c>
      <c r="E48" s="20">
        <f t="shared" si="7"/>
        <v>1</v>
      </c>
      <c r="F48" s="20">
        <f t="shared" si="2"/>
        <v>2.5</v>
      </c>
      <c r="G48" s="21" t="s">
        <v>19</v>
      </c>
      <c r="H48" s="20">
        <f t="shared" si="8"/>
        <v>-1</v>
      </c>
      <c r="I48" s="20">
        <f t="shared" si="3"/>
        <v>28.939999999999998</v>
      </c>
      <c r="J48" s="45">
        <f t="shared" si="4"/>
        <v>15</v>
      </c>
      <c r="K48" s="45">
        <f t="shared" si="5"/>
        <v>28</v>
      </c>
      <c r="L48" s="61">
        <f t="shared" si="0"/>
        <v>0.34883720930232559</v>
      </c>
      <c r="M48" s="23">
        <f t="shared" si="1"/>
        <v>2.5</v>
      </c>
      <c r="N48">
        <v>1</v>
      </c>
      <c r="O48" s="23">
        <f t="shared" si="6"/>
        <v>1.5</v>
      </c>
      <c r="P48" s="45">
        <f t="shared" si="9"/>
        <v>6</v>
      </c>
      <c r="Q48" s="45">
        <f t="shared" si="10"/>
        <v>10</v>
      </c>
      <c r="R48" s="69">
        <f t="shared" si="11"/>
        <v>0.375</v>
      </c>
    </row>
    <row r="49" spans="1:18" x14ac:dyDescent="0.3">
      <c r="A49" s="24">
        <v>42419</v>
      </c>
      <c r="B49" s="27" t="s">
        <v>110</v>
      </c>
      <c r="C49" s="30" t="s">
        <v>111</v>
      </c>
      <c r="D49" s="19">
        <v>3.5</v>
      </c>
      <c r="E49" s="20">
        <v>2</v>
      </c>
      <c r="F49" s="20">
        <f t="shared" si="2"/>
        <v>7</v>
      </c>
      <c r="G49" s="21" t="s">
        <v>19</v>
      </c>
      <c r="H49" s="20">
        <f t="shared" si="8"/>
        <v>-2</v>
      </c>
      <c r="I49" s="20">
        <f t="shared" si="3"/>
        <v>26.939999999999998</v>
      </c>
      <c r="J49" s="45">
        <f t="shared" si="4"/>
        <v>15</v>
      </c>
      <c r="K49" s="45">
        <f t="shared" si="5"/>
        <v>29</v>
      </c>
      <c r="L49" s="61">
        <f t="shared" si="0"/>
        <v>0.34090909090909088</v>
      </c>
      <c r="M49" s="23">
        <f t="shared" si="1"/>
        <v>3.5</v>
      </c>
      <c r="N49">
        <v>1</v>
      </c>
      <c r="O49" s="23">
        <f t="shared" si="6"/>
        <v>2.5</v>
      </c>
      <c r="P49" s="45">
        <f t="shared" si="9"/>
        <v>6</v>
      </c>
      <c r="Q49" s="45">
        <f t="shared" si="10"/>
        <v>11</v>
      </c>
      <c r="R49" s="69">
        <f t="shared" si="11"/>
        <v>0.35294117647058826</v>
      </c>
    </row>
    <row r="50" spans="1:18" x14ac:dyDescent="0.3">
      <c r="A50" s="24">
        <v>42420</v>
      </c>
      <c r="B50" s="27" t="s">
        <v>112</v>
      </c>
      <c r="C50" s="30" t="s">
        <v>113</v>
      </c>
      <c r="D50" s="19">
        <v>2.25</v>
      </c>
      <c r="E50" s="20">
        <v>4</v>
      </c>
      <c r="F50" s="20">
        <f t="shared" si="2"/>
        <v>9</v>
      </c>
      <c r="G50" s="21" t="s">
        <v>19</v>
      </c>
      <c r="H50" s="20">
        <f t="shared" si="8"/>
        <v>-4</v>
      </c>
      <c r="I50" s="20">
        <f t="shared" si="3"/>
        <v>22.939999999999998</v>
      </c>
      <c r="J50" s="45">
        <f t="shared" si="4"/>
        <v>15</v>
      </c>
      <c r="K50" s="45">
        <f t="shared" si="5"/>
        <v>30</v>
      </c>
      <c r="L50" s="61">
        <f t="shared" si="0"/>
        <v>0.33333333333333331</v>
      </c>
      <c r="M50" s="23">
        <f t="shared" si="1"/>
        <v>2.25</v>
      </c>
      <c r="N50">
        <v>1</v>
      </c>
      <c r="O50" s="23">
        <f t="shared" si="6"/>
        <v>1.25</v>
      </c>
      <c r="P50" s="45">
        <f t="shared" si="9"/>
        <v>6</v>
      </c>
      <c r="Q50" s="45">
        <f t="shared" si="10"/>
        <v>12</v>
      </c>
      <c r="R50" s="69">
        <f t="shared" si="11"/>
        <v>0.33333333333333331</v>
      </c>
    </row>
    <row r="51" spans="1:18" x14ac:dyDescent="0.3">
      <c r="A51" s="24">
        <v>42421</v>
      </c>
      <c r="B51" s="27" t="s">
        <v>114</v>
      </c>
      <c r="C51" s="30" t="s">
        <v>115</v>
      </c>
      <c r="D51" s="19">
        <v>2.5</v>
      </c>
      <c r="E51" s="20">
        <v>8</v>
      </c>
      <c r="F51" s="20">
        <f t="shared" si="2"/>
        <v>20</v>
      </c>
      <c r="G51" s="21" t="s">
        <v>28</v>
      </c>
      <c r="H51" s="20">
        <f t="shared" si="8"/>
        <v>12</v>
      </c>
      <c r="I51" s="20">
        <f t="shared" si="3"/>
        <v>34.94</v>
      </c>
      <c r="J51" s="45">
        <f t="shared" si="4"/>
        <v>16</v>
      </c>
      <c r="K51" s="45">
        <f t="shared" si="5"/>
        <v>30</v>
      </c>
      <c r="L51" s="61">
        <f t="shared" si="0"/>
        <v>0.34782608695652173</v>
      </c>
      <c r="M51" s="23">
        <f t="shared" si="1"/>
        <v>2.5</v>
      </c>
      <c r="N51">
        <v>1</v>
      </c>
      <c r="O51" s="23">
        <f t="shared" si="6"/>
        <v>1.5</v>
      </c>
      <c r="P51" s="45">
        <f t="shared" si="9"/>
        <v>7</v>
      </c>
      <c r="Q51" s="45">
        <f t="shared" si="10"/>
        <v>12</v>
      </c>
      <c r="R51" s="69">
        <f t="shared" si="11"/>
        <v>0.36842105263157893</v>
      </c>
    </row>
    <row r="52" spans="1:18" x14ac:dyDescent="0.3">
      <c r="A52" s="24">
        <v>42422</v>
      </c>
      <c r="B52" s="27" t="s">
        <v>116</v>
      </c>
      <c r="C52" s="30" t="s">
        <v>117</v>
      </c>
      <c r="D52" s="19">
        <v>2.75</v>
      </c>
      <c r="E52" s="20">
        <f t="shared" si="7"/>
        <v>1</v>
      </c>
      <c r="F52" s="20">
        <f t="shared" si="2"/>
        <v>2.75</v>
      </c>
      <c r="G52" s="21" t="s">
        <v>19</v>
      </c>
      <c r="H52" s="20">
        <f t="shared" si="8"/>
        <v>-1</v>
      </c>
      <c r="I52" s="20">
        <f t="shared" si="3"/>
        <v>33.94</v>
      </c>
      <c r="J52" s="45">
        <f t="shared" si="4"/>
        <v>16</v>
      </c>
      <c r="K52" s="45">
        <f t="shared" si="5"/>
        <v>31</v>
      </c>
      <c r="L52" s="61">
        <f t="shared" si="0"/>
        <v>0.34042553191489361</v>
      </c>
      <c r="M52" s="23">
        <f t="shared" si="1"/>
        <v>2.75</v>
      </c>
      <c r="N52">
        <v>1</v>
      </c>
      <c r="O52" s="23">
        <f t="shared" si="6"/>
        <v>1.75</v>
      </c>
      <c r="P52" s="45">
        <f t="shared" si="9"/>
        <v>7</v>
      </c>
      <c r="Q52" s="45">
        <f t="shared" si="10"/>
        <v>13</v>
      </c>
      <c r="R52" s="69">
        <f t="shared" si="11"/>
        <v>0.35</v>
      </c>
    </row>
    <row r="53" spans="1:18" x14ac:dyDescent="0.3">
      <c r="A53" s="24">
        <v>42423</v>
      </c>
      <c r="B53" s="27" t="s">
        <v>118</v>
      </c>
      <c r="C53" s="30" t="s">
        <v>119</v>
      </c>
      <c r="D53" s="19">
        <v>2.2000000000000002</v>
      </c>
      <c r="E53" s="20">
        <f t="shared" si="7"/>
        <v>2</v>
      </c>
      <c r="F53" s="20">
        <f t="shared" si="2"/>
        <v>4.4000000000000004</v>
      </c>
      <c r="G53" s="21" t="s">
        <v>19</v>
      </c>
      <c r="H53" s="20">
        <f t="shared" si="8"/>
        <v>-2</v>
      </c>
      <c r="I53" s="20">
        <f t="shared" si="3"/>
        <v>31.939999999999998</v>
      </c>
      <c r="J53" s="45">
        <f t="shared" si="4"/>
        <v>16</v>
      </c>
      <c r="K53" s="45">
        <f t="shared" si="5"/>
        <v>32</v>
      </c>
      <c r="L53" s="61">
        <f t="shared" si="0"/>
        <v>0.33333333333333331</v>
      </c>
      <c r="M53" s="23">
        <f t="shared" si="1"/>
        <v>2.2000000000000002</v>
      </c>
      <c r="N53">
        <v>1</v>
      </c>
      <c r="O53" s="23">
        <f t="shared" si="6"/>
        <v>1.2000000000000002</v>
      </c>
      <c r="P53" s="45">
        <f t="shared" si="9"/>
        <v>7</v>
      </c>
      <c r="Q53" s="45">
        <f t="shared" si="10"/>
        <v>14</v>
      </c>
      <c r="R53" s="69">
        <f t="shared" si="11"/>
        <v>0.33333333333333331</v>
      </c>
    </row>
    <row r="54" spans="1:18" x14ac:dyDescent="0.3">
      <c r="A54" s="24">
        <v>42425</v>
      </c>
      <c r="B54" s="27" t="s">
        <v>120</v>
      </c>
      <c r="C54" s="48" t="s">
        <v>121</v>
      </c>
      <c r="D54" s="19">
        <v>3.75</v>
      </c>
      <c r="E54" s="20">
        <f t="shared" si="7"/>
        <v>4</v>
      </c>
      <c r="F54" s="20">
        <f t="shared" si="2"/>
        <v>15</v>
      </c>
      <c r="G54" s="21" t="s">
        <v>28</v>
      </c>
      <c r="H54" s="20">
        <f t="shared" si="8"/>
        <v>11</v>
      </c>
      <c r="I54" s="20">
        <f t="shared" si="3"/>
        <v>42.94</v>
      </c>
      <c r="J54" s="45">
        <f t="shared" si="4"/>
        <v>17</v>
      </c>
      <c r="K54" s="45">
        <f t="shared" si="5"/>
        <v>32</v>
      </c>
      <c r="L54" s="61">
        <f t="shared" si="0"/>
        <v>0.34693877551020408</v>
      </c>
      <c r="M54" s="23">
        <f t="shared" si="1"/>
        <v>3.75</v>
      </c>
      <c r="N54">
        <v>1</v>
      </c>
      <c r="O54" s="23">
        <f t="shared" si="6"/>
        <v>2.75</v>
      </c>
      <c r="P54" s="45">
        <f t="shared" si="9"/>
        <v>8</v>
      </c>
      <c r="Q54" s="45">
        <f t="shared" si="10"/>
        <v>14</v>
      </c>
      <c r="R54" s="69">
        <f t="shared" si="11"/>
        <v>0.36363636363636365</v>
      </c>
    </row>
    <row r="55" spans="1:18" x14ac:dyDescent="0.3">
      <c r="A55" s="24">
        <v>42426</v>
      </c>
      <c r="B55" s="27" t="s">
        <v>122</v>
      </c>
      <c r="C55" s="30" t="s">
        <v>123</v>
      </c>
      <c r="D55" s="19">
        <v>2.75</v>
      </c>
      <c r="E55" s="20">
        <f t="shared" si="7"/>
        <v>1</v>
      </c>
      <c r="F55" s="20">
        <f t="shared" si="2"/>
        <v>2.75</v>
      </c>
      <c r="G55" s="21" t="s">
        <v>28</v>
      </c>
      <c r="H55" s="20">
        <f t="shared" si="8"/>
        <v>1.75</v>
      </c>
      <c r="I55" s="20">
        <f t="shared" si="3"/>
        <v>44.69</v>
      </c>
      <c r="J55" s="45">
        <f t="shared" si="4"/>
        <v>18</v>
      </c>
      <c r="K55" s="45">
        <f t="shared" si="5"/>
        <v>32</v>
      </c>
      <c r="L55" s="61">
        <f t="shared" si="0"/>
        <v>0.36</v>
      </c>
      <c r="M55" s="23">
        <f t="shared" si="1"/>
        <v>2.75</v>
      </c>
      <c r="N55">
        <v>1</v>
      </c>
      <c r="O55" s="23">
        <f t="shared" si="6"/>
        <v>1.75</v>
      </c>
      <c r="P55" s="45">
        <f t="shared" si="9"/>
        <v>9</v>
      </c>
      <c r="Q55" s="45">
        <f t="shared" si="10"/>
        <v>14</v>
      </c>
      <c r="R55" s="69">
        <f t="shared" si="11"/>
        <v>0.39130434782608697</v>
      </c>
    </row>
    <row r="56" spans="1:18" x14ac:dyDescent="0.3">
      <c r="A56" s="24">
        <v>42427</v>
      </c>
      <c r="B56" s="27" t="s">
        <v>124</v>
      </c>
      <c r="C56" s="30" t="s">
        <v>125</v>
      </c>
      <c r="D56" s="19">
        <v>2.75</v>
      </c>
      <c r="E56" s="20">
        <f t="shared" si="7"/>
        <v>1</v>
      </c>
      <c r="F56" s="20">
        <f t="shared" si="2"/>
        <v>2.75</v>
      </c>
      <c r="G56" s="21" t="s">
        <v>28</v>
      </c>
      <c r="H56" s="20">
        <f t="shared" si="8"/>
        <v>1.75</v>
      </c>
      <c r="I56" s="20">
        <f t="shared" si="3"/>
        <v>46.44</v>
      </c>
      <c r="J56" s="45">
        <f t="shared" si="4"/>
        <v>19</v>
      </c>
      <c r="K56" s="45">
        <f t="shared" si="5"/>
        <v>32</v>
      </c>
      <c r="L56" s="61">
        <f t="shared" si="0"/>
        <v>0.37254901960784315</v>
      </c>
      <c r="M56" s="23">
        <f t="shared" si="1"/>
        <v>2.75</v>
      </c>
      <c r="N56">
        <v>1</v>
      </c>
      <c r="O56" s="23">
        <f t="shared" si="6"/>
        <v>1.75</v>
      </c>
      <c r="P56" s="45">
        <f t="shared" si="9"/>
        <v>10</v>
      </c>
      <c r="Q56" s="45">
        <f t="shared" si="10"/>
        <v>14</v>
      </c>
      <c r="R56" s="69">
        <f t="shared" si="11"/>
        <v>0.41666666666666669</v>
      </c>
    </row>
    <row r="57" spans="1:18" x14ac:dyDescent="0.3">
      <c r="A57" s="24">
        <v>42429</v>
      </c>
      <c r="B57" s="27" t="s">
        <v>126</v>
      </c>
      <c r="C57" s="30" t="s">
        <v>127</v>
      </c>
      <c r="D57" s="19">
        <v>3.75</v>
      </c>
      <c r="E57" s="20">
        <f t="shared" si="7"/>
        <v>1</v>
      </c>
      <c r="F57" s="20">
        <f t="shared" si="2"/>
        <v>3.75</v>
      </c>
      <c r="G57" s="21" t="s">
        <v>28</v>
      </c>
      <c r="H57" s="20">
        <f t="shared" si="8"/>
        <v>2.75</v>
      </c>
      <c r="I57" s="20">
        <f t="shared" si="3"/>
        <v>49.19</v>
      </c>
      <c r="J57" s="45">
        <f t="shared" si="4"/>
        <v>20</v>
      </c>
      <c r="K57" s="45">
        <f t="shared" si="5"/>
        <v>32</v>
      </c>
      <c r="L57" s="61">
        <f t="shared" si="0"/>
        <v>0.38461538461538464</v>
      </c>
      <c r="M57" s="23">
        <f t="shared" si="1"/>
        <v>3.75</v>
      </c>
      <c r="N57">
        <v>1</v>
      </c>
      <c r="O57" s="23">
        <f t="shared" si="6"/>
        <v>2.75</v>
      </c>
      <c r="P57" s="45">
        <f t="shared" si="9"/>
        <v>11</v>
      </c>
      <c r="Q57" s="45">
        <f t="shared" si="10"/>
        <v>14</v>
      </c>
      <c r="R57" s="69">
        <f t="shared" si="11"/>
        <v>0.44</v>
      </c>
    </row>
    <row r="58" spans="1:18" ht="39.75" customHeight="1" x14ac:dyDescent="0.3">
      <c r="A58" s="51">
        <v>42430</v>
      </c>
      <c r="B58" s="72" t="s">
        <v>128</v>
      </c>
      <c r="C58" s="73" t="s">
        <v>129</v>
      </c>
      <c r="D58" s="52">
        <v>4</v>
      </c>
      <c r="E58" s="20">
        <f t="shared" si="7"/>
        <v>1</v>
      </c>
      <c r="F58" s="53">
        <f t="shared" si="2"/>
        <v>4</v>
      </c>
      <c r="G58" s="54" t="s">
        <v>28</v>
      </c>
      <c r="H58" s="20">
        <f t="shared" si="8"/>
        <v>3</v>
      </c>
      <c r="I58" s="53">
        <f t="shared" si="3"/>
        <v>52.19</v>
      </c>
      <c r="J58" s="44">
        <f t="shared" si="4"/>
        <v>21</v>
      </c>
      <c r="K58" s="44">
        <f t="shared" si="5"/>
        <v>32</v>
      </c>
      <c r="L58" s="68">
        <f t="shared" si="0"/>
        <v>0.39622641509433965</v>
      </c>
      <c r="M58" s="23">
        <f t="shared" si="1"/>
        <v>4</v>
      </c>
      <c r="N58">
        <v>1</v>
      </c>
      <c r="O58" s="23">
        <f t="shared" si="6"/>
        <v>3</v>
      </c>
      <c r="P58" s="44">
        <v>1</v>
      </c>
      <c r="Q58" s="44">
        <v>0</v>
      </c>
      <c r="R58" s="70">
        <f t="shared" si="11"/>
        <v>1</v>
      </c>
    </row>
    <row r="59" spans="1:18" x14ac:dyDescent="0.3">
      <c r="A59" s="24">
        <v>42431</v>
      </c>
      <c r="B59" s="63" t="s">
        <v>130</v>
      </c>
      <c r="C59" s="30" t="s">
        <v>131</v>
      </c>
      <c r="D59" s="19">
        <v>3.5</v>
      </c>
      <c r="E59" s="20">
        <f t="shared" si="7"/>
        <v>1</v>
      </c>
      <c r="F59" s="20">
        <f t="shared" si="2"/>
        <v>3.5</v>
      </c>
      <c r="G59" s="21" t="s">
        <v>19</v>
      </c>
      <c r="H59" s="20">
        <f t="shared" si="8"/>
        <v>-1</v>
      </c>
      <c r="I59" s="20">
        <f t="shared" si="3"/>
        <v>51.19</v>
      </c>
      <c r="J59" s="45">
        <f t="shared" si="4"/>
        <v>21</v>
      </c>
      <c r="K59" s="45">
        <f t="shared" si="5"/>
        <v>33</v>
      </c>
      <c r="L59" s="61">
        <f t="shared" si="0"/>
        <v>0.3888888888888889</v>
      </c>
      <c r="M59" s="23">
        <f t="shared" si="1"/>
        <v>3.5</v>
      </c>
      <c r="N59">
        <v>1</v>
      </c>
      <c r="O59" s="23">
        <f>M59-N59</f>
        <v>2.5</v>
      </c>
      <c r="P59" s="45">
        <f t="shared" ref="P59:P82" si="12">IF(G59="","",IF(G59="Won",P58+1,IF(G59="Push",P58,P58)))</f>
        <v>1</v>
      </c>
      <c r="Q59" s="45">
        <f t="shared" ref="Q59:Q82" si="13">IF(G59="","",IF(G59="Lost",Q58+1,IF(G59="Push",Q58,Q58)))</f>
        <v>1</v>
      </c>
      <c r="R59" s="69">
        <f t="shared" si="11"/>
        <v>0.5</v>
      </c>
    </row>
    <row r="60" spans="1:18" x14ac:dyDescent="0.3">
      <c r="A60" s="24">
        <v>42432</v>
      </c>
      <c r="B60" s="27" t="s">
        <v>132</v>
      </c>
      <c r="C60" s="30" t="s">
        <v>133</v>
      </c>
      <c r="D60" s="19">
        <v>2.5</v>
      </c>
      <c r="E60" s="20">
        <f t="shared" si="7"/>
        <v>2</v>
      </c>
      <c r="F60" s="20">
        <f t="shared" si="2"/>
        <v>5</v>
      </c>
      <c r="G60" s="21" t="s">
        <v>28</v>
      </c>
      <c r="H60" s="20">
        <f t="shared" si="8"/>
        <v>3</v>
      </c>
      <c r="I60" s="20">
        <f t="shared" si="3"/>
        <v>54.19</v>
      </c>
      <c r="J60" s="45">
        <f t="shared" si="4"/>
        <v>22</v>
      </c>
      <c r="K60" s="45">
        <f t="shared" si="5"/>
        <v>33</v>
      </c>
      <c r="L60" s="61">
        <f t="shared" si="0"/>
        <v>0.4</v>
      </c>
      <c r="M60" s="23">
        <f t="shared" si="1"/>
        <v>2.5</v>
      </c>
      <c r="N60">
        <v>1</v>
      </c>
      <c r="O60" s="23">
        <f t="shared" ref="O60:O123" si="14">M60-N60</f>
        <v>1.5</v>
      </c>
      <c r="P60" s="45">
        <f t="shared" si="12"/>
        <v>2</v>
      </c>
      <c r="Q60" s="45">
        <f t="shared" si="13"/>
        <v>1</v>
      </c>
      <c r="R60" s="69">
        <f t="shared" si="11"/>
        <v>0.66666666666666663</v>
      </c>
    </row>
    <row r="61" spans="1:18" x14ac:dyDescent="0.3">
      <c r="A61" s="24">
        <v>42433</v>
      </c>
      <c r="B61" s="25" t="s">
        <v>134</v>
      </c>
      <c r="C61" s="26" t="s">
        <v>135</v>
      </c>
      <c r="D61" s="19">
        <v>2.75</v>
      </c>
      <c r="E61" s="20">
        <f t="shared" si="7"/>
        <v>1</v>
      </c>
      <c r="F61" s="20">
        <f t="shared" si="2"/>
        <v>2.75</v>
      </c>
      <c r="G61" s="21" t="s">
        <v>19</v>
      </c>
      <c r="H61" s="20">
        <f t="shared" si="8"/>
        <v>-1</v>
      </c>
      <c r="I61" s="20">
        <f t="shared" si="3"/>
        <v>53.19</v>
      </c>
      <c r="J61" s="45">
        <f t="shared" si="4"/>
        <v>22</v>
      </c>
      <c r="K61" s="45">
        <f t="shared" si="5"/>
        <v>34</v>
      </c>
      <c r="L61" s="61">
        <f t="shared" si="0"/>
        <v>0.39285714285714285</v>
      </c>
      <c r="M61" s="23">
        <f t="shared" si="1"/>
        <v>2.75</v>
      </c>
      <c r="N61">
        <v>1</v>
      </c>
      <c r="O61" s="23">
        <f t="shared" si="14"/>
        <v>1.75</v>
      </c>
      <c r="P61" s="45">
        <f t="shared" si="12"/>
        <v>2</v>
      </c>
      <c r="Q61" s="45">
        <f t="shared" si="13"/>
        <v>2</v>
      </c>
      <c r="R61" s="69">
        <f t="shared" si="11"/>
        <v>0.5</v>
      </c>
    </row>
    <row r="62" spans="1:18" x14ac:dyDescent="0.3">
      <c r="A62" s="24">
        <v>42434</v>
      </c>
      <c r="B62" s="25" t="s">
        <v>136</v>
      </c>
      <c r="C62" s="26" t="s">
        <v>137</v>
      </c>
      <c r="D62" s="19">
        <v>3.5</v>
      </c>
      <c r="E62" s="20">
        <f t="shared" si="7"/>
        <v>2</v>
      </c>
      <c r="F62" s="20">
        <f t="shared" si="2"/>
        <v>7</v>
      </c>
      <c r="G62" s="21" t="s">
        <v>19</v>
      </c>
      <c r="H62" s="20">
        <f t="shared" si="8"/>
        <v>-2</v>
      </c>
      <c r="I62" s="20">
        <f t="shared" si="3"/>
        <v>51.19</v>
      </c>
      <c r="J62" s="45">
        <f t="shared" si="4"/>
        <v>22</v>
      </c>
      <c r="K62" s="45">
        <f t="shared" si="5"/>
        <v>35</v>
      </c>
      <c r="L62" s="61">
        <f t="shared" si="0"/>
        <v>0.38596491228070173</v>
      </c>
      <c r="M62" s="23">
        <f t="shared" si="1"/>
        <v>3.5</v>
      </c>
      <c r="N62">
        <v>1</v>
      </c>
      <c r="O62" s="23">
        <f t="shared" si="14"/>
        <v>2.5</v>
      </c>
      <c r="P62" s="45">
        <f t="shared" si="12"/>
        <v>2</v>
      </c>
      <c r="Q62" s="45">
        <f t="shared" si="13"/>
        <v>3</v>
      </c>
      <c r="R62" s="69">
        <f t="shared" si="11"/>
        <v>0.4</v>
      </c>
    </row>
    <row r="63" spans="1:18" x14ac:dyDescent="0.3">
      <c r="A63" s="24">
        <v>42436</v>
      </c>
      <c r="B63" s="27" t="s">
        <v>138</v>
      </c>
      <c r="C63" s="28" t="s">
        <v>139</v>
      </c>
      <c r="D63" s="19">
        <v>2.5</v>
      </c>
      <c r="E63" s="20">
        <f t="shared" si="7"/>
        <v>4</v>
      </c>
      <c r="F63" s="20">
        <f t="shared" si="2"/>
        <v>10</v>
      </c>
      <c r="G63" s="21" t="s">
        <v>19</v>
      </c>
      <c r="H63" s="20">
        <f t="shared" si="8"/>
        <v>-4</v>
      </c>
      <c r="I63" s="20">
        <f t="shared" si="3"/>
        <v>47.19</v>
      </c>
      <c r="J63" s="45">
        <f t="shared" si="4"/>
        <v>22</v>
      </c>
      <c r="K63" s="45">
        <f t="shared" si="5"/>
        <v>36</v>
      </c>
      <c r="L63" s="61">
        <f t="shared" si="0"/>
        <v>0.37931034482758619</v>
      </c>
      <c r="M63" s="23">
        <f t="shared" si="1"/>
        <v>2.5</v>
      </c>
      <c r="N63">
        <v>1</v>
      </c>
      <c r="O63" s="23">
        <f t="shared" si="14"/>
        <v>1.5</v>
      </c>
      <c r="P63" s="45">
        <f t="shared" si="12"/>
        <v>2</v>
      </c>
      <c r="Q63" s="45">
        <f t="shared" si="13"/>
        <v>4</v>
      </c>
      <c r="R63" s="69">
        <f t="shared" si="11"/>
        <v>0.33333333333333331</v>
      </c>
    </row>
    <row r="64" spans="1:18" x14ac:dyDescent="0.3">
      <c r="A64" s="24">
        <v>42437</v>
      </c>
      <c r="B64" s="27" t="s">
        <v>140</v>
      </c>
      <c r="C64" s="28" t="s">
        <v>141</v>
      </c>
      <c r="D64" s="19">
        <v>2.88</v>
      </c>
      <c r="E64" s="20">
        <f t="shared" si="7"/>
        <v>8</v>
      </c>
      <c r="F64" s="20">
        <f t="shared" si="2"/>
        <v>23.04</v>
      </c>
      <c r="G64" s="21" t="s">
        <v>19</v>
      </c>
      <c r="H64" s="20">
        <f t="shared" si="8"/>
        <v>-8</v>
      </c>
      <c r="I64" s="20">
        <f t="shared" si="3"/>
        <v>39.19</v>
      </c>
      <c r="J64" s="45">
        <f t="shared" si="4"/>
        <v>22</v>
      </c>
      <c r="K64" s="45">
        <f t="shared" si="5"/>
        <v>37</v>
      </c>
      <c r="L64" s="61">
        <f t="shared" si="0"/>
        <v>0.3728813559322034</v>
      </c>
      <c r="M64" s="23">
        <f t="shared" si="1"/>
        <v>2.88</v>
      </c>
      <c r="N64">
        <v>1</v>
      </c>
      <c r="O64" s="23">
        <f t="shared" si="14"/>
        <v>1.88</v>
      </c>
      <c r="P64" s="45">
        <f t="shared" si="12"/>
        <v>2</v>
      </c>
      <c r="Q64" s="45">
        <f t="shared" si="13"/>
        <v>5</v>
      </c>
      <c r="R64" s="69">
        <f t="shared" si="11"/>
        <v>0.2857142857142857</v>
      </c>
    </row>
    <row r="65" spans="1:19" x14ac:dyDescent="0.3">
      <c r="A65" s="24">
        <v>42438</v>
      </c>
      <c r="B65" s="65" t="s">
        <v>142</v>
      </c>
      <c r="C65" s="66" t="s">
        <v>143</v>
      </c>
      <c r="D65" s="19">
        <v>3</v>
      </c>
      <c r="E65" s="20">
        <v>10</v>
      </c>
      <c r="F65" s="20">
        <f t="shared" si="2"/>
        <v>30</v>
      </c>
      <c r="G65" s="21" t="s">
        <v>28</v>
      </c>
      <c r="H65" s="20">
        <f t="shared" si="8"/>
        <v>20</v>
      </c>
      <c r="I65" s="20">
        <f t="shared" si="3"/>
        <v>59.19</v>
      </c>
      <c r="J65" s="45">
        <f t="shared" si="4"/>
        <v>23</v>
      </c>
      <c r="K65" s="45">
        <f t="shared" si="5"/>
        <v>37</v>
      </c>
      <c r="L65" s="61">
        <f t="shared" si="0"/>
        <v>0.38333333333333336</v>
      </c>
      <c r="M65" s="23">
        <f t="shared" si="1"/>
        <v>3</v>
      </c>
      <c r="N65">
        <v>1</v>
      </c>
      <c r="O65" s="23">
        <f t="shared" si="14"/>
        <v>2</v>
      </c>
      <c r="P65" s="45">
        <f t="shared" si="12"/>
        <v>3</v>
      </c>
      <c r="Q65" s="45">
        <f t="shared" si="13"/>
        <v>5</v>
      </c>
      <c r="R65" s="69">
        <f t="shared" si="11"/>
        <v>0.375</v>
      </c>
    </row>
    <row r="66" spans="1:19" x14ac:dyDescent="0.3">
      <c r="A66" s="24">
        <v>42439</v>
      </c>
      <c r="B66" s="27" t="s">
        <v>144</v>
      </c>
      <c r="C66" s="28" t="s">
        <v>145</v>
      </c>
      <c r="D66" s="19">
        <v>3</v>
      </c>
      <c r="E66" s="20">
        <f t="shared" si="7"/>
        <v>1</v>
      </c>
      <c r="F66" s="20">
        <f t="shared" si="2"/>
        <v>3</v>
      </c>
      <c r="G66" s="21" t="s">
        <v>19</v>
      </c>
      <c r="H66" s="20">
        <f t="shared" si="8"/>
        <v>-1</v>
      </c>
      <c r="I66" s="20">
        <f t="shared" si="3"/>
        <v>58.19</v>
      </c>
      <c r="J66" s="45">
        <f t="shared" si="4"/>
        <v>23</v>
      </c>
      <c r="K66" s="45">
        <f t="shared" si="5"/>
        <v>38</v>
      </c>
      <c r="L66" s="61">
        <f t="shared" si="0"/>
        <v>0.37704918032786883</v>
      </c>
      <c r="M66" s="23">
        <f t="shared" si="1"/>
        <v>3</v>
      </c>
      <c r="N66">
        <v>1</v>
      </c>
      <c r="O66" s="23">
        <f t="shared" si="14"/>
        <v>2</v>
      </c>
      <c r="P66" s="45">
        <f t="shared" si="12"/>
        <v>3</v>
      </c>
      <c r="Q66" s="45">
        <f t="shared" si="13"/>
        <v>6</v>
      </c>
      <c r="R66" s="69">
        <f t="shared" si="11"/>
        <v>0.33333333333333331</v>
      </c>
    </row>
    <row r="67" spans="1:19" x14ac:dyDescent="0.3">
      <c r="A67" s="24">
        <v>42440</v>
      </c>
      <c r="B67" s="27" t="s">
        <v>146</v>
      </c>
      <c r="C67" s="28" t="s">
        <v>147</v>
      </c>
      <c r="D67" s="19">
        <v>2.88</v>
      </c>
      <c r="E67" s="20">
        <f t="shared" si="7"/>
        <v>2</v>
      </c>
      <c r="F67" s="20">
        <f t="shared" si="2"/>
        <v>5.76</v>
      </c>
      <c r="G67" s="21" t="s">
        <v>28</v>
      </c>
      <c r="H67" s="20">
        <f t="shared" si="8"/>
        <v>3.76</v>
      </c>
      <c r="I67" s="20">
        <f t="shared" si="3"/>
        <v>61.949999999999996</v>
      </c>
      <c r="J67" s="45">
        <f t="shared" si="4"/>
        <v>24</v>
      </c>
      <c r="K67" s="45">
        <f t="shared" si="5"/>
        <v>38</v>
      </c>
      <c r="L67" s="61">
        <f t="shared" si="0"/>
        <v>0.38709677419354838</v>
      </c>
      <c r="M67" s="23">
        <f t="shared" si="1"/>
        <v>2.88</v>
      </c>
      <c r="N67">
        <v>1</v>
      </c>
      <c r="O67" s="23">
        <f t="shared" si="14"/>
        <v>1.88</v>
      </c>
      <c r="P67" s="45">
        <f t="shared" si="12"/>
        <v>4</v>
      </c>
      <c r="Q67" s="45">
        <f t="shared" si="13"/>
        <v>6</v>
      </c>
      <c r="R67" s="69">
        <f t="shared" si="11"/>
        <v>0.4</v>
      </c>
    </row>
    <row r="68" spans="1:19" x14ac:dyDescent="0.3">
      <c r="A68" s="24">
        <v>42441</v>
      </c>
      <c r="B68" s="27" t="s">
        <v>148</v>
      </c>
      <c r="C68" s="28" t="s">
        <v>149</v>
      </c>
      <c r="D68" s="19">
        <v>2.75</v>
      </c>
      <c r="E68" s="20">
        <f t="shared" si="7"/>
        <v>1</v>
      </c>
      <c r="F68" s="20">
        <f t="shared" si="2"/>
        <v>2.75</v>
      </c>
      <c r="G68" s="21" t="s">
        <v>19</v>
      </c>
      <c r="H68" s="20">
        <f t="shared" si="8"/>
        <v>-1</v>
      </c>
      <c r="I68" s="20">
        <f t="shared" si="3"/>
        <v>60.949999999999996</v>
      </c>
      <c r="J68" s="45">
        <f t="shared" si="4"/>
        <v>24</v>
      </c>
      <c r="K68" s="45">
        <f t="shared" si="5"/>
        <v>39</v>
      </c>
      <c r="L68" s="61">
        <f t="shared" si="0"/>
        <v>0.38095238095238093</v>
      </c>
      <c r="M68" s="23">
        <f t="shared" si="1"/>
        <v>2.75</v>
      </c>
      <c r="N68">
        <v>1</v>
      </c>
      <c r="O68" s="23">
        <f t="shared" si="14"/>
        <v>1.75</v>
      </c>
      <c r="P68" s="45">
        <f t="shared" si="12"/>
        <v>4</v>
      </c>
      <c r="Q68" s="45">
        <f t="shared" si="13"/>
        <v>7</v>
      </c>
      <c r="R68" s="69">
        <f t="shared" si="11"/>
        <v>0.36363636363636365</v>
      </c>
    </row>
    <row r="69" spans="1:19" x14ac:dyDescent="0.3">
      <c r="A69" s="24">
        <v>42443</v>
      </c>
      <c r="B69" s="27" t="s">
        <v>150</v>
      </c>
      <c r="C69" s="28" t="s">
        <v>119</v>
      </c>
      <c r="D69" s="19">
        <v>3</v>
      </c>
      <c r="E69" s="20">
        <f t="shared" si="7"/>
        <v>2</v>
      </c>
      <c r="F69" s="20">
        <f t="shared" si="2"/>
        <v>6</v>
      </c>
      <c r="G69" s="21" t="s">
        <v>28</v>
      </c>
      <c r="H69" s="20">
        <f t="shared" si="8"/>
        <v>4</v>
      </c>
      <c r="I69" s="20">
        <f t="shared" si="3"/>
        <v>64.949999999999989</v>
      </c>
      <c r="J69" s="45">
        <f t="shared" si="4"/>
        <v>25</v>
      </c>
      <c r="K69" s="45">
        <f t="shared" si="5"/>
        <v>39</v>
      </c>
      <c r="L69" s="61">
        <f t="shared" ref="L69:L132" si="15">IF(G69="","",J69/(J69+K69))</f>
        <v>0.390625</v>
      </c>
      <c r="M69" s="23">
        <f t="shared" ref="M69:M132" si="16">D69</f>
        <v>3</v>
      </c>
      <c r="N69">
        <v>1</v>
      </c>
      <c r="O69" s="23">
        <f t="shared" si="14"/>
        <v>2</v>
      </c>
      <c r="P69" s="45">
        <f t="shared" si="12"/>
        <v>5</v>
      </c>
      <c r="Q69" s="45">
        <f t="shared" si="13"/>
        <v>7</v>
      </c>
      <c r="R69" s="69">
        <f t="shared" si="11"/>
        <v>0.41666666666666669</v>
      </c>
    </row>
    <row r="70" spans="1:19" x14ac:dyDescent="0.3">
      <c r="A70" s="24">
        <v>42445</v>
      </c>
      <c r="B70" s="27" t="s">
        <v>151</v>
      </c>
      <c r="C70" s="67" t="s">
        <v>152</v>
      </c>
      <c r="D70" s="19">
        <v>2.37</v>
      </c>
      <c r="E70" s="20">
        <f t="shared" si="7"/>
        <v>1</v>
      </c>
      <c r="F70" s="20">
        <f t="shared" ref="F70:F103" si="17">IF(D70="","",IF(G69="Won",  D70*E70,D70*E70))</f>
        <v>2.37</v>
      </c>
      <c r="G70" s="21" t="s">
        <v>28</v>
      </c>
      <c r="H70" s="20">
        <f t="shared" si="8"/>
        <v>1.37</v>
      </c>
      <c r="I70" s="20">
        <f t="shared" ref="I70:I133" si="18">IF(G70="","",H70+I69)</f>
        <v>66.319999999999993</v>
      </c>
      <c r="J70" s="45">
        <f t="shared" ref="J70:J133" si="19">IF(G70="","",IF(G70="Won",J69+1,IF(G70="Push",J69,J69)))</f>
        <v>26</v>
      </c>
      <c r="K70" s="45">
        <f t="shared" ref="K70:K133" si="20">IF(G70="","",IF(G70="Lost",K69+1,IF(G70="Push",K69,K69)))</f>
        <v>39</v>
      </c>
      <c r="L70" s="61">
        <f t="shared" si="15"/>
        <v>0.4</v>
      </c>
      <c r="M70" s="23">
        <f t="shared" si="16"/>
        <v>2.37</v>
      </c>
      <c r="N70">
        <v>1</v>
      </c>
      <c r="O70" s="23">
        <f t="shared" si="14"/>
        <v>1.37</v>
      </c>
      <c r="P70" s="45">
        <f t="shared" si="12"/>
        <v>6</v>
      </c>
      <c r="Q70" s="45">
        <f t="shared" si="13"/>
        <v>7</v>
      </c>
      <c r="R70" s="69">
        <f t="shared" si="11"/>
        <v>0.46153846153846156</v>
      </c>
      <c r="S70" t="s">
        <v>153</v>
      </c>
    </row>
    <row r="71" spans="1:19" x14ac:dyDescent="0.3">
      <c r="A71" s="24">
        <v>42446</v>
      </c>
      <c r="B71" s="27" t="s">
        <v>154</v>
      </c>
      <c r="C71" s="30" t="s">
        <v>155</v>
      </c>
      <c r="D71" s="19">
        <v>3.25</v>
      </c>
      <c r="E71" s="20">
        <f t="shared" ref="E71:E134" si="21">IF(D71="","",IF(G70="Won",1,IF(COUNTIF(G66:G70,"Lost")&gt;4,1,E70*2)))</f>
        <v>1</v>
      </c>
      <c r="F71" s="20">
        <f t="shared" si="17"/>
        <v>3.25</v>
      </c>
      <c r="G71" s="21" t="s">
        <v>19</v>
      </c>
      <c r="H71" s="20">
        <f t="shared" ref="H71:H131" si="22">IF(G71="","",IF(G71="Won", E71*D71-E71,-E71))</f>
        <v>-1</v>
      </c>
      <c r="I71" s="20">
        <f t="shared" si="18"/>
        <v>65.319999999999993</v>
      </c>
      <c r="J71" s="45">
        <f t="shared" si="19"/>
        <v>26</v>
      </c>
      <c r="K71" s="45">
        <f t="shared" si="20"/>
        <v>40</v>
      </c>
      <c r="L71" s="61">
        <f t="shared" si="15"/>
        <v>0.39393939393939392</v>
      </c>
      <c r="M71" s="23">
        <f t="shared" si="16"/>
        <v>3.25</v>
      </c>
      <c r="N71">
        <v>1</v>
      </c>
      <c r="O71" s="23">
        <f t="shared" si="14"/>
        <v>2.25</v>
      </c>
      <c r="P71" s="45">
        <f t="shared" si="12"/>
        <v>6</v>
      </c>
      <c r="Q71" s="45">
        <f t="shared" si="13"/>
        <v>8</v>
      </c>
      <c r="R71" s="69">
        <f t="shared" si="11"/>
        <v>0.42857142857142855</v>
      </c>
    </row>
    <row r="72" spans="1:19" x14ac:dyDescent="0.3">
      <c r="A72" s="24">
        <v>42447</v>
      </c>
      <c r="B72" s="27" t="s">
        <v>156</v>
      </c>
      <c r="C72" s="30" t="s">
        <v>157</v>
      </c>
      <c r="D72" s="19">
        <v>3.25</v>
      </c>
      <c r="E72" s="20">
        <f t="shared" si="21"/>
        <v>2</v>
      </c>
      <c r="F72" s="20">
        <f t="shared" si="17"/>
        <v>6.5</v>
      </c>
      <c r="G72" s="21" t="s">
        <v>28</v>
      </c>
      <c r="H72" s="20">
        <f t="shared" si="22"/>
        <v>4.5</v>
      </c>
      <c r="I72" s="20">
        <f t="shared" si="18"/>
        <v>69.819999999999993</v>
      </c>
      <c r="J72" s="45">
        <f t="shared" si="19"/>
        <v>27</v>
      </c>
      <c r="K72" s="45">
        <f t="shared" si="20"/>
        <v>40</v>
      </c>
      <c r="L72" s="61">
        <f t="shared" si="15"/>
        <v>0.40298507462686567</v>
      </c>
      <c r="M72" s="23">
        <f t="shared" si="16"/>
        <v>3.25</v>
      </c>
      <c r="N72">
        <v>1</v>
      </c>
      <c r="O72" s="23">
        <f t="shared" si="14"/>
        <v>2.25</v>
      </c>
      <c r="P72" s="45">
        <f t="shared" si="12"/>
        <v>7</v>
      </c>
      <c r="Q72" s="45">
        <f t="shared" si="13"/>
        <v>8</v>
      </c>
      <c r="R72" s="69">
        <f t="shared" si="11"/>
        <v>0.46666666666666667</v>
      </c>
    </row>
    <row r="73" spans="1:19" x14ac:dyDescent="0.3">
      <c r="A73" s="24">
        <v>42449</v>
      </c>
      <c r="B73" s="27" t="s">
        <v>158</v>
      </c>
      <c r="C73" s="30" t="s">
        <v>159</v>
      </c>
      <c r="D73" s="19">
        <v>2.5</v>
      </c>
      <c r="E73" s="20">
        <f t="shared" si="21"/>
        <v>1</v>
      </c>
      <c r="F73" s="20">
        <f t="shared" si="17"/>
        <v>2.5</v>
      </c>
      <c r="G73" s="21" t="s">
        <v>19</v>
      </c>
      <c r="H73" s="20">
        <f t="shared" si="22"/>
        <v>-1</v>
      </c>
      <c r="I73" s="20">
        <f t="shared" si="18"/>
        <v>68.819999999999993</v>
      </c>
      <c r="J73" s="45">
        <f t="shared" si="19"/>
        <v>27</v>
      </c>
      <c r="K73" s="45">
        <f t="shared" si="20"/>
        <v>41</v>
      </c>
      <c r="L73" s="61">
        <f t="shared" si="15"/>
        <v>0.39705882352941174</v>
      </c>
      <c r="M73" s="23">
        <f t="shared" si="16"/>
        <v>2.5</v>
      </c>
      <c r="N73">
        <v>1</v>
      </c>
      <c r="O73" s="23">
        <f t="shared" si="14"/>
        <v>1.5</v>
      </c>
      <c r="P73" s="45">
        <f t="shared" si="12"/>
        <v>7</v>
      </c>
      <c r="Q73" s="45">
        <f t="shared" si="13"/>
        <v>9</v>
      </c>
      <c r="R73" s="69">
        <f t="shared" si="11"/>
        <v>0.4375</v>
      </c>
    </row>
    <row r="74" spans="1:19" x14ac:dyDescent="0.3">
      <c r="A74" s="24">
        <v>42450</v>
      </c>
      <c r="B74" s="27" t="s">
        <v>160</v>
      </c>
      <c r="C74" s="30" t="s">
        <v>161</v>
      </c>
      <c r="D74" s="19">
        <v>2.62</v>
      </c>
      <c r="E74" s="20">
        <f t="shared" si="21"/>
        <v>2</v>
      </c>
      <c r="F74" s="20">
        <f t="shared" si="17"/>
        <v>5.24</v>
      </c>
      <c r="G74" s="21" t="s">
        <v>19</v>
      </c>
      <c r="H74" s="20">
        <f t="shared" si="22"/>
        <v>-2</v>
      </c>
      <c r="I74" s="20">
        <f t="shared" si="18"/>
        <v>66.819999999999993</v>
      </c>
      <c r="J74" s="45">
        <f t="shared" si="19"/>
        <v>27</v>
      </c>
      <c r="K74" s="45">
        <f t="shared" si="20"/>
        <v>42</v>
      </c>
      <c r="L74" s="61">
        <f t="shared" si="15"/>
        <v>0.39130434782608697</v>
      </c>
      <c r="M74" s="23">
        <f t="shared" si="16"/>
        <v>2.62</v>
      </c>
      <c r="N74">
        <v>1</v>
      </c>
      <c r="O74" s="23">
        <f t="shared" si="14"/>
        <v>1.62</v>
      </c>
      <c r="P74" s="45">
        <f t="shared" si="12"/>
        <v>7</v>
      </c>
      <c r="Q74" s="45">
        <f t="shared" si="13"/>
        <v>10</v>
      </c>
      <c r="R74" s="69">
        <f t="shared" si="11"/>
        <v>0.41176470588235292</v>
      </c>
    </row>
    <row r="75" spans="1:19" x14ac:dyDescent="0.3">
      <c r="A75" s="24">
        <v>42451</v>
      </c>
      <c r="B75" s="27" t="s">
        <v>162</v>
      </c>
      <c r="C75" s="30" t="s">
        <v>163</v>
      </c>
      <c r="D75" s="19">
        <v>2.5</v>
      </c>
      <c r="E75" s="20">
        <f t="shared" si="21"/>
        <v>4</v>
      </c>
      <c r="F75" s="20">
        <f t="shared" si="17"/>
        <v>10</v>
      </c>
      <c r="G75" s="21" t="s">
        <v>28</v>
      </c>
      <c r="H75" s="20">
        <f t="shared" si="22"/>
        <v>6</v>
      </c>
      <c r="I75" s="20">
        <f t="shared" si="18"/>
        <v>72.819999999999993</v>
      </c>
      <c r="J75" s="45">
        <f t="shared" si="19"/>
        <v>28</v>
      </c>
      <c r="K75" s="45">
        <f t="shared" si="20"/>
        <v>42</v>
      </c>
      <c r="L75" s="61">
        <f t="shared" si="15"/>
        <v>0.4</v>
      </c>
      <c r="M75" s="23">
        <f t="shared" si="16"/>
        <v>2.5</v>
      </c>
      <c r="N75">
        <v>1</v>
      </c>
      <c r="O75" s="23">
        <f t="shared" si="14"/>
        <v>1.5</v>
      </c>
      <c r="P75" s="45">
        <f t="shared" si="12"/>
        <v>8</v>
      </c>
      <c r="Q75" s="45">
        <f t="shared" si="13"/>
        <v>10</v>
      </c>
      <c r="R75" s="69">
        <f t="shared" si="11"/>
        <v>0.44444444444444442</v>
      </c>
    </row>
    <row r="76" spans="1:19" x14ac:dyDescent="0.3">
      <c r="A76" s="24">
        <v>42452</v>
      </c>
      <c r="B76" s="27" t="s">
        <v>164</v>
      </c>
      <c r="C76" s="30" t="s">
        <v>165</v>
      </c>
      <c r="D76" s="19">
        <v>3</v>
      </c>
      <c r="E76" s="20">
        <f t="shared" si="21"/>
        <v>1</v>
      </c>
      <c r="F76" s="20">
        <f t="shared" si="17"/>
        <v>3</v>
      </c>
      <c r="G76" s="21" t="s">
        <v>19</v>
      </c>
      <c r="H76" s="20">
        <f t="shared" si="22"/>
        <v>-1</v>
      </c>
      <c r="I76" s="20">
        <f t="shared" si="18"/>
        <v>71.819999999999993</v>
      </c>
      <c r="J76" s="45">
        <f t="shared" si="19"/>
        <v>28</v>
      </c>
      <c r="K76" s="45">
        <f t="shared" si="20"/>
        <v>43</v>
      </c>
      <c r="L76" s="61">
        <f t="shared" si="15"/>
        <v>0.39436619718309857</v>
      </c>
      <c r="M76" s="23">
        <f t="shared" si="16"/>
        <v>3</v>
      </c>
      <c r="N76">
        <v>1</v>
      </c>
      <c r="O76" s="23">
        <f t="shared" si="14"/>
        <v>2</v>
      </c>
      <c r="P76" s="45">
        <f t="shared" si="12"/>
        <v>8</v>
      </c>
      <c r="Q76" s="45">
        <f t="shared" si="13"/>
        <v>11</v>
      </c>
      <c r="R76" s="69">
        <f t="shared" si="11"/>
        <v>0.42105263157894735</v>
      </c>
    </row>
    <row r="77" spans="1:19" x14ac:dyDescent="0.3">
      <c r="A77" s="24">
        <v>42453</v>
      </c>
      <c r="B77" s="27" t="s">
        <v>166</v>
      </c>
      <c r="C77" s="30" t="s">
        <v>167</v>
      </c>
      <c r="D77" s="19">
        <v>2.87</v>
      </c>
      <c r="E77" s="20">
        <f t="shared" si="21"/>
        <v>2</v>
      </c>
      <c r="F77" s="20">
        <f t="shared" si="17"/>
        <v>5.74</v>
      </c>
      <c r="G77" s="21" t="s">
        <v>28</v>
      </c>
      <c r="H77" s="20">
        <f t="shared" si="22"/>
        <v>3.74</v>
      </c>
      <c r="I77" s="20">
        <f t="shared" si="18"/>
        <v>75.559999999999988</v>
      </c>
      <c r="J77" s="45">
        <f t="shared" si="19"/>
        <v>29</v>
      </c>
      <c r="K77" s="45">
        <f t="shared" si="20"/>
        <v>43</v>
      </c>
      <c r="L77" s="61">
        <f t="shared" si="15"/>
        <v>0.40277777777777779</v>
      </c>
      <c r="M77" s="23">
        <f t="shared" si="16"/>
        <v>2.87</v>
      </c>
      <c r="N77">
        <v>1</v>
      </c>
      <c r="O77" s="23">
        <f t="shared" si="14"/>
        <v>1.87</v>
      </c>
      <c r="P77" s="45">
        <f t="shared" si="12"/>
        <v>9</v>
      </c>
      <c r="Q77" s="45">
        <f t="shared" si="13"/>
        <v>11</v>
      </c>
      <c r="R77" s="69">
        <f t="shared" si="11"/>
        <v>0.45</v>
      </c>
    </row>
    <row r="78" spans="1:19" x14ac:dyDescent="0.3">
      <c r="A78" s="24">
        <v>42454</v>
      </c>
      <c r="B78" s="27" t="s">
        <v>168</v>
      </c>
      <c r="C78" s="30" t="s">
        <v>169</v>
      </c>
      <c r="D78" s="19">
        <v>4.33</v>
      </c>
      <c r="E78" s="20">
        <f t="shared" si="21"/>
        <v>1</v>
      </c>
      <c r="F78" s="20">
        <f t="shared" si="17"/>
        <v>4.33</v>
      </c>
      <c r="G78" s="21" t="s">
        <v>19</v>
      </c>
      <c r="H78" s="20">
        <f t="shared" si="22"/>
        <v>-1</v>
      </c>
      <c r="I78" s="20">
        <f t="shared" si="18"/>
        <v>74.559999999999988</v>
      </c>
      <c r="J78" s="45">
        <f t="shared" si="19"/>
        <v>29</v>
      </c>
      <c r="K78" s="45">
        <f t="shared" si="20"/>
        <v>44</v>
      </c>
      <c r="L78" s="61">
        <f t="shared" si="15"/>
        <v>0.39726027397260272</v>
      </c>
      <c r="M78" s="23">
        <f t="shared" si="16"/>
        <v>4.33</v>
      </c>
      <c r="N78">
        <v>1</v>
      </c>
      <c r="O78" s="23">
        <f t="shared" si="14"/>
        <v>3.33</v>
      </c>
      <c r="P78" s="45">
        <f t="shared" si="12"/>
        <v>9</v>
      </c>
      <c r="Q78" s="45">
        <f t="shared" si="13"/>
        <v>12</v>
      </c>
      <c r="R78" s="69">
        <f t="shared" si="11"/>
        <v>0.42857142857142855</v>
      </c>
    </row>
    <row r="79" spans="1:19" x14ac:dyDescent="0.3">
      <c r="A79" s="24">
        <v>42455</v>
      </c>
      <c r="B79" s="27" t="s">
        <v>170</v>
      </c>
      <c r="C79" s="48" t="s">
        <v>171</v>
      </c>
      <c r="D79" s="19">
        <v>3</v>
      </c>
      <c r="E79" s="20">
        <f t="shared" si="21"/>
        <v>2</v>
      </c>
      <c r="F79" s="20">
        <f t="shared" si="17"/>
        <v>6</v>
      </c>
      <c r="G79" s="21" t="s">
        <v>28</v>
      </c>
      <c r="H79" s="20">
        <f t="shared" si="22"/>
        <v>4</v>
      </c>
      <c r="I79" s="20">
        <f t="shared" si="18"/>
        <v>78.559999999999988</v>
      </c>
      <c r="J79" s="45">
        <f t="shared" si="19"/>
        <v>30</v>
      </c>
      <c r="K79" s="45">
        <f t="shared" si="20"/>
        <v>44</v>
      </c>
      <c r="L79" s="61">
        <f t="shared" si="15"/>
        <v>0.40540540540540543</v>
      </c>
      <c r="M79" s="23">
        <f t="shared" si="16"/>
        <v>3</v>
      </c>
      <c r="N79">
        <v>1</v>
      </c>
      <c r="O79" s="23">
        <f t="shared" si="14"/>
        <v>2</v>
      </c>
      <c r="P79" s="45">
        <f t="shared" si="12"/>
        <v>10</v>
      </c>
      <c r="Q79" s="45">
        <f t="shared" si="13"/>
        <v>12</v>
      </c>
      <c r="R79" s="69">
        <f t="shared" si="11"/>
        <v>0.45454545454545453</v>
      </c>
    </row>
    <row r="80" spans="1:19" x14ac:dyDescent="0.3">
      <c r="A80" s="24">
        <v>42457</v>
      </c>
      <c r="B80" s="27" t="s">
        <v>172</v>
      </c>
      <c r="C80" s="48" t="s">
        <v>173</v>
      </c>
      <c r="D80" s="19">
        <v>2.75</v>
      </c>
      <c r="E80" s="20">
        <f t="shared" si="21"/>
        <v>1</v>
      </c>
      <c r="F80" s="20">
        <f t="shared" si="17"/>
        <v>2.75</v>
      </c>
      <c r="G80" s="21" t="s">
        <v>19</v>
      </c>
      <c r="H80" s="20">
        <f t="shared" si="22"/>
        <v>-1</v>
      </c>
      <c r="I80" s="20">
        <f t="shared" si="18"/>
        <v>77.559999999999988</v>
      </c>
      <c r="J80" s="45">
        <f t="shared" si="19"/>
        <v>30</v>
      </c>
      <c r="K80" s="45">
        <f t="shared" si="20"/>
        <v>45</v>
      </c>
      <c r="L80" s="61">
        <f t="shared" si="15"/>
        <v>0.4</v>
      </c>
      <c r="M80" s="23">
        <f t="shared" si="16"/>
        <v>2.75</v>
      </c>
      <c r="N80">
        <v>1</v>
      </c>
      <c r="O80" s="23">
        <f t="shared" si="14"/>
        <v>1.75</v>
      </c>
      <c r="P80" s="45">
        <f t="shared" si="12"/>
        <v>10</v>
      </c>
      <c r="Q80" s="45">
        <f t="shared" si="13"/>
        <v>13</v>
      </c>
      <c r="R80" s="69">
        <f t="shared" si="11"/>
        <v>0.43478260869565216</v>
      </c>
    </row>
    <row r="81" spans="1:18" x14ac:dyDescent="0.3">
      <c r="A81" s="24">
        <v>42459</v>
      </c>
      <c r="B81" s="27" t="s">
        <v>174</v>
      </c>
      <c r="C81" s="48" t="s">
        <v>175</v>
      </c>
      <c r="D81" s="19">
        <v>3.25</v>
      </c>
      <c r="E81" s="20">
        <f t="shared" si="21"/>
        <v>2</v>
      </c>
      <c r="F81" s="20">
        <f t="shared" si="17"/>
        <v>6.5</v>
      </c>
      <c r="G81" s="21" t="s">
        <v>19</v>
      </c>
      <c r="H81" s="20">
        <f t="shared" si="22"/>
        <v>-2</v>
      </c>
      <c r="I81" s="20">
        <f t="shared" si="18"/>
        <v>75.559999999999988</v>
      </c>
      <c r="J81" s="45">
        <f t="shared" si="19"/>
        <v>30</v>
      </c>
      <c r="K81" s="45">
        <f t="shared" si="20"/>
        <v>46</v>
      </c>
      <c r="L81" s="61">
        <f t="shared" si="15"/>
        <v>0.39473684210526316</v>
      </c>
      <c r="M81" s="23">
        <f t="shared" si="16"/>
        <v>3.25</v>
      </c>
      <c r="N81">
        <v>1</v>
      </c>
      <c r="O81" s="23">
        <f t="shared" si="14"/>
        <v>2.25</v>
      </c>
      <c r="P81" s="45">
        <f t="shared" si="12"/>
        <v>10</v>
      </c>
      <c r="Q81" s="45">
        <f t="shared" si="13"/>
        <v>14</v>
      </c>
      <c r="R81" s="69">
        <f t="shared" si="11"/>
        <v>0.41666666666666669</v>
      </c>
    </row>
    <row r="82" spans="1:18" x14ac:dyDescent="0.3">
      <c r="A82" s="24">
        <v>42460</v>
      </c>
      <c r="B82" s="27" t="s">
        <v>176</v>
      </c>
      <c r="C82" s="48" t="s">
        <v>177</v>
      </c>
      <c r="D82" s="19">
        <v>2.37</v>
      </c>
      <c r="E82" s="20">
        <f t="shared" si="21"/>
        <v>4</v>
      </c>
      <c r="F82" s="20">
        <f t="shared" si="17"/>
        <v>9.48</v>
      </c>
      <c r="G82" s="21" t="s">
        <v>28</v>
      </c>
      <c r="H82" s="20">
        <f t="shared" si="22"/>
        <v>5.48</v>
      </c>
      <c r="I82" s="20">
        <f t="shared" si="18"/>
        <v>81.039999999999992</v>
      </c>
      <c r="J82" s="45">
        <f t="shared" si="19"/>
        <v>31</v>
      </c>
      <c r="K82" s="45">
        <f t="shared" si="20"/>
        <v>46</v>
      </c>
      <c r="L82" s="61">
        <f t="shared" si="15"/>
        <v>0.40259740259740262</v>
      </c>
      <c r="M82" s="23">
        <f t="shared" si="16"/>
        <v>2.37</v>
      </c>
      <c r="N82">
        <v>1</v>
      </c>
      <c r="O82" s="23">
        <f t="shared" si="14"/>
        <v>1.37</v>
      </c>
      <c r="P82" s="45">
        <f t="shared" si="12"/>
        <v>11</v>
      </c>
      <c r="Q82" s="45">
        <f t="shared" si="13"/>
        <v>14</v>
      </c>
      <c r="R82" s="69">
        <f t="shared" si="11"/>
        <v>0.44</v>
      </c>
    </row>
    <row r="83" spans="1:18" x14ac:dyDescent="0.3">
      <c r="A83" s="16">
        <v>42461</v>
      </c>
      <c r="B83" s="74" t="s">
        <v>178</v>
      </c>
      <c r="C83" s="75" t="s">
        <v>179</v>
      </c>
      <c r="D83" s="76">
        <v>2.75</v>
      </c>
      <c r="E83" s="20">
        <f t="shared" si="21"/>
        <v>1</v>
      </c>
      <c r="F83" s="77">
        <f t="shared" si="17"/>
        <v>2.75</v>
      </c>
      <c r="G83" s="78" t="s">
        <v>19</v>
      </c>
      <c r="H83" s="20">
        <f t="shared" si="22"/>
        <v>-1</v>
      </c>
      <c r="I83" s="77">
        <f t="shared" si="18"/>
        <v>80.039999999999992</v>
      </c>
      <c r="J83" s="44">
        <f t="shared" si="19"/>
        <v>31</v>
      </c>
      <c r="K83" s="44">
        <f t="shared" si="20"/>
        <v>47</v>
      </c>
      <c r="L83" s="68">
        <f t="shared" si="15"/>
        <v>0.39743589743589741</v>
      </c>
      <c r="M83" s="79">
        <f t="shared" si="16"/>
        <v>2.75</v>
      </c>
      <c r="N83" s="80">
        <v>1</v>
      </c>
      <c r="O83" s="79">
        <f t="shared" si="14"/>
        <v>1.75</v>
      </c>
      <c r="P83" s="44">
        <v>0</v>
      </c>
      <c r="Q83" s="44">
        <v>1</v>
      </c>
      <c r="R83" s="70">
        <f t="shared" si="11"/>
        <v>0</v>
      </c>
    </row>
    <row r="84" spans="1:18" x14ac:dyDescent="0.3">
      <c r="A84" s="24">
        <v>42462</v>
      </c>
      <c r="B84" s="27" t="s">
        <v>180</v>
      </c>
      <c r="C84" s="48" t="s">
        <v>181</v>
      </c>
      <c r="D84" s="19">
        <v>10</v>
      </c>
      <c r="E84" s="20">
        <f t="shared" si="21"/>
        <v>2</v>
      </c>
      <c r="F84" s="20">
        <f t="shared" si="17"/>
        <v>20</v>
      </c>
      <c r="G84" s="81" t="s">
        <v>19</v>
      </c>
      <c r="H84" s="20">
        <f t="shared" si="22"/>
        <v>-2</v>
      </c>
      <c r="I84" s="20">
        <f t="shared" si="18"/>
        <v>78.039999999999992</v>
      </c>
      <c r="J84" s="45">
        <f t="shared" si="19"/>
        <v>31</v>
      </c>
      <c r="K84" s="45">
        <f t="shared" si="20"/>
        <v>48</v>
      </c>
      <c r="L84" s="61">
        <f t="shared" si="15"/>
        <v>0.39240506329113922</v>
      </c>
      <c r="M84" s="23">
        <f t="shared" si="16"/>
        <v>10</v>
      </c>
      <c r="N84">
        <v>1</v>
      </c>
      <c r="O84" s="23">
        <f t="shared" si="14"/>
        <v>9</v>
      </c>
      <c r="P84" s="45">
        <f t="shared" ref="P84:P105" si="23">IF(G84="","",IF(G84="Won",P83+1,IF(G84="Push",P83,P83)))</f>
        <v>0</v>
      </c>
      <c r="Q84" s="39">
        <f t="shared" ref="Q84:Q105" si="24">IF(G84="","",IF(G84="Lost",Q83+1,IF(G84="Push",Q83,Q83)))</f>
        <v>2</v>
      </c>
      <c r="R84" s="69">
        <f t="shared" si="11"/>
        <v>0</v>
      </c>
    </row>
    <row r="85" spans="1:18" x14ac:dyDescent="0.3">
      <c r="A85" s="24">
        <v>42464</v>
      </c>
      <c r="B85" s="27" t="s">
        <v>182</v>
      </c>
      <c r="C85" s="48" t="s">
        <v>183</v>
      </c>
      <c r="D85" s="19">
        <v>2.75</v>
      </c>
      <c r="E85" s="20">
        <f t="shared" si="21"/>
        <v>4</v>
      </c>
      <c r="F85" s="20">
        <f t="shared" si="17"/>
        <v>11</v>
      </c>
      <c r="G85" s="81" t="s">
        <v>19</v>
      </c>
      <c r="H85" s="20">
        <f t="shared" si="22"/>
        <v>-4</v>
      </c>
      <c r="I85" s="20">
        <f t="shared" si="18"/>
        <v>74.039999999999992</v>
      </c>
      <c r="J85" s="45">
        <f t="shared" si="19"/>
        <v>31</v>
      </c>
      <c r="K85" s="45">
        <f t="shared" si="20"/>
        <v>49</v>
      </c>
      <c r="L85" s="61">
        <f t="shared" si="15"/>
        <v>0.38750000000000001</v>
      </c>
      <c r="M85" s="23">
        <f t="shared" si="16"/>
        <v>2.75</v>
      </c>
      <c r="N85">
        <v>1</v>
      </c>
      <c r="O85" s="23">
        <f t="shared" si="14"/>
        <v>1.75</v>
      </c>
      <c r="P85" s="45">
        <f t="shared" si="23"/>
        <v>0</v>
      </c>
      <c r="Q85" s="39">
        <f t="shared" si="24"/>
        <v>3</v>
      </c>
      <c r="R85" s="84">
        <f t="shared" si="11"/>
        <v>0</v>
      </c>
    </row>
    <row r="86" spans="1:18" x14ac:dyDescent="0.3">
      <c r="A86" s="24">
        <v>42465</v>
      </c>
      <c r="B86" s="27" t="s">
        <v>184</v>
      </c>
      <c r="C86" s="48" t="s">
        <v>185</v>
      </c>
      <c r="D86" s="19">
        <v>2.1</v>
      </c>
      <c r="E86" s="20">
        <f t="shared" si="21"/>
        <v>8</v>
      </c>
      <c r="F86" s="20">
        <f t="shared" si="17"/>
        <v>16.8</v>
      </c>
      <c r="G86" s="81" t="s">
        <v>28</v>
      </c>
      <c r="H86" s="20">
        <f t="shared" si="22"/>
        <v>8.8000000000000007</v>
      </c>
      <c r="I86" s="20">
        <f t="shared" si="18"/>
        <v>82.839999999999989</v>
      </c>
      <c r="J86" s="45">
        <f t="shared" si="19"/>
        <v>32</v>
      </c>
      <c r="K86" s="45">
        <f t="shared" si="20"/>
        <v>49</v>
      </c>
      <c r="L86" s="61">
        <f t="shared" si="15"/>
        <v>0.39506172839506171</v>
      </c>
      <c r="M86" s="23">
        <f t="shared" si="16"/>
        <v>2.1</v>
      </c>
      <c r="N86">
        <v>1</v>
      </c>
      <c r="O86" s="23">
        <f t="shared" si="14"/>
        <v>1.1000000000000001</v>
      </c>
      <c r="P86" s="45">
        <f t="shared" si="23"/>
        <v>1</v>
      </c>
      <c r="Q86" s="39">
        <f t="shared" si="24"/>
        <v>3</v>
      </c>
      <c r="R86" s="84">
        <f t="shared" si="11"/>
        <v>0.25</v>
      </c>
    </row>
    <row r="87" spans="1:18" x14ac:dyDescent="0.3">
      <c r="A87" s="24">
        <v>42466</v>
      </c>
      <c r="B87" s="27" t="s">
        <v>186</v>
      </c>
      <c r="C87" s="48" t="s">
        <v>187</v>
      </c>
      <c r="D87" s="19">
        <v>2.75</v>
      </c>
      <c r="E87" s="20">
        <f t="shared" si="21"/>
        <v>1</v>
      </c>
      <c r="F87" s="20">
        <f t="shared" si="17"/>
        <v>2.75</v>
      </c>
      <c r="G87" s="81" t="s">
        <v>28</v>
      </c>
      <c r="H87" s="20">
        <f t="shared" si="22"/>
        <v>1.75</v>
      </c>
      <c r="I87" s="20">
        <f t="shared" si="18"/>
        <v>84.589999999999989</v>
      </c>
      <c r="J87" s="45">
        <f t="shared" si="19"/>
        <v>33</v>
      </c>
      <c r="K87" s="45">
        <f t="shared" si="20"/>
        <v>49</v>
      </c>
      <c r="L87" s="61">
        <f t="shared" si="15"/>
        <v>0.40243902439024393</v>
      </c>
      <c r="M87" s="23">
        <f t="shared" si="16"/>
        <v>2.75</v>
      </c>
      <c r="N87">
        <v>1</v>
      </c>
      <c r="O87" s="23">
        <f t="shared" si="14"/>
        <v>1.75</v>
      </c>
      <c r="P87" s="45">
        <f t="shared" si="23"/>
        <v>2</v>
      </c>
      <c r="Q87" s="39">
        <f t="shared" si="24"/>
        <v>3</v>
      </c>
      <c r="R87" s="84">
        <f t="shared" si="11"/>
        <v>0.4</v>
      </c>
    </row>
    <row r="88" spans="1:18" x14ac:dyDescent="0.3">
      <c r="A88" s="24">
        <v>42467</v>
      </c>
      <c r="B88" s="27" t="s">
        <v>188</v>
      </c>
      <c r="C88" s="48" t="s">
        <v>121</v>
      </c>
      <c r="D88" s="19">
        <v>2.2000000000000002</v>
      </c>
      <c r="E88" s="20">
        <f t="shared" si="21"/>
        <v>1</v>
      </c>
      <c r="F88" s="20">
        <f t="shared" si="17"/>
        <v>2.2000000000000002</v>
      </c>
      <c r="G88" s="81" t="s">
        <v>19</v>
      </c>
      <c r="H88" s="20">
        <f t="shared" si="22"/>
        <v>-1</v>
      </c>
      <c r="I88" s="20">
        <f t="shared" si="18"/>
        <v>83.589999999999989</v>
      </c>
      <c r="J88" s="45">
        <f t="shared" si="19"/>
        <v>33</v>
      </c>
      <c r="K88" s="45">
        <f t="shared" si="20"/>
        <v>50</v>
      </c>
      <c r="L88" s="61">
        <f t="shared" si="15"/>
        <v>0.39759036144578314</v>
      </c>
      <c r="M88" s="23">
        <f t="shared" si="16"/>
        <v>2.2000000000000002</v>
      </c>
      <c r="N88">
        <v>1</v>
      </c>
      <c r="O88" s="23">
        <f t="shared" si="14"/>
        <v>1.2000000000000002</v>
      </c>
      <c r="P88" s="45">
        <f t="shared" si="23"/>
        <v>2</v>
      </c>
      <c r="Q88" s="39">
        <f t="shared" si="24"/>
        <v>4</v>
      </c>
      <c r="R88" s="84">
        <f t="shared" si="11"/>
        <v>0.33333333333333331</v>
      </c>
    </row>
    <row r="89" spans="1:18" x14ac:dyDescent="0.3">
      <c r="A89" s="24">
        <v>42468</v>
      </c>
      <c r="B89" s="27" t="s">
        <v>189</v>
      </c>
      <c r="C89" s="48" t="s">
        <v>190</v>
      </c>
      <c r="D89" s="19">
        <v>3.5</v>
      </c>
      <c r="E89" s="20">
        <f t="shared" si="21"/>
        <v>2</v>
      </c>
      <c r="F89" s="20">
        <f t="shared" si="17"/>
        <v>7</v>
      </c>
      <c r="G89" s="81" t="s">
        <v>19</v>
      </c>
      <c r="H89" s="20">
        <f t="shared" si="22"/>
        <v>-2</v>
      </c>
      <c r="I89" s="20">
        <f t="shared" si="18"/>
        <v>81.589999999999989</v>
      </c>
      <c r="J89" s="45">
        <f t="shared" si="19"/>
        <v>33</v>
      </c>
      <c r="K89" s="45">
        <f t="shared" si="20"/>
        <v>51</v>
      </c>
      <c r="L89" s="61">
        <f t="shared" si="15"/>
        <v>0.39285714285714285</v>
      </c>
      <c r="M89" s="23">
        <f t="shared" si="16"/>
        <v>3.5</v>
      </c>
      <c r="N89">
        <v>1</v>
      </c>
      <c r="O89" s="23">
        <f t="shared" si="14"/>
        <v>2.5</v>
      </c>
      <c r="P89" s="45">
        <f t="shared" si="23"/>
        <v>2</v>
      </c>
      <c r="Q89" s="39">
        <f t="shared" si="24"/>
        <v>5</v>
      </c>
      <c r="R89" s="84">
        <f t="shared" si="11"/>
        <v>0.2857142857142857</v>
      </c>
    </row>
    <row r="90" spans="1:18" x14ac:dyDescent="0.3">
      <c r="A90" s="24">
        <v>42471</v>
      </c>
      <c r="B90" s="27" t="s">
        <v>191</v>
      </c>
      <c r="C90" s="48" t="s">
        <v>192</v>
      </c>
      <c r="D90" s="19">
        <v>3.75</v>
      </c>
      <c r="E90" s="20">
        <f t="shared" si="21"/>
        <v>4</v>
      </c>
      <c r="F90" s="20">
        <f t="shared" si="17"/>
        <v>15</v>
      </c>
      <c r="G90" s="81" t="s">
        <v>28</v>
      </c>
      <c r="H90" s="20">
        <f t="shared" si="22"/>
        <v>11</v>
      </c>
      <c r="I90" s="20">
        <f t="shared" si="18"/>
        <v>92.589999999999989</v>
      </c>
      <c r="J90" s="45">
        <f t="shared" si="19"/>
        <v>34</v>
      </c>
      <c r="K90" s="45">
        <f t="shared" si="20"/>
        <v>51</v>
      </c>
      <c r="L90" s="61">
        <f t="shared" si="15"/>
        <v>0.4</v>
      </c>
      <c r="M90" s="23">
        <f t="shared" si="16"/>
        <v>3.75</v>
      </c>
      <c r="N90">
        <v>1</v>
      </c>
      <c r="O90" s="23">
        <f t="shared" si="14"/>
        <v>2.75</v>
      </c>
      <c r="P90" s="45">
        <f t="shared" si="23"/>
        <v>3</v>
      </c>
      <c r="Q90" s="39">
        <f t="shared" si="24"/>
        <v>5</v>
      </c>
      <c r="R90" s="84">
        <f t="shared" si="11"/>
        <v>0.375</v>
      </c>
    </row>
    <row r="91" spans="1:18" x14ac:dyDescent="0.3">
      <c r="A91" s="24">
        <v>42472</v>
      </c>
      <c r="B91" s="27" t="s">
        <v>193</v>
      </c>
      <c r="C91" s="48" t="s">
        <v>165</v>
      </c>
      <c r="D91" s="19">
        <v>3</v>
      </c>
      <c r="E91" s="20">
        <f t="shared" si="21"/>
        <v>1</v>
      </c>
      <c r="F91" s="20">
        <f t="shared" si="17"/>
        <v>3</v>
      </c>
      <c r="G91" s="81" t="s">
        <v>19</v>
      </c>
      <c r="H91" s="20">
        <f t="shared" si="22"/>
        <v>-1</v>
      </c>
      <c r="I91" s="20">
        <f t="shared" si="18"/>
        <v>91.589999999999989</v>
      </c>
      <c r="J91" s="45">
        <f t="shared" si="19"/>
        <v>34</v>
      </c>
      <c r="K91" s="45">
        <f t="shared" si="20"/>
        <v>52</v>
      </c>
      <c r="L91" s="61">
        <f t="shared" si="15"/>
        <v>0.39534883720930231</v>
      </c>
      <c r="M91" s="23">
        <f t="shared" si="16"/>
        <v>3</v>
      </c>
      <c r="N91">
        <v>1</v>
      </c>
      <c r="O91" s="23">
        <f t="shared" si="14"/>
        <v>2</v>
      </c>
      <c r="P91" s="45">
        <f t="shared" si="23"/>
        <v>3</v>
      </c>
      <c r="Q91" s="39">
        <f t="shared" si="24"/>
        <v>6</v>
      </c>
      <c r="R91" s="84">
        <f t="shared" si="11"/>
        <v>0.33333333333333331</v>
      </c>
    </row>
    <row r="92" spans="1:18" x14ac:dyDescent="0.3">
      <c r="A92" s="24">
        <v>42473</v>
      </c>
      <c r="B92" s="27" t="s">
        <v>194</v>
      </c>
      <c r="C92" s="48" t="s">
        <v>195</v>
      </c>
      <c r="D92" s="19">
        <v>4</v>
      </c>
      <c r="E92" s="20">
        <f t="shared" si="21"/>
        <v>2</v>
      </c>
      <c r="F92" s="20">
        <f t="shared" si="17"/>
        <v>8</v>
      </c>
      <c r="G92" s="81" t="s">
        <v>19</v>
      </c>
      <c r="H92" s="20">
        <f t="shared" si="22"/>
        <v>-2</v>
      </c>
      <c r="I92" s="20">
        <f t="shared" si="18"/>
        <v>89.589999999999989</v>
      </c>
      <c r="J92" s="45">
        <f t="shared" si="19"/>
        <v>34</v>
      </c>
      <c r="K92" s="45">
        <f t="shared" si="20"/>
        <v>53</v>
      </c>
      <c r="L92" s="61">
        <f t="shared" si="15"/>
        <v>0.39080459770114945</v>
      </c>
      <c r="M92" s="23">
        <f t="shared" si="16"/>
        <v>4</v>
      </c>
      <c r="N92">
        <v>1</v>
      </c>
      <c r="O92" s="23">
        <f t="shared" si="14"/>
        <v>3</v>
      </c>
      <c r="P92" s="45">
        <f t="shared" si="23"/>
        <v>3</v>
      </c>
      <c r="Q92" s="39">
        <f t="shared" si="24"/>
        <v>7</v>
      </c>
      <c r="R92" s="84">
        <f t="shared" si="11"/>
        <v>0.3</v>
      </c>
    </row>
    <row r="93" spans="1:18" x14ac:dyDescent="0.3">
      <c r="A93" s="24">
        <v>42474</v>
      </c>
      <c r="B93" s="27" t="s">
        <v>196</v>
      </c>
      <c r="C93" s="48" t="s">
        <v>197</v>
      </c>
      <c r="D93" s="19">
        <v>2.62</v>
      </c>
      <c r="E93" s="20">
        <f t="shared" si="21"/>
        <v>4</v>
      </c>
      <c r="F93" s="20">
        <f t="shared" si="17"/>
        <v>10.48</v>
      </c>
      <c r="G93" s="81" t="s">
        <v>19</v>
      </c>
      <c r="H93" s="20">
        <f t="shared" si="22"/>
        <v>-4</v>
      </c>
      <c r="I93" s="20">
        <f t="shared" si="18"/>
        <v>85.589999999999989</v>
      </c>
      <c r="J93" s="45">
        <f t="shared" si="19"/>
        <v>34</v>
      </c>
      <c r="K93" s="45">
        <f t="shared" si="20"/>
        <v>54</v>
      </c>
      <c r="L93" s="61">
        <f t="shared" si="15"/>
        <v>0.38636363636363635</v>
      </c>
      <c r="M93" s="23">
        <f t="shared" si="16"/>
        <v>2.62</v>
      </c>
      <c r="N93">
        <v>1</v>
      </c>
      <c r="O93" s="23">
        <f t="shared" si="14"/>
        <v>1.62</v>
      </c>
      <c r="P93" s="45">
        <f t="shared" si="23"/>
        <v>3</v>
      </c>
      <c r="Q93" s="39">
        <f t="shared" si="24"/>
        <v>8</v>
      </c>
      <c r="R93" s="84">
        <f t="shared" si="11"/>
        <v>0.27272727272727271</v>
      </c>
    </row>
    <row r="94" spans="1:18" x14ac:dyDescent="0.3">
      <c r="A94" s="24">
        <v>42476</v>
      </c>
      <c r="B94" s="27" t="s">
        <v>198</v>
      </c>
      <c r="C94" s="48" t="s">
        <v>199</v>
      </c>
      <c r="D94" s="19">
        <v>3.75</v>
      </c>
      <c r="E94" s="20">
        <f t="shared" si="21"/>
        <v>8</v>
      </c>
      <c r="F94" s="20">
        <f t="shared" si="17"/>
        <v>30</v>
      </c>
      <c r="G94" s="81" t="s">
        <v>28</v>
      </c>
      <c r="H94" s="20">
        <f t="shared" si="22"/>
        <v>22</v>
      </c>
      <c r="I94" s="20">
        <f t="shared" si="18"/>
        <v>107.58999999999999</v>
      </c>
      <c r="J94" s="45">
        <f t="shared" si="19"/>
        <v>35</v>
      </c>
      <c r="K94" s="45">
        <f t="shared" si="20"/>
        <v>54</v>
      </c>
      <c r="L94" s="61">
        <f t="shared" si="15"/>
        <v>0.39325842696629215</v>
      </c>
      <c r="M94" s="23">
        <f t="shared" si="16"/>
        <v>3.75</v>
      </c>
      <c r="N94">
        <v>1</v>
      </c>
      <c r="O94" s="23">
        <f t="shared" si="14"/>
        <v>2.75</v>
      </c>
      <c r="P94" s="45">
        <f t="shared" si="23"/>
        <v>4</v>
      </c>
      <c r="Q94" s="39">
        <f t="shared" si="24"/>
        <v>8</v>
      </c>
      <c r="R94" s="84">
        <f t="shared" si="11"/>
        <v>0.33333333333333331</v>
      </c>
    </row>
    <row r="95" spans="1:18" x14ac:dyDescent="0.3">
      <c r="A95" s="24">
        <v>42478</v>
      </c>
      <c r="B95" s="27" t="s">
        <v>200</v>
      </c>
      <c r="C95" s="48" t="s">
        <v>201</v>
      </c>
      <c r="D95" s="19">
        <v>2.62</v>
      </c>
      <c r="E95" s="20">
        <f t="shared" si="21"/>
        <v>1</v>
      </c>
      <c r="F95" s="20">
        <f t="shared" si="17"/>
        <v>2.62</v>
      </c>
      <c r="G95" s="81" t="s">
        <v>19</v>
      </c>
      <c r="H95" s="20">
        <f t="shared" si="22"/>
        <v>-1</v>
      </c>
      <c r="I95" s="20">
        <f t="shared" si="18"/>
        <v>106.58999999999999</v>
      </c>
      <c r="J95" s="45">
        <f t="shared" si="19"/>
        <v>35</v>
      </c>
      <c r="K95" s="45">
        <f t="shared" si="20"/>
        <v>55</v>
      </c>
      <c r="L95" s="61">
        <f t="shared" si="15"/>
        <v>0.3888888888888889</v>
      </c>
      <c r="M95" s="23">
        <f t="shared" si="16"/>
        <v>2.62</v>
      </c>
      <c r="N95">
        <v>1</v>
      </c>
      <c r="O95" s="23">
        <f t="shared" si="14"/>
        <v>1.62</v>
      </c>
      <c r="P95" s="45">
        <f t="shared" si="23"/>
        <v>4</v>
      </c>
      <c r="Q95" s="39">
        <f t="shared" si="24"/>
        <v>9</v>
      </c>
      <c r="R95" s="84">
        <f t="shared" si="11"/>
        <v>0.30769230769230771</v>
      </c>
    </row>
    <row r="96" spans="1:18" x14ac:dyDescent="0.3">
      <c r="A96" s="24">
        <v>42479</v>
      </c>
      <c r="B96" s="27" t="s">
        <v>202</v>
      </c>
      <c r="C96" s="48" t="s">
        <v>203</v>
      </c>
      <c r="D96" s="19">
        <v>2.88</v>
      </c>
      <c r="E96" s="20">
        <f t="shared" si="21"/>
        <v>2</v>
      </c>
      <c r="F96" s="20">
        <f t="shared" si="17"/>
        <v>5.76</v>
      </c>
      <c r="G96" s="81" t="s">
        <v>28</v>
      </c>
      <c r="H96" s="20">
        <f t="shared" si="22"/>
        <v>3.76</v>
      </c>
      <c r="I96" s="20">
        <f t="shared" si="18"/>
        <v>110.35</v>
      </c>
      <c r="J96" s="45">
        <f t="shared" si="19"/>
        <v>36</v>
      </c>
      <c r="K96" s="45">
        <f t="shared" si="20"/>
        <v>55</v>
      </c>
      <c r="L96" s="61">
        <f t="shared" si="15"/>
        <v>0.39560439560439559</v>
      </c>
      <c r="M96" s="23">
        <f t="shared" si="16"/>
        <v>2.88</v>
      </c>
      <c r="N96">
        <v>1</v>
      </c>
      <c r="O96" s="23">
        <f t="shared" si="14"/>
        <v>1.88</v>
      </c>
      <c r="P96" s="45">
        <f t="shared" si="23"/>
        <v>5</v>
      </c>
      <c r="Q96" s="39">
        <f t="shared" si="24"/>
        <v>9</v>
      </c>
      <c r="R96" s="84">
        <f t="shared" si="11"/>
        <v>0.35714285714285715</v>
      </c>
    </row>
    <row r="97" spans="1:19" x14ac:dyDescent="0.3">
      <c r="A97" s="24">
        <v>42480</v>
      </c>
      <c r="B97" s="27" t="s">
        <v>204</v>
      </c>
      <c r="C97" s="48" t="s">
        <v>205</v>
      </c>
      <c r="D97" s="19">
        <v>2.75</v>
      </c>
      <c r="E97" s="20">
        <f t="shared" si="21"/>
        <v>1</v>
      </c>
      <c r="F97" s="20">
        <f t="shared" si="17"/>
        <v>2.75</v>
      </c>
      <c r="G97" s="81" t="s">
        <v>28</v>
      </c>
      <c r="H97" s="20">
        <f t="shared" si="22"/>
        <v>1.75</v>
      </c>
      <c r="I97" s="20">
        <f t="shared" si="18"/>
        <v>112.1</v>
      </c>
      <c r="J97" s="45">
        <f t="shared" si="19"/>
        <v>37</v>
      </c>
      <c r="K97" s="45">
        <f t="shared" si="20"/>
        <v>55</v>
      </c>
      <c r="L97" s="61">
        <f t="shared" si="15"/>
        <v>0.40217391304347827</v>
      </c>
      <c r="M97" s="23">
        <f t="shared" si="16"/>
        <v>2.75</v>
      </c>
      <c r="N97">
        <v>1</v>
      </c>
      <c r="O97" s="23">
        <f t="shared" si="14"/>
        <v>1.75</v>
      </c>
      <c r="P97" s="45">
        <f t="shared" si="23"/>
        <v>6</v>
      </c>
      <c r="Q97" s="39">
        <f t="shared" si="24"/>
        <v>9</v>
      </c>
      <c r="R97" s="84">
        <f t="shared" si="11"/>
        <v>0.4</v>
      </c>
    </row>
    <row r="98" spans="1:19" x14ac:dyDescent="0.3">
      <c r="A98" s="24">
        <v>42481</v>
      </c>
      <c r="B98" s="27" t="s">
        <v>206</v>
      </c>
      <c r="C98" s="48" t="s">
        <v>207</v>
      </c>
      <c r="D98" s="19">
        <v>2.62</v>
      </c>
      <c r="E98" s="20">
        <f t="shared" si="21"/>
        <v>1</v>
      </c>
      <c r="F98" s="20">
        <f t="shared" si="17"/>
        <v>2.62</v>
      </c>
      <c r="G98" s="81" t="s">
        <v>28</v>
      </c>
      <c r="H98" s="20">
        <f t="shared" si="22"/>
        <v>1.62</v>
      </c>
      <c r="I98" s="20">
        <f t="shared" si="18"/>
        <v>113.72</v>
      </c>
      <c r="J98" s="45">
        <f t="shared" si="19"/>
        <v>38</v>
      </c>
      <c r="K98" s="45">
        <f t="shared" si="20"/>
        <v>55</v>
      </c>
      <c r="L98" s="61">
        <f t="shared" si="15"/>
        <v>0.40860215053763443</v>
      </c>
      <c r="M98" s="23">
        <f t="shared" si="16"/>
        <v>2.62</v>
      </c>
      <c r="N98">
        <v>1</v>
      </c>
      <c r="O98" s="23">
        <f t="shared" si="14"/>
        <v>1.62</v>
      </c>
      <c r="P98" s="45">
        <f t="shared" si="23"/>
        <v>7</v>
      </c>
      <c r="Q98" s="39">
        <f t="shared" si="24"/>
        <v>9</v>
      </c>
      <c r="R98" s="84">
        <f t="shared" ref="R98:R161" si="25">IF(G98="","",P98/(P98+Q98))</f>
        <v>0.4375</v>
      </c>
    </row>
    <row r="99" spans="1:19" x14ac:dyDescent="0.3">
      <c r="A99" s="24">
        <v>42482</v>
      </c>
      <c r="B99" s="27" t="s">
        <v>208</v>
      </c>
      <c r="C99" s="48" t="s">
        <v>209</v>
      </c>
      <c r="D99" s="19">
        <v>2.5</v>
      </c>
      <c r="E99" s="20">
        <f t="shared" si="21"/>
        <v>1</v>
      </c>
      <c r="F99" s="20">
        <f t="shared" si="17"/>
        <v>2.5</v>
      </c>
      <c r="G99" s="81" t="s">
        <v>28</v>
      </c>
      <c r="H99" s="20">
        <f t="shared" si="22"/>
        <v>1.5</v>
      </c>
      <c r="I99" s="20">
        <f t="shared" si="18"/>
        <v>115.22</v>
      </c>
      <c r="J99" s="45">
        <f t="shared" si="19"/>
        <v>39</v>
      </c>
      <c r="K99" s="45">
        <f t="shared" si="20"/>
        <v>55</v>
      </c>
      <c r="L99" s="61">
        <f t="shared" si="15"/>
        <v>0.41489361702127658</v>
      </c>
      <c r="M99" s="23">
        <f t="shared" si="16"/>
        <v>2.5</v>
      </c>
      <c r="N99">
        <v>1</v>
      </c>
      <c r="O99" s="23">
        <f t="shared" si="14"/>
        <v>1.5</v>
      </c>
      <c r="P99" s="45">
        <f t="shared" si="23"/>
        <v>8</v>
      </c>
      <c r="Q99" s="39">
        <f t="shared" si="24"/>
        <v>9</v>
      </c>
      <c r="R99" s="84">
        <f t="shared" si="25"/>
        <v>0.47058823529411764</v>
      </c>
    </row>
    <row r="100" spans="1:19" x14ac:dyDescent="0.3">
      <c r="A100" s="24">
        <v>42483</v>
      </c>
      <c r="B100" s="27" t="s">
        <v>210</v>
      </c>
      <c r="C100" s="48" t="s">
        <v>211</v>
      </c>
      <c r="D100" s="19">
        <v>2.75</v>
      </c>
      <c r="E100" s="20">
        <f t="shared" si="21"/>
        <v>1</v>
      </c>
      <c r="F100" s="20">
        <f t="shared" si="17"/>
        <v>2.75</v>
      </c>
      <c r="G100" s="81" t="s">
        <v>19</v>
      </c>
      <c r="H100" s="20">
        <f t="shared" si="22"/>
        <v>-1</v>
      </c>
      <c r="I100" s="20">
        <f t="shared" si="18"/>
        <v>114.22</v>
      </c>
      <c r="J100" s="45">
        <f t="shared" si="19"/>
        <v>39</v>
      </c>
      <c r="K100" s="45">
        <f t="shared" si="20"/>
        <v>56</v>
      </c>
      <c r="L100" s="61">
        <f t="shared" si="15"/>
        <v>0.41052631578947368</v>
      </c>
      <c r="M100" s="23">
        <f t="shared" si="16"/>
        <v>2.75</v>
      </c>
      <c r="N100">
        <v>1</v>
      </c>
      <c r="O100" s="23">
        <f t="shared" si="14"/>
        <v>1.75</v>
      </c>
      <c r="P100" s="45">
        <f t="shared" si="23"/>
        <v>8</v>
      </c>
      <c r="Q100" s="39">
        <f t="shared" si="24"/>
        <v>10</v>
      </c>
      <c r="R100" s="84">
        <f t="shared" si="25"/>
        <v>0.44444444444444442</v>
      </c>
    </row>
    <row r="101" spans="1:19" x14ac:dyDescent="0.3">
      <c r="A101" s="24">
        <v>42485</v>
      </c>
      <c r="B101" s="27" t="s">
        <v>212</v>
      </c>
      <c r="C101" s="48" t="s">
        <v>213</v>
      </c>
      <c r="D101" s="19">
        <v>4</v>
      </c>
      <c r="E101" s="20">
        <f t="shared" si="21"/>
        <v>2</v>
      </c>
      <c r="F101" s="20">
        <f t="shared" si="17"/>
        <v>8</v>
      </c>
      <c r="G101" s="81" t="s">
        <v>19</v>
      </c>
      <c r="H101" s="20">
        <f t="shared" si="22"/>
        <v>-2</v>
      </c>
      <c r="I101" s="20">
        <f t="shared" si="18"/>
        <v>112.22</v>
      </c>
      <c r="J101" s="45">
        <f t="shared" si="19"/>
        <v>39</v>
      </c>
      <c r="K101" s="45">
        <f t="shared" si="20"/>
        <v>57</v>
      </c>
      <c r="L101" s="61">
        <f t="shared" si="15"/>
        <v>0.40625</v>
      </c>
      <c r="M101" s="23">
        <f t="shared" si="16"/>
        <v>4</v>
      </c>
      <c r="N101">
        <v>1</v>
      </c>
      <c r="O101" s="23">
        <f t="shared" si="14"/>
        <v>3</v>
      </c>
      <c r="P101" s="45">
        <f t="shared" si="23"/>
        <v>8</v>
      </c>
      <c r="Q101" s="39">
        <f t="shared" si="24"/>
        <v>11</v>
      </c>
      <c r="R101" s="84">
        <f t="shared" si="25"/>
        <v>0.42105263157894735</v>
      </c>
    </row>
    <row r="102" spans="1:19" x14ac:dyDescent="0.3">
      <c r="A102" s="24">
        <v>42487</v>
      </c>
      <c r="B102" s="27" t="s">
        <v>214</v>
      </c>
      <c r="C102" s="48" t="s">
        <v>215</v>
      </c>
      <c r="D102" s="19">
        <v>2.62</v>
      </c>
      <c r="E102" s="20">
        <f t="shared" si="21"/>
        <v>4</v>
      </c>
      <c r="F102" s="20">
        <f t="shared" si="17"/>
        <v>10.48</v>
      </c>
      <c r="G102" s="81" t="s">
        <v>19</v>
      </c>
      <c r="H102" s="20">
        <f t="shared" si="22"/>
        <v>-4</v>
      </c>
      <c r="I102" s="20">
        <f t="shared" si="18"/>
        <v>108.22</v>
      </c>
      <c r="J102" s="45">
        <f t="shared" si="19"/>
        <v>39</v>
      </c>
      <c r="K102" s="45">
        <f t="shared" si="20"/>
        <v>58</v>
      </c>
      <c r="L102" s="61">
        <f t="shared" si="15"/>
        <v>0.40206185567010311</v>
      </c>
      <c r="M102" s="23">
        <f t="shared" si="16"/>
        <v>2.62</v>
      </c>
      <c r="N102">
        <v>1</v>
      </c>
      <c r="O102" s="23">
        <f t="shared" si="14"/>
        <v>1.62</v>
      </c>
      <c r="P102" s="45">
        <f t="shared" si="23"/>
        <v>8</v>
      </c>
      <c r="Q102" s="39">
        <f t="shared" si="24"/>
        <v>12</v>
      </c>
      <c r="R102" s="84">
        <f t="shared" si="25"/>
        <v>0.4</v>
      </c>
    </row>
    <row r="103" spans="1:19" x14ac:dyDescent="0.3">
      <c r="A103" s="24">
        <v>42488</v>
      </c>
      <c r="B103" s="27" t="s">
        <v>216</v>
      </c>
      <c r="C103" s="48" t="s">
        <v>217</v>
      </c>
      <c r="D103" s="19">
        <v>3</v>
      </c>
      <c r="E103" s="20">
        <f t="shared" si="21"/>
        <v>8</v>
      </c>
      <c r="F103" s="20">
        <f t="shared" si="17"/>
        <v>24</v>
      </c>
      <c r="G103" s="81" t="s">
        <v>19</v>
      </c>
      <c r="H103" s="20">
        <f t="shared" si="22"/>
        <v>-8</v>
      </c>
      <c r="I103" s="20">
        <f t="shared" si="18"/>
        <v>100.22</v>
      </c>
      <c r="J103" s="45">
        <f t="shared" si="19"/>
        <v>39</v>
      </c>
      <c r="K103" s="45">
        <f t="shared" si="20"/>
        <v>59</v>
      </c>
      <c r="L103" s="61">
        <f t="shared" si="15"/>
        <v>0.39795918367346939</v>
      </c>
      <c r="M103" s="23">
        <f t="shared" si="16"/>
        <v>3</v>
      </c>
      <c r="N103">
        <v>1</v>
      </c>
      <c r="O103" s="23">
        <f t="shared" si="14"/>
        <v>2</v>
      </c>
      <c r="P103" s="45">
        <f t="shared" si="23"/>
        <v>8</v>
      </c>
      <c r="Q103" s="39">
        <f t="shared" si="24"/>
        <v>13</v>
      </c>
      <c r="R103" s="84">
        <f t="shared" si="25"/>
        <v>0.38095238095238093</v>
      </c>
    </row>
    <row r="104" spans="1:19" x14ac:dyDescent="0.3">
      <c r="A104" s="24">
        <v>42489</v>
      </c>
      <c r="B104" s="27" t="s">
        <v>218</v>
      </c>
      <c r="C104" s="48" t="s">
        <v>219</v>
      </c>
      <c r="D104" s="19">
        <v>3</v>
      </c>
      <c r="E104" s="20">
        <v>10</v>
      </c>
      <c r="F104" s="20">
        <v>75.27</v>
      </c>
      <c r="G104" s="81" t="s">
        <v>28</v>
      </c>
      <c r="H104" s="20">
        <f t="shared" si="22"/>
        <v>20</v>
      </c>
      <c r="I104" s="20">
        <f t="shared" si="18"/>
        <v>120.22</v>
      </c>
      <c r="J104" s="45">
        <f t="shared" si="19"/>
        <v>40</v>
      </c>
      <c r="K104" s="45">
        <f t="shared" si="20"/>
        <v>59</v>
      </c>
      <c r="L104" s="61">
        <f t="shared" si="15"/>
        <v>0.40404040404040403</v>
      </c>
      <c r="M104" s="23">
        <f t="shared" si="16"/>
        <v>3</v>
      </c>
      <c r="N104">
        <v>1</v>
      </c>
      <c r="O104" s="23">
        <f t="shared" si="14"/>
        <v>2</v>
      </c>
      <c r="P104" s="45">
        <f t="shared" si="23"/>
        <v>9</v>
      </c>
      <c r="Q104" s="39">
        <f t="shared" si="24"/>
        <v>13</v>
      </c>
      <c r="R104" s="84">
        <f t="shared" si="25"/>
        <v>0.40909090909090912</v>
      </c>
      <c r="S104" t="s">
        <v>220</v>
      </c>
    </row>
    <row r="105" spans="1:19" x14ac:dyDescent="0.3">
      <c r="A105" s="24">
        <v>42490</v>
      </c>
      <c r="B105" s="27" t="s">
        <v>221</v>
      </c>
      <c r="C105" s="48" t="s">
        <v>222</v>
      </c>
      <c r="D105" s="19">
        <v>3</v>
      </c>
      <c r="E105" s="20">
        <f t="shared" si="21"/>
        <v>1</v>
      </c>
      <c r="F105" s="20">
        <f t="shared" ref="F105:F131" si="26">IF(D105="","",IF(G104="Won",  D105*E105,D105*E105))</f>
        <v>3</v>
      </c>
      <c r="G105" s="81" t="s">
        <v>19</v>
      </c>
      <c r="H105" s="20">
        <f t="shared" si="22"/>
        <v>-1</v>
      </c>
      <c r="I105" s="20">
        <f t="shared" si="18"/>
        <v>119.22</v>
      </c>
      <c r="J105" s="45">
        <f t="shared" si="19"/>
        <v>40</v>
      </c>
      <c r="K105" s="45">
        <f t="shared" si="20"/>
        <v>60</v>
      </c>
      <c r="L105" s="61">
        <f t="shared" si="15"/>
        <v>0.4</v>
      </c>
      <c r="M105" s="23">
        <f t="shared" si="16"/>
        <v>3</v>
      </c>
      <c r="N105">
        <v>1</v>
      </c>
      <c r="O105" s="23">
        <f t="shared" si="14"/>
        <v>2</v>
      </c>
      <c r="P105" s="45">
        <f t="shared" si="23"/>
        <v>9</v>
      </c>
      <c r="Q105" s="39">
        <f t="shared" si="24"/>
        <v>14</v>
      </c>
      <c r="R105" s="84">
        <f t="shared" si="25"/>
        <v>0.39130434782608697</v>
      </c>
    </row>
    <row r="106" spans="1:19" x14ac:dyDescent="0.3">
      <c r="A106" s="16">
        <v>42492</v>
      </c>
      <c r="B106" s="74" t="s">
        <v>223</v>
      </c>
      <c r="C106" s="75" t="s">
        <v>224</v>
      </c>
      <c r="D106" s="76">
        <v>3.5</v>
      </c>
      <c r="E106" s="20">
        <f t="shared" si="21"/>
        <v>2</v>
      </c>
      <c r="F106" s="77">
        <f t="shared" si="26"/>
        <v>7</v>
      </c>
      <c r="G106" s="85" t="s">
        <v>28</v>
      </c>
      <c r="H106" s="20">
        <f t="shared" si="22"/>
        <v>5</v>
      </c>
      <c r="I106" s="77">
        <f t="shared" si="18"/>
        <v>124.22</v>
      </c>
      <c r="J106" s="44">
        <f t="shared" si="19"/>
        <v>41</v>
      </c>
      <c r="K106" s="44">
        <f t="shared" si="20"/>
        <v>60</v>
      </c>
      <c r="L106" s="68">
        <f t="shared" si="15"/>
        <v>0.40594059405940597</v>
      </c>
      <c r="M106" s="79">
        <f t="shared" si="16"/>
        <v>3.5</v>
      </c>
      <c r="N106" s="80">
        <v>1</v>
      </c>
      <c r="O106" s="79">
        <f t="shared" si="14"/>
        <v>2.5</v>
      </c>
      <c r="P106" s="44">
        <v>1</v>
      </c>
      <c r="Q106" s="88">
        <v>0</v>
      </c>
      <c r="R106" s="89">
        <f t="shared" si="25"/>
        <v>1</v>
      </c>
    </row>
    <row r="107" spans="1:19" x14ac:dyDescent="0.3">
      <c r="A107" s="24">
        <v>42493</v>
      </c>
      <c r="B107" s="27" t="s">
        <v>225</v>
      </c>
      <c r="C107" s="48" t="s">
        <v>226</v>
      </c>
      <c r="D107" s="19">
        <v>3.25</v>
      </c>
      <c r="E107" s="20">
        <f t="shared" si="21"/>
        <v>1</v>
      </c>
      <c r="F107" s="20">
        <f t="shared" si="26"/>
        <v>3.25</v>
      </c>
      <c r="G107" s="81" t="s">
        <v>19</v>
      </c>
      <c r="H107" s="20">
        <f t="shared" si="22"/>
        <v>-1</v>
      </c>
      <c r="I107" s="20">
        <f t="shared" si="18"/>
        <v>123.22</v>
      </c>
      <c r="J107" s="45">
        <f t="shared" si="19"/>
        <v>41</v>
      </c>
      <c r="K107" s="45">
        <f t="shared" si="20"/>
        <v>61</v>
      </c>
      <c r="L107" s="61">
        <f t="shared" si="15"/>
        <v>0.40196078431372551</v>
      </c>
      <c r="M107" s="23">
        <f t="shared" si="16"/>
        <v>3.25</v>
      </c>
      <c r="N107">
        <v>1</v>
      </c>
      <c r="O107" s="23">
        <f t="shared" si="14"/>
        <v>2.25</v>
      </c>
      <c r="P107" s="45">
        <f t="shared" ref="P107:P121" si="27">IF(G107="","",IF(G107="Won",P106+1,IF(G107="Push",P106,P106)))</f>
        <v>1</v>
      </c>
      <c r="Q107" s="39">
        <f t="shared" ref="Q107:Q121" si="28">IF(G107="","",IF(G107="Lost",Q106+1,IF(G107="Push",Q106,Q106)))</f>
        <v>1</v>
      </c>
      <c r="R107" s="84">
        <f t="shared" si="25"/>
        <v>0.5</v>
      </c>
    </row>
    <row r="108" spans="1:19" x14ac:dyDescent="0.3">
      <c r="A108" s="24">
        <v>42494</v>
      </c>
      <c r="B108" s="27" t="s">
        <v>227</v>
      </c>
      <c r="C108" s="48" t="s">
        <v>228</v>
      </c>
      <c r="D108" s="19">
        <v>2.37</v>
      </c>
      <c r="E108" s="20">
        <f t="shared" si="21"/>
        <v>2</v>
      </c>
      <c r="F108" s="20">
        <f t="shared" si="26"/>
        <v>4.74</v>
      </c>
      <c r="G108" s="81" t="s">
        <v>19</v>
      </c>
      <c r="H108" s="20">
        <f t="shared" si="22"/>
        <v>-2</v>
      </c>
      <c r="I108" s="20">
        <f t="shared" si="18"/>
        <v>121.22</v>
      </c>
      <c r="J108" s="45">
        <f t="shared" si="19"/>
        <v>41</v>
      </c>
      <c r="K108" s="45">
        <f t="shared" si="20"/>
        <v>62</v>
      </c>
      <c r="L108" s="61">
        <f t="shared" si="15"/>
        <v>0.39805825242718446</v>
      </c>
      <c r="M108" s="23">
        <f t="shared" si="16"/>
        <v>2.37</v>
      </c>
      <c r="N108">
        <v>1</v>
      </c>
      <c r="O108" s="23">
        <f t="shared" si="14"/>
        <v>1.37</v>
      </c>
      <c r="P108" s="45">
        <f t="shared" si="27"/>
        <v>1</v>
      </c>
      <c r="Q108" s="39">
        <f t="shared" si="28"/>
        <v>2</v>
      </c>
      <c r="R108" s="84">
        <f t="shared" si="25"/>
        <v>0.33333333333333331</v>
      </c>
    </row>
    <row r="109" spans="1:19" x14ac:dyDescent="0.3">
      <c r="A109" s="24">
        <v>42495</v>
      </c>
      <c r="B109" s="27" t="s">
        <v>229</v>
      </c>
      <c r="C109" s="48" t="s">
        <v>230</v>
      </c>
      <c r="D109" s="19">
        <v>2.62</v>
      </c>
      <c r="E109" s="20">
        <f t="shared" si="21"/>
        <v>4</v>
      </c>
      <c r="F109" s="20">
        <f t="shared" si="26"/>
        <v>10.48</v>
      </c>
      <c r="G109" s="81" t="s">
        <v>28</v>
      </c>
      <c r="H109" s="20">
        <f t="shared" si="22"/>
        <v>6.48</v>
      </c>
      <c r="I109" s="20">
        <f t="shared" si="18"/>
        <v>127.7</v>
      </c>
      <c r="J109" s="45">
        <f t="shared" si="19"/>
        <v>42</v>
      </c>
      <c r="K109" s="45">
        <f t="shared" si="20"/>
        <v>62</v>
      </c>
      <c r="L109" s="61">
        <f t="shared" si="15"/>
        <v>0.40384615384615385</v>
      </c>
      <c r="M109" s="23">
        <f t="shared" si="16"/>
        <v>2.62</v>
      </c>
      <c r="N109">
        <v>1</v>
      </c>
      <c r="O109" s="23">
        <f t="shared" si="14"/>
        <v>1.62</v>
      </c>
      <c r="P109" s="45">
        <f t="shared" si="27"/>
        <v>2</v>
      </c>
      <c r="Q109" s="39">
        <f t="shared" si="28"/>
        <v>2</v>
      </c>
      <c r="R109" s="84">
        <f t="shared" si="25"/>
        <v>0.5</v>
      </c>
    </row>
    <row r="110" spans="1:19" x14ac:dyDescent="0.3">
      <c r="A110" s="24">
        <v>42496</v>
      </c>
      <c r="B110" s="27" t="s">
        <v>231</v>
      </c>
      <c r="C110" s="90" t="s">
        <v>232</v>
      </c>
      <c r="D110" s="19">
        <v>2.25</v>
      </c>
      <c r="E110" s="20">
        <f t="shared" si="21"/>
        <v>1</v>
      </c>
      <c r="F110" s="20">
        <f t="shared" si="26"/>
        <v>2.25</v>
      </c>
      <c r="G110" s="81" t="s">
        <v>28</v>
      </c>
      <c r="H110" s="20">
        <f t="shared" si="22"/>
        <v>1.25</v>
      </c>
      <c r="I110" s="20">
        <f t="shared" si="18"/>
        <v>128.94999999999999</v>
      </c>
      <c r="J110" s="45">
        <f t="shared" si="19"/>
        <v>43</v>
      </c>
      <c r="K110" s="45">
        <f t="shared" si="20"/>
        <v>62</v>
      </c>
      <c r="L110" s="61">
        <f t="shared" si="15"/>
        <v>0.40952380952380951</v>
      </c>
      <c r="M110" s="23">
        <f t="shared" si="16"/>
        <v>2.25</v>
      </c>
      <c r="N110">
        <v>1</v>
      </c>
      <c r="O110" s="23">
        <f t="shared" si="14"/>
        <v>1.25</v>
      </c>
      <c r="P110" s="45">
        <f t="shared" si="27"/>
        <v>3</v>
      </c>
      <c r="Q110" s="39">
        <f t="shared" si="28"/>
        <v>2</v>
      </c>
      <c r="R110" s="84">
        <f t="shared" si="25"/>
        <v>0.6</v>
      </c>
    </row>
    <row r="111" spans="1:19" x14ac:dyDescent="0.3">
      <c r="A111" s="24">
        <v>42497</v>
      </c>
      <c r="B111" s="27" t="s">
        <v>233</v>
      </c>
      <c r="C111" s="48" t="s">
        <v>234</v>
      </c>
      <c r="D111" s="19">
        <v>2.37</v>
      </c>
      <c r="E111" s="20">
        <f t="shared" si="21"/>
        <v>1</v>
      </c>
      <c r="F111" s="20">
        <f t="shared" si="26"/>
        <v>2.37</v>
      </c>
      <c r="G111" s="81" t="s">
        <v>19</v>
      </c>
      <c r="H111" s="20">
        <f t="shared" si="22"/>
        <v>-1</v>
      </c>
      <c r="I111" s="20">
        <f t="shared" si="18"/>
        <v>127.94999999999999</v>
      </c>
      <c r="J111" s="45">
        <f t="shared" si="19"/>
        <v>43</v>
      </c>
      <c r="K111" s="45">
        <f t="shared" si="20"/>
        <v>63</v>
      </c>
      <c r="L111" s="61">
        <f t="shared" si="15"/>
        <v>0.40566037735849059</v>
      </c>
      <c r="M111" s="23">
        <f t="shared" si="16"/>
        <v>2.37</v>
      </c>
      <c r="N111">
        <v>1</v>
      </c>
      <c r="O111" s="23">
        <f t="shared" si="14"/>
        <v>1.37</v>
      </c>
      <c r="P111" s="45">
        <f t="shared" si="27"/>
        <v>3</v>
      </c>
      <c r="Q111" s="39">
        <f t="shared" si="28"/>
        <v>3</v>
      </c>
      <c r="R111" s="84">
        <f t="shared" si="25"/>
        <v>0.5</v>
      </c>
    </row>
    <row r="112" spans="1:19" x14ac:dyDescent="0.3">
      <c r="A112" s="24">
        <v>42498</v>
      </c>
      <c r="B112" s="27" t="s">
        <v>235</v>
      </c>
      <c r="C112" s="48" t="s">
        <v>236</v>
      </c>
      <c r="D112" s="19">
        <v>2.75</v>
      </c>
      <c r="E112" s="20">
        <f t="shared" si="21"/>
        <v>2</v>
      </c>
      <c r="F112" s="20">
        <f t="shared" si="26"/>
        <v>5.5</v>
      </c>
      <c r="G112" s="81" t="s">
        <v>28</v>
      </c>
      <c r="H112" s="20">
        <f t="shared" si="22"/>
        <v>3.5</v>
      </c>
      <c r="I112" s="20">
        <f t="shared" si="18"/>
        <v>131.44999999999999</v>
      </c>
      <c r="J112" s="45">
        <f t="shared" si="19"/>
        <v>44</v>
      </c>
      <c r="K112" s="45">
        <f t="shared" si="20"/>
        <v>63</v>
      </c>
      <c r="L112" s="61">
        <f t="shared" si="15"/>
        <v>0.41121495327102803</v>
      </c>
      <c r="M112" s="23">
        <f t="shared" si="16"/>
        <v>2.75</v>
      </c>
      <c r="N112">
        <v>1</v>
      </c>
      <c r="O112" s="23">
        <f t="shared" si="14"/>
        <v>1.75</v>
      </c>
      <c r="P112" s="45">
        <f t="shared" si="27"/>
        <v>4</v>
      </c>
      <c r="Q112" s="39">
        <f t="shared" si="28"/>
        <v>3</v>
      </c>
      <c r="R112" s="84">
        <f t="shared" si="25"/>
        <v>0.5714285714285714</v>
      </c>
    </row>
    <row r="113" spans="1:19" x14ac:dyDescent="0.3">
      <c r="A113" s="24">
        <v>42500</v>
      </c>
      <c r="B113" s="27" t="s">
        <v>237</v>
      </c>
      <c r="C113" s="48" t="s">
        <v>238</v>
      </c>
      <c r="D113" s="19">
        <v>3.25</v>
      </c>
      <c r="E113" s="20">
        <f t="shared" si="21"/>
        <v>1</v>
      </c>
      <c r="F113" s="20">
        <f t="shared" si="26"/>
        <v>3.25</v>
      </c>
      <c r="G113" s="81" t="s">
        <v>28</v>
      </c>
      <c r="H113" s="20">
        <f t="shared" si="22"/>
        <v>2.25</v>
      </c>
      <c r="I113" s="20">
        <f t="shared" si="18"/>
        <v>133.69999999999999</v>
      </c>
      <c r="J113" s="45">
        <f t="shared" si="19"/>
        <v>45</v>
      </c>
      <c r="K113" s="45">
        <f t="shared" si="20"/>
        <v>63</v>
      </c>
      <c r="L113" s="61">
        <f t="shared" si="15"/>
        <v>0.41666666666666669</v>
      </c>
      <c r="M113" s="23">
        <f t="shared" si="16"/>
        <v>3.25</v>
      </c>
      <c r="N113">
        <v>1</v>
      </c>
      <c r="O113" s="23">
        <f t="shared" si="14"/>
        <v>2.25</v>
      </c>
      <c r="P113" s="45">
        <f t="shared" si="27"/>
        <v>5</v>
      </c>
      <c r="Q113" s="39">
        <f t="shared" si="28"/>
        <v>3</v>
      </c>
      <c r="R113" s="84">
        <f t="shared" si="25"/>
        <v>0.625</v>
      </c>
      <c r="S113" t="s">
        <v>239</v>
      </c>
    </row>
    <row r="114" spans="1:19" x14ac:dyDescent="0.3">
      <c r="A114" s="24">
        <v>42502</v>
      </c>
      <c r="B114" s="27" t="s">
        <v>240</v>
      </c>
      <c r="C114" s="48" t="s">
        <v>241</v>
      </c>
      <c r="D114" s="19">
        <v>3</v>
      </c>
      <c r="E114" s="20">
        <f t="shared" si="21"/>
        <v>1</v>
      </c>
      <c r="F114" s="20">
        <f t="shared" si="26"/>
        <v>3</v>
      </c>
      <c r="G114" s="81" t="s">
        <v>19</v>
      </c>
      <c r="H114" s="20">
        <f t="shared" si="22"/>
        <v>-1</v>
      </c>
      <c r="I114" s="20">
        <f t="shared" si="18"/>
        <v>132.69999999999999</v>
      </c>
      <c r="J114" s="45">
        <f t="shared" si="19"/>
        <v>45</v>
      </c>
      <c r="K114" s="45">
        <f t="shared" si="20"/>
        <v>64</v>
      </c>
      <c r="L114" s="61">
        <f t="shared" si="15"/>
        <v>0.41284403669724773</v>
      </c>
      <c r="M114" s="23">
        <f t="shared" si="16"/>
        <v>3</v>
      </c>
      <c r="N114">
        <v>1</v>
      </c>
      <c r="O114" s="23">
        <f t="shared" si="14"/>
        <v>2</v>
      </c>
      <c r="P114" s="45">
        <f t="shared" si="27"/>
        <v>5</v>
      </c>
      <c r="Q114" s="39">
        <f t="shared" si="28"/>
        <v>4</v>
      </c>
      <c r="R114" s="84">
        <f t="shared" si="25"/>
        <v>0.55555555555555558</v>
      </c>
    </row>
    <row r="115" spans="1:19" x14ac:dyDescent="0.3">
      <c r="A115" s="24">
        <v>42503</v>
      </c>
      <c r="B115" s="27" t="s">
        <v>242</v>
      </c>
      <c r="C115" s="48" t="s">
        <v>243</v>
      </c>
      <c r="D115" s="19">
        <v>3.12</v>
      </c>
      <c r="E115" s="20">
        <f t="shared" si="21"/>
        <v>2</v>
      </c>
      <c r="F115" s="20">
        <f t="shared" si="26"/>
        <v>6.24</v>
      </c>
      <c r="G115" s="81" t="s">
        <v>19</v>
      </c>
      <c r="H115" s="20">
        <f t="shared" si="22"/>
        <v>-2</v>
      </c>
      <c r="I115" s="20">
        <f t="shared" si="18"/>
        <v>130.69999999999999</v>
      </c>
      <c r="J115" s="45">
        <f t="shared" si="19"/>
        <v>45</v>
      </c>
      <c r="K115" s="45">
        <f t="shared" si="20"/>
        <v>65</v>
      </c>
      <c r="L115" s="61">
        <f t="shared" si="15"/>
        <v>0.40909090909090912</v>
      </c>
      <c r="M115" s="23">
        <f t="shared" si="16"/>
        <v>3.12</v>
      </c>
      <c r="N115">
        <v>1</v>
      </c>
      <c r="O115" s="23">
        <f t="shared" si="14"/>
        <v>2.12</v>
      </c>
      <c r="P115" s="45">
        <f t="shared" si="27"/>
        <v>5</v>
      </c>
      <c r="Q115" s="39">
        <f t="shared" si="28"/>
        <v>5</v>
      </c>
      <c r="R115" s="84">
        <f t="shared" si="25"/>
        <v>0.5</v>
      </c>
    </row>
    <row r="116" spans="1:19" x14ac:dyDescent="0.3">
      <c r="A116" s="24">
        <v>42504</v>
      </c>
      <c r="B116" s="27" t="s">
        <v>244</v>
      </c>
      <c r="C116" s="48" t="s">
        <v>245</v>
      </c>
      <c r="D116" s="19">
        <v>2.5</v>
      </c>
      <c r="E116" s="20">
        <f t="shared" si="21"/>
        <v>4</v>
      </c>
      <c r="F116" s="20">
        <f t="shared" si="26"/>
        <v>10</v>
      </c>
      <c r="G116" s="81" t="s">
        <v>19</v>
      </c>
      <c r="H116" s="20">
        <f t="shared" si="22"/>
        <v>-4</v>
      </c>
      <c r="I116" s="20">
        <f t="shared" si="18"/>
        <v>126.69999999999999</v>
      </c>
      <c r="J116" s="45">
        <f t="shared" si="19"/>
        <v>45</v>
      </c>
      <c r="K116" s="45">
        <f t="shared" si="20"/>
        <v>66</v>
      </c>
      <c r="L116" s="61">
        <f t="shared" si="15"/>
        <v>0.40540540540540543</v>
      </c>
      <c r="M116" s="23">
        <f t="shared" si="16"/>
        <v>2.5</v>
      </c>
      <c r="N116">
        <v>1</v>
      </c>
      <c r="O116" s="23">
        <f t="shared" si="14"/>
        <v>1.5</v>
      </c>
      <c r="P116" s="45">
        <f t="shared" si="27"/>
        <v>5</v>
      </c>
      <c r="Q116" s="39">
        <f t="shared" si="28"/>
        <v>6</v>
      </c>
      <c r="R116" s="84">
        <f t="shared" si="25"/>
        <v>0.45454545454545453</v>
      </c>
    </row>
    <row r="117" spans="1:19" x14ac:dyDescent="0.3">
      <c r="A117" s="24">
        <v>42516</v>
      </c>
      <c r="B117" s="27" t="s">
        <v>246</v>
      </c>
      <c r="C117" s="48" t="s">
        <v>247</v>
      </c>
      <c r="D117" s="19">
        <v>2.56</v>
      </c>
      <c r="E117" s="20">
        <f t="shared" si="21"/>
        <v>8</v>
      </c>
      <c r="F117" s="20">
        <f t="shared" si="26"/>
        <v>20.48</v>
      </c>
      <c r="G117" s="81" t="s">
        <v>19</v>
      </c>
      <c r="H117" s="20">
        <f t="shared" si="22"/>
        <v>-8</v>
      </c>
      <c r="I117" s="20">
        <f t="shared" si="18"/>
        <v>118.69999999999999</v>
      </c>
      <c r="J117" s="45">
        <f t="shared" si="19"/>
        <v>45</v>
      </c>
      <c r="K117" s="45">
        <f t="shared" si="20"/>
        <v>67</v>
      </c>
      <c r="L117" s="61">
        <f t="shared" si="15"/>
        <v>0.4017857142857143</v>
      </c>
      <c r="M117" s="23">
        <f t="shared" si="16"/>
        <v>2.56</v>
      </c>
      <c r="N117">
        <v>1</v>
      </c>
      <c r="O117" s="23">
        <f t="shared" si="14"/>
        <v>1.56</v>
      </c>
      <c r="P117" s="45">
        <f t="shared" si="27"/>
        <v>5</v>
      </c>
      <c r="Q117" s="39">
        <f t="shared" si="28"/>
        <v>7</v>
      </c>
      <c r="R117" s="84">
        <f t="shared" si="25"/>
        <v>0.41666666666666669</v>
      </c>
    </row>
    <row r="118" spans="1:19" x14ac:dyDescent="0.3">
      <c r="A118" s="24">
        <v>42517</v>
      </c>
      <c r="B118" s="27" t="s">
        <v>248</v>
      </c>
      <c r="C118" s="48" t="s">
        <v>249</v>
      </c>
      <c r="D118" s="19">
        <v>2.25</v>
      </c>
      <c r="E118" s="20">
        <v>10</v>
      </c>
      <c r="F118" s="20">
        <f t="shared" si="26"/>
        <v>22.5</v>
      </c>
      <c r="G118" s="81" t="s">
        <v>28</v>
      </c>
      <c r="H118" s="20">
        <f t="shared" si="22"/>
        <v>12.5</v>
      </c>
      <c r="I118" s="20">
        <f t="shared" si="18"/>
        <v>131.19999999999999</v>
      </c>
      <c r="J118" s="45">
        <f t="shared" si="19"/>
        <v>46</v>
      </c>
      <c r="K118" s="45">
        <f t="shared" si="20"/>
        <v>67</v>
      </c>
      <c r="L118" s="61">
        <f t="shared" si="15"/>
        <v>0.40707964601769914</v>
      </c>
      <c r="M118" s="23">
        <f t="shared" si="16"/>
        <v>2.25</v>
      </c>
      <c r="N118">
        <v>1</v>
      </c>
      <c r="O118" s="23">
        <f t="shared" si="14"/>
        <v>1.25</v>
      </c>
      <c r="P118" s="45">
        <f t="shared" si="27"/>
        <v>6</v>
      </c>
      <c r="Q118" s="39">
        <f t="shared" si="28"/>
        <v>7</v>
      </c>
      <c r="R118" s="84">
        <f t="shared" si="25"/>
        <v>0.46153846153846156</v>
      </c>
    </row>
    <row r="119" spans="1:19" x14ac:dyDescent="0.3">
      <c r="A119" s="24"/>
      <c r="B119" s="27"/>
      <c r="C119" s="48" t="s">
        <v>250</v>
      </c>
      <c r="D119" s="19">
        <v>3</v>
      </c>
      <c r="E119" s="20">
        <f t="shared" si="21"/>
        <v>1</v>
      </c>
      <c r="F119" s="20">
        <f t="shared" si="26"/>
        <v>3</v>
      </c>
      <c r="G119" s="81" t="s">
        <v>28</v>
      </c>
      <c r="H119" s="20">
        <f t="shared" si="22"/>
        <v>2</v>
      </c>
      <c r="I119" s="20">
        <f t="shared" si="18"/>
        <v>133.19999999999999</v>
      </c>
      <c r="J119" s="45">
        <f t="shared" si="19"/>
        <v>47</v>
      </c>
      <c r="K119" s="45">
        <f t="shared" si="20"/>
        <v>67</v>
      </c>
      <c r="L119" s="61">
        <f t="shared" si="15"/>
        <v>0.41228070175438597</v>
      </c>
      <c r="M119" s="23">
        <f t="shared" si="16"/>
        <v>3</v>
      </c>
      <c r="N119">
        <v>1</v>
      </c>
      <c r="O119" s="23">
        <f t="shared" si="14"/>
        <v>2</v>
      </c>
      <c r="P119" s="45">
        <f t="shared" si="27"/>
        <v>7</v>
      </c>
      <c r="Q119" s="39">
        <f t="shared" si="28"/>
        <v>7</v>
      </c>
      <c r="R119" s="84">
        <f t="shared" si="25"/>
        <v>0.5</v>
      </c>
    </row>
    <row r="120" spans="1:19" x14ac:dyDescent="0.3">
      <c r="A120" s="24">
        <v>42518</v>
      </c>
      <c r="B120" s="27" t="s">
        <v>251</v>
      </c>
      <c r="C120" s="48" t="s">
        <v>252</v>
      </c>
      <c r="D120" s="19">
        <v>2.5</v>
      </c>
      <c r="E120" s="20">
        <f t="shared" si="21"/>
        <v>1</v>
      </c>
      <c r="F120" s="20">
        <f t="shared" si="26"/>
        <v>2.5</v>
      </c>
      <c r="G120" s="81" t="s">
        <v>19</v>
      </c>
      <c r="H120" s="20">
        <f t="shared" si="22"/>
        <v>-1</v>
      </c>
      <c r="I120" s="20">
        <f t="shared" si="18"/>
        <v>132.19999999999999</v>
      </c>
      <c r="J120" s="45">
        <f t="shared" si="19"/>
        <v>47</v>
      </c>
      <c r="K120" s="45">
        <f t="shared" si="20"/>
        <v>68</v>
      </c>
      <c r="L120" s="61">
        <f t="shared" si="15"/>
        <v>0.40869565217391307</v>
      </c>
      <c r="M120" s="23">
        <f t="shared" si="16"/>
        <v>2.5</v>
      </c>
      <c r="N120">
        <v>1</v>
      </c>
      <c r="O120" s="23">
        <f t="shared" si="14"/>
        <v>1.5</v>
      </c>
      <c r="P120" s="45">
        <f t="shared" si="27"/>
        <v>7</v>
      </c>
      <c r="Q120" s="39">
        <f t="shared" si="28"/>
        <v>8</v>
      </c>
      <c r="R120" s="84">
        <f t="shared" si="25"/>
        <v>0.46666666666666667</v>
      </c>
    </row>
    <row r="121" spans="1:19" x14ac:dyDescent="0.3">
      <c r="A121" s="24">
        <v>42520</v>
      </c>
      <c r="B121" s="27" t="s">
        <v>253</v>
      </c>
      <c r="C121" s="48" t="s">
        <v>254</v>
      </c>
      <c r="D121" s="19">
        <v>2.62</v>
      </c>
      <c r="E121" s="20">
        <f t="shared" si="21"/>
        <v>2</v>
      </c>
      <c r="F121" s="20">
        <f t="shared" si="26"/>
        <v>5.24</v>
      </c>
      <c r="G121" s="81" t="s">
        <v>19</v>
      </c>
      <c r="H121" s="20">
        <f t="shared" si="22"/>
        <v>-2</v>
      </c>
      <c r="I121" s="20">
        <f t="shared" si="18"/>
        <v>130.19999999999999</v>
      </c>
      <c r="J121" s="45">
        <f t="shared" si="19"/>
        <v>47</v>
      </c>
      <c r="K121" s="45">
        <f t="shared" si="20"/>
        <v>69</v>
      </c>
      <c r="L121" s="61">
        <f t="shared" si="15"/>
        <v>0.40517241379310343</v>
      </c>
      <c r="M121" s="23">
        <f t="shared" si="16"/>
        <v>2.62</v>
      </c>
      <c r="N121">
        <v>1</v>
      </c>
      <c r="O121" s="23">
        <f t="shared" si="14"/>
        <v>1.62</v>
      </c>
      <c r="P121" s="45">
        <f t="shared" si="27"/>
        <v>7</v>
      </c>
      <c r="Q121" s="39">
        <f t="shared" si="28"/>
        <v>9</v>
      </c>
      <c r="R121" s="84">
        <f t="shared" si="25"/>
        <v>0.4375</v>
      </c>
    </row>
    <row r="122" spans="1:19" x14ac:dyDescent="0.3">
      <c r="A122" s="16">
        <v>42522</v>
      </c>
      <c r="B122" s="74" t="s">
        <v>255</v>
      </c>
      <c r="C122" s="75" t="s">
        <v>256</v>
      </c>
      <c r="D122" s="76">
        <v>2.5</v>
      </c>
      <c r="E122" s="20">
        <f t="shared" si="21"/>
        <v>4</v>
      </c>
      <c r="F122" s="77">
        <f t="shared" si="26"/>
        <v>10</v>
      </c>
      <c r="G122" s="85" t="s">
        <v>28</v>
      </c>
      <c r="H122" s="20">
        <f t="shared" si="22"/>
        <v>6</v>
      </c>
      <c r="I122" s="77">
        <f t="shared" si="18"/>
        <v>136.19999999999999</v>
      </c>
      <c r="J122" s="44">
        <f t="shared" si="19"/>
        <v>48</v>
      </c>
      <c r="K122" s="44">
        <f t="shared" si="20"/>
        <v>69</v>
      </c>
      <c r="L122" s="68">
        <f t="shared" si="15"/>
        <v>0.41025641025641024</v>
      </c>
      <c r="M122" s="79">
        <f t="shared" si="16"/>
        <v>2.5</v>
      </c>
      <c r="N122" s="80">
        <v>1</v>
      </c>
      <c r="O122" s="79">
        <f t="shared" si="14"/>
        <v>1.5</v>
      </c>
      <c r="P122" s="44">
        <v>1</v>
      </c>
      <c r="Q122" s="88">
        <v>0</v>
      </c>
      <c r="R122" s="84">
        <f t="shared" si="25"/>
        <v>1</v>
      </c>
    </row>
    <row r="123" spans="1:19" x14ac:dyDescent="0.3">
      <c r="A123" s="24">
        <v>42523</v>
      </c>
      <c r="B123" s="27" t="s">
        <v>57</v>
      </c>
      <c r="C123" s="48" t="s">
        <v>257</v>
      </c>
      <c r="D123" s="19">
        <v>2.25</v>
      </c>
      <c r="E123" s="20">
        <f t="shared" si="21"/>
        <v>1</v>
      </c>
      <c r="F123" s="20">
        <f t="shared" si="26"/>
        <v>2.25</v>
      </c>
      <c r="G123" s="81" t="s">
        <v>19</v>
      </c>
      <c r="H123" s="20">
        <f t="shared" si="22"/>
        <v>-1</v>
      </c>
      <c r="I123" s="20">
        <f t="shared" si="18"/>
        <v>135.19999999999999</v>
      </c>
      <c r="J123" s="45">
        <f t="shared" si="19"/>
        <v>48</v>
      </c>
      <c r="K123" s="45">
        <f t="shared" si="20"/>
        <v>70</v>
      </c>
      <c r="L123" s="61">
        <f t="shared" si="15"/>
        <v>0.40677966101694918</v>
      </c>
      <c r="M123" s="23">
        <f t="shared" si="16"/>
        <v>2.25</v>
      </c>
      <c r="N123">
        <v>1</v>
      </c>
      <c r="O123" s="23">
        <f t="shared" si="14"/>
        <v>1.25</v>
      </c>
      <c r="P123" s="45">
        <f t="shared" ref="P123:P145" si="29">IF(G123="","",IF(G123="Won",P122+1,IF(G123="Push",P122,P122)))</f>
        <v>1</v>
      </c>
      <c r="Q123" s="39">
        <f t="shared" ref="Q123:Q145" si="30">IF(G123="","",IF(G123="Lost",Q122+1,IF(G123="Push",Q122,Q122)))</f>
        <v>1</v>
      </c>
      <c r="R123" s="84">
        <f t="shared" si="25"/>
        <v>0.5</v>
      </c>
    </row>
    <row r="124" spans="1:19" x14ac:dyDescent="0.3">
      <c r="A124" s="24">
        <v>42524</v>
      </c>
      <c r="B124" s="27" t="s">
        <v>258</v>
      </c>
      <c r="C124" s="48" t="s">
        <v>259</v>
      </c>
      <c r="D124" s="19">
        <v>2.87</v>
      </c>
      <c r="E124" s="20">
        <f t="shared" si="21"/>
        <v>2</v>
      </c>
      <c r="F124" s="20">
        <f t="shared" si="26"/>
        <v>5.74</v>
      </c>
      <c r="G124" s="81" t="s">
        <v>19</v>
      </c>
      <c r="H124" s="20">
        <f t="shared" si="22"/>
        <v>-2</v>
      </c>
      <c r="I124" s="20">
        <f t="shared" si="18"/>
        <v>133.19999999999999</v>
      </c>
      <c r="J124" s="45">
        <f t="shared" si="19"/>
        <v>48</v>
      </c>
      <c r="K124" s="45">
        <f t="shared" si="20"/>
        <v>71</v>
      </c>
      <c r="L124" s="61">
        <f t="shared" si="15"/>
        <v>0.40336134453781514</v>
      </c>
      <c r="M124" s="23">
        <f t="shared" si="16"/>
        <v>2.87</v>
      </c>
      <c r="N124">
        <v>1</v>
      </c>
      <c r="O124" s="23">
        <f t="shared" ref="O124:O187" si="31">M124-N124</f>
        <v>1.87</v>
      </c>
      <c r="P124" s="45">
        <f t="shared" si="29"/>
        <v>1</v>
      </c>
      <c r="Q124" s="39">
        <f t="shared" si="30"/>
        <v>2</v>
      </c>
      <c r="R124" s="84">
        <f t="shared" si="25"/>
        <v>0.33333333333333331</v>
      </c>
    </row>
    <row r="125" spans="1:19" x14ac:dyDescent="0.3">
      <c r="A125" s="24">
        <v>42525</v>
      </c>
      <c r="B125" s="27" t="s">
        <v>260</v>
      </c>
      <c r="C125" s="48" t="s">
        <v>261</v>
      </c>
      <c r="D125" s="19">
        <v>7.5</v>
      </c>
      <c r="E125" s="20">
        <f t="shared" si="21"/>
        <v>4</v>
      </c>
      <c r="F125" s="20">
        <f t="shared" si="26"/>
        <v>30</v>
      </c>
      <c r="G125" s="81" t="s">
        <v>28</v>
      </c>
      <c r="H125" s="20">
        <f t="shared" si="22"/>
        <v>26</v>
      </c>
      <c r="I125" s="20">
        <f t="shared" si="18"/>
        <v>159.19999999999999</v>
      </c>
      <c r="J125" s="45">
        <f t="shared" si="19"/>
        <v>49</v>
      </c>
      <c r="K125" s="45">
        <f t="shared" si="20"/>
        <v>71</v>
      </c>
      <c r="L125" s="61">
        <f t="shared" si="15"/>
        <v>0.40833333333333333</v>
      </c>
      <c r="M125" s="23">
        <f t="shared" si="16"/>
        <v>7.5</v>
      </c>
      <c r="N125">
        <v>1</v>
      </c>
      <c r="O125" s="23">
        <f t="shared" si="31"/>
        <v>6.5</v>
      </c>
      <c r="P125" s="45">
        <f t="shared" si="29"/>
        <v>2</v>
      </c>
      <c r="Q125" s="39">
        <f t="shared" si="30"/>
        <v>2</v>
      </c>
      <c r="R125" s="84">
        <f t="shared" si="25"/>
        <v>0.5</v>
      </c>
    </row>
    <row r="126" spans="1:19" x14ac:dyDescent="0.3">
      <c r="A126" s="24">
        <v>42527</v>
      </c>
      <c r="B126" s="27" t="s">
        <v>262</v>
      </c>
      <c r="C126" s="48" t="s">
        <v>263</v>
      </c>
      <c r="D126" s="19">
        <v>3.25</v>
      </c>
      <c r="E126" s="20">
        <f t="shared" si="21"/>
        <v>1</v>
      </c>
      <c r="F126" s="20">
        <f t="shared" si="26"/>
        <v>3.25</v>
      </c>
      <c r="G126" s="81" t="s">
        <v>28</v>
      </c>
      <c r="H126" s="20">
        <f t="shared" si="22"/>
        <v>2.25</v>
      </c>
      <c r="I126" s="20">
        <f t="shared" si="18"/>
        <v>161.44999999999999</v>
      </c>
      <c r="J126" s="45">
        <f t="shared" si="19"/>
        <v>50</v>
      </c>
      <c r="K126" s="45">
        <f t="shared" si="20"/>
        <v>71</v>
      </c>
      <c r="L126" s="61">
        <f t="shared" si="15"/>
        <v>0.41322314049586778</v>
      </c>
      <c r="M126" s="23">
        <f t="shared" si="16"/>
        <v>3.25</v>
      </c>
      <c r="N126">
        <v>1</v>
      </c>
      <c r="O126" s="23">
        <f t="shared" si="31"/>
        <v>2.25</v>
      </c>
      <c r="P126" s="45">
        <f t="shared" si="29"/>
        <v>3</v>
      </c>
      <c r="Q126" s="39">
        <f t="shared" si="30"/>
        <v>2</v>
      </c>
      <c r="R126" s="84">
        <f t="shared" si="25"/>
        <v>0.6</v>
      </c>
    </row>
    <row r="127" spans="1:19" x14ac:dyDescent="0.3">
      <c r="A127" s="24">
        <v>42528</v>
      </c>
      <c r="B127" s="27" t="s">
        <v>264</v>
      </c>
      <c r="C127" s="48" t="s">
        <v>265</v>
      </c>
      <c r="D127" s="19">
        <v>3</v>
      </c>
      <c r="E127" s="20">
        <f t="shared" si="21"/>
        <v>1</v>
      </c>
      <c r="F127" s="20">
        <f t="shared" si="26"/>
        <v>3</v>
      </c>
      <c r="G127" s="81" t="s">
        <v>28</v>
      </c>
      <c r="H127" s="20">
        <f t="shared" si="22"/>
        <v>2</v>
      </c>
      <c r="I127" s="20">
        <f t="shared" si="18"/>
        <v>163.44999999999999</v>
      </c>
      <c r="J127" s="45">
        <f t="shared" si="19"/>
        <v>51</v>
      </c>
      <c r="K127" s="45">
        <f t="shared" si="20"/>
        <v>71</v>
      </c>
      <c r="L127" s="61">
        <f t="shared" si="15"/>
        <v>0.41803278688524592</v>
      </c>
      <c r="M127" s="23">
        <f t="shared" si="16"/>
        <v>3</v>
      </c>
      <c r="N127">
        <v>1</v>
      </c>
      <c r="O127" s="23">
        <f t="shared" si="31"/>
        <v>2</v>
      </c>
      <c r="P127" s="45">
        <f t="shared" si="29"/>
        <v>4</v>
      </c>
      <c r="Q127" s="39">
        <f t="shared" si="30"/>
        <v>2</v>
      </c>
      <c r="R127" s="84">
        <f t="shared" si="25"/>
        <v>0.66666666666666663</v>
      </c>
    </row>
    <row r="128" spans="1:19" x14ac:dyDescent="0.3">
      <c r="A128" s="24">
        <v>42528</v>
      </c>
      <c r="B128" s="27" t="s">
        <v>264</v>
      </c>
      <c r="C128" s="48" t="s">
        <v>265</v>
      </c>
      <c r="D128" s="19">
        <v>1.75</v>
      </c>
      <c r="E128" s="20">
        <f t="shared" si="21"/>
        <v>1</v>
      </c>
      <c r="F128" s="20">
        <f t="shared" si="26"/>
        <v>1.75</v>
      </c>
      <c r="G128" s="81" t="s">
        <v>28</v>
      </c>
      <c r="H128" s="20">
        <f t="shared" si="22"/>
        <v>0.75</v>
      </c>
      <c r="I128" s="20">
        <f t="shared" si="18"/>
        <v>164.2</v>
      </c>
      <c r="J128" s="45">
        <f t="shared" si="19"/>
        <v>52</v>
      </c>
      <c r="K128" s="45">
        <f t="shared" si="20"/>
        <v>71</v>
      </c>
      <c r="L128" s="61">
        <f t="shared" si="15"/>
        <v>0.42276422764227645</v>
      </c>
      <c r="M128" s="23">
        <f t="shared" si="16"/>
        <v>1.75</v>
      </c>
      <c r="N128">
        <v>1</v>
      </c>
      <c r="O128" s="23">
        <f t="shared" si="31"/>
        <v>0.75</v>
      </c>
      <c r="P128" s="45">
        <f t="shared" si="29"/>
        <v>5</v>
      </c>
      <c r="Q128" s="39">
        <f t="shared" si="30"/>
        <v>2</v>
      </c>
      <c r="R128" s="84">
        <f t="shared" si="25"/>
        <v>0.7142857142857143</v>
      </c>
      <c r="S128" t="s">
        <v>266</v>
      </c>
    </row>
    <row r="129" spans="1:21" x14ac:dyDescent="0.3">
      <c r="A129" s="24">
        <v>42529</v>
      </c>
      <c r="B129" s="27" t="s">
        <v>267</v>
      </c>
      <c r="C129" s="48" t="s">
        <v>268</v>
      </c>
      <c r="D129" s="19">
        <v>3</v>
      </c>
      <c r="E129" s="20">
        <f t="shared" si="21"/>
        <v>1</v>
      </c>
      <c r="F129" s="20">
        <f t="shared" si="26"/>
        <v>3</v>
      </c>
      <c r="G129" s="81" t="s">
        <v>19</v>
      </c>
      <c r="H129" s="20">
        <f t="shared" si="22"/>
        <v>-1</v>
      </c>
      <c r="I129" s="20">
        <f t="shared" si="18"/>
        <v>163.19999999999999</v>
      </c>
      <c r="J129" s="45">
        <f t="shared" si="19"/>
        <v>52</v>
      </c>
      <c r="K129" s="45">
        <f t="shared" si="20"/>
        <v>72</v>
      </c>
      <c r="L129" s="61">
        <f t="shared" si="15"/>
        <v>0.41935483870967744</v>
      </c>
      <c r="M129" s="23">
        <f t="shared" si="16"/>
        <v>3</v>
      </c>
      <c r="N129">
        <v>1</v>
      </c>
      <c r="O129" s="23">
        <f t="shared" si="31"/>
        <v>2</v>
      </c>
      <c r="P129" s="45">
        <f t="shared" si="29"/>
        <v>5</v>
      </c>
      <c r="Q129" s="39">
        <f t="shared" si="30"/>
        <v>3</v>
      </c>
      <c r="R129" s="84">
        <f t="shared" si="25"/>
        <v>0.625</v>
      </c>
    </row>
    <row r="130" spans="1:21" x14ac:dyDescent="0.3">
      <c r="A130" s="24">
        <v>42531</v>
      </c>
      <c r="B130" s="27" t="s">
        <v>269</v>
      </c>
      <c r="C130" s="48" t="s">
        <v>270</v>
      </c>
      <c r="D130" s="19">
        <v>3.5</v>
      </c>
      <c r="E130" s="20">
        <f t="shared" si="21"/>
        <v>2</v>
      </c>
      <c r="F130" s="20">
        <f t="shared" si="26"/>
        <v>7</v>
      </c>
      <c r="G130" s="81" t="s">
        <v>19</v>
      </c>
      <c r="H130" s="20">
        <f t="shared" si="22"/>
        <v>-2</v>
      </c>
      <c r="I130" s="20">
        <f t="shared" si="18"/>
        <v>161.19999999999999</v>
      </c>
      <c r="J130" s="45">
        <f t="shared" si="19"/>
        <v>52</v>
      </c>
      <c r="K130" s="45">
        <f t="shared" si="20"/>
        <v>73</v>
      </c>
      <c r="L130" s="61">
        <f t="shared" si="15"/>
        <v>0.41599999999999998</v>
      </c>
      <c r="M130" s="23">
        <f t="shared" si="16"/>
        <v>3.5</v>
      </c>
      <c r="N130">
        <v>1</v>
      </c>
      <c r="O130" s="23">
        <f t="shared" si="31"/>
        <v>2.5</v>
      </c>
      <c r="P130" s="45">
        <f t="shared" si="29"/>
        <v>5</v>
      </c>
      <c r="Q130" s="39">
        <f t="shared" si="30"/>
        <v>4</v>
      </c>
      <c r="R130" s="84">
        <f t="shared" si="25"/>
        <v>0.55555555555555558</v>
      </c>
    </row>
    <row r="131" spans="1:21" x14ac:dyDescent="0.3">
      <c r="A131" s="24">
        <v>42532</v>
      </c>
      <c r="B131" s="27" t="s">
        <v>271</v>
      </c>
      <c r="C131" s="106" t="s">
        <v>272</v>
      </c>
      <c r="D131" s="19">
        <v>2.37</v>
      </c>
      <c r="E131" s="20">
        <f t="shared" si="21"/>
        <v>4</v>
      </c>
      <c r="F131" s="20">
        <f t="shared" si="26"/>
        <v>9.48</v>
      </c>
      <c r="G131" s="81" t="s">
        <v>28</v>
      </c>
      <c r="H131" s="20">
        <f t="shared" si="22"/>
        <v>5.48</v>
      </c>
      <c r="I131" s="20">
        <f t="shared" si="18"/>
        <v>166.67999999999998</v>
      </c>
      <c r="J131" s="45">
        <f t="shared" si="19"/>
        <v>53</v>
      </c>
      <c r="K131" s="45">
        <f t="shared" si="20"/>
        <v>73</v>
      </c>
      <c r="L131" s="61">
        <f t="shared" si="15"/>
        <v>0.42063492063492064</v>
      </c>
      <c r="M131" s="23">
        <f t="shared" si="16"/>
        <v>2.37</v>
      </c>
      <c r="N131">
        <v>1</v>
      </c>
      <c r="O131" s="23">
        <f t="shared" si="31"/>
        <v>1.37</v>
      </c>
      <c r="P131" s="45">
        <f t="shared" si="29"/>
        <v>6</v>
      </c>
      <c r="Q131" s="39">
        <f t="shared" si="30"/>
        <v>4</v>
      </c>
      <c r="R131" s="84">
        <f t="shared" si="25"/>
        <v>0.6</v>
      </c>
    </row>
    <row r="132" spans="1:21" x14ac:dyDescent="0.3">
      <c r="A132" s="24">
        <v>42532</v>
      </c>
      <c r="B132" s="27" t="s">
        <v>271</v>
      </c>
      <c r="C132" s="106" t="s">
        <v>272</v>
      </c>
      <c r="D132" s="19"/>
      <c r="E132" s="20" t="str">
        <f t="shared" si="21"/>
        <v/>
      </c>
      <c r="F132" s="20">
        <v>1.1299999999999999</v>
      </c>
      <c r="G132" s="81" t="s">
        <v>28</v>
      </c>
      <c r="H132" s="20">
        <v>1.1299999999999999</v>
      </c>
      <c r="I132" s="20">
        <f t="shared" si="18"/>
        <v>167.80999999999997</v>
      </c>
      <c r="J132" s="45">
        <f t="shared" si="19"/>
        <v>54</v>
      </c>
      <c r="K132" s="45">
        <f t="shared" si="20"/>
        <v>73</v>
      </c>
      <c r="L132" s="61">
        <f t="shared" si="15"/>
        <v>0.42519685039370081</v>
      </c>
      <c r="M132" s="23">
        <f t="shared" si="16"/>
        <v>0</v>
      </c>
      <c r="N132">
        <v>1</v>
      </c>
      <c r="O132" s="23">
        <f t="shared" si="31"/>
        <v>-1</v>
      </c>
      <c r="P132" s="45">
        <f t="shared" si="29"/>
        <v>7</v>
      </c>
      <c r="Q132" s="39">
        <f t="shared" si="30"/>
        <v>4</v>
      </c>
      <c r="R132" s="84">
        <f t="shared" si="25"/>
        <v>0.63636363636363635</v>
      </c>
      <c r="S132" t="s">
        <v>273</v>
      </c>
    </row>
    <row r="133" spans="1:21" x14ac:dyDescent="0.3">
      <c r="A133" s="24">
        <v>42534</v>
      </c>
      <c r="B133" s="27" t="s">
        <v>274</v>
      </c>
      <c r="C133" s="48" t="s">
        <v>275</v>
      </c>
      <c r="D133" s="19">
        <v>3.5</v>
      </c>
      <c r="E133" s="20">
        <f t="shared" si="21"/>
        <v>1</v>
      </c>
      <c r="F133" s="20">
        <f t="shared" ref="F133:F140" si="32">IF(D133="","",IF(G132="Won",  D133*E133,D133*E133))</f>
        <v>3.5</v>
      </c>
      <c r="G133" s="81" t="s">
        <v>19</v>
      </c>
      <c r="H133" s="20">
        <f t="shared" ref="H133:H196" si="33">IF(G133="","",IF(G133="Won", E133*D133-E133,-E133))</f>
        <v>-1</v>
      </c>
      <c r="I133" s="20">
        <f t="shared" si="18"/>
        <v>166.80999999999997</v>
      </c>
      <c r="J133" s="45">
        <f t="shared" si="19"/>
        <v>54</v>
      </c>
      <c r="K133" s="45">
        <f t="shared" si="20"/>
        <v>74</v>
      </c>
      <c r="L133" s="61">
        <f t="shared" ref="L133:L196" si="34">IF(G133="","",J133/(J133+K133))</f>
        <v>0.421875</v>
      </c>
      <c r="M133" s="23">
        <f t="shared" ref="M133:M196" si="35">D133</f>
        <v>3.5</v>
      </c>
      <c r="N133">
        <v>1</v>
      </c>
      <c r="O133" s="23">
        <f t="shared" si="31"/>
        <v>2.5</v>
      </c>
      <c r="P133" s="45">
        <f t="shared" si="29"/>
        <v>7</v>
      </c>
      <c r="Q133" s="39">
        <f t="shared" si="30"/>
        <v>5</v>
      </c>
      <c r="R133" s="84">
        <f t="shared" si="25"/>
        <v>0.58333333333333337</v>
      </c>
    </row>
    <row r="134" spans="1:21" x14ac:dyDescent="0.3">
      <c r="A134" s="24">
        <v>42535</v>
      </c>
      <c r="B134" s="27" t="s">
        <v>276</v>
      </c>
      <c r="C134" s="90" t="s">
        <v>277</v>
      </c>
      <c r="D134" s="19">
        <v>3.25</v>
      </c>
      <c r="E134" s="20">
        <f t="shared" si="21"/>
        <v>2</v>
      </c>
      <c r="F134" s="20">
        <f t="shared" si="32"/>
        <v>6.5</v>
      </c>
      <c r="G134" s="81" t="s">
        <v>19</v>
      </c>
      <c r="H134" s="20">
        <f t="shared" si="33"/>
        <v>-2</v>
      </c>
      <c r="I134" s="20">
        <f t="shared" ref="I134:I197" si="36">IF(G134="","",H134+I133)</f>
        <v>164.80999999999997</v>
      </c>
      <c r="J134" s="45">
        <f t="shared" ref="J134:J197" si="37">IF(G134="","",IF(G134="Won",J133+1,IF(G134="Push",J133,J133)))</f>
        <v>54</v>
      </c>
      <c r="K134" s="45">
        <f t="shared" ref="K134:K197" si="38">IF(G134="","",IF(G134="Lost",K133+1,IF(G134="Push",K133,K133)))</f>
        <v>75</v>
      </c>
      <c r="L134" s="61">
        <f t="shared" si="34"/>
        <v>0.41860465116279072</v>
      </c>
      <c r="M134" s="23">
        <f t="shared" si="35"/>
        <v>3.25</v>
      </c>
      <c r="N134">
        <v>1</v>
      </c>
      <c r="O134" s="23">
        <f t="shared" si="31"/>
        <v>2.25</v>
      </c>
      <c r="P134" s="45">
        <f t="shared" si="29"/>
        <v>7</v>
      </c>
      <c r="Q134" s="39">
        <f t="shared" si="30"/>
        <v>6</v>
      </c>
      <c r="R134" s="84">
        <f t="shared" si="25"/>
        <v>0.53846153846153844</v>
      </c>
    </row>
    <row r="135" spans="1:21" x14ac:dyDescent="0.3">
      <c r="A135" s="24">
        <v>42536</v>
      </c>
      <c r="B135" s="27" t="s">
        <v>278</v>
      </c>
      <c r="C135" s="90" t="s">
        <v>279</v>
      </c>
      <c r="D135" s="19">
        <v>2.62</v>
      </c>
      <c r="E135" s="20">
        <f t="shared" ref="E135:E198" si="39">IF(D135="","",IF(G134="Won",1,IF(COUNTIF(G130:G134,"Lost")&gt;4,1,E134*2)))</f>
        <v>4</v>
      </c>
      <c r="F135" s="20">
        <f t="shared" si="32"/>
        <v>10.48</v>
      </c>
      <c r="G135" s="81" t="s">
        <v>28</v>
      </c>
      <c r="H135" s="20">
        <f t="shared" si="33"/>
        <v>6.48</v>
      </c>
      <c r="I135" s="20">
        <f t="shared" si="36"/>
        <v>171.28999999999996</v>
      </c>
      <c r="J135" s="45">
        <f t="shared" si="37"/>
        <v>55</v>
      </c>
      <c r="K135" s="45">
        <f t="shared" si="38"/>
        <v>75</v>
      </c>
      <c r="L135" s="61">
        <f t="shared" si="34"/>
        <v>0.42307692307692307</v>
      </c>
      <c r="M135" s="23">
        <f t="shared" si="35"/>
        <v>2.62</v>
      </c>
      <c r="N135">
        <v>1</v>
      </c>
      <c r="O135" s="23">
        <f t="shared" si="31"/>
        <v>1.62</v>
      </c>
      <c r="P135" s="45">
        <f t="shared" si="29"/>
        <v>8</v>
      </c>
      <c r="Q135" s="39">
        <f t="shared" si="30"/>
        <v>6</v>
      </c>
      <c r="R135" s="84">
        <f t="shared" si="25"/>
        <v>0.5714285714285714</v>
      </c>
      <c r="S135" t="s">
        <v>266</v>
      </c>
      <c r="U135" t="s">
        <v>280</v>
      </c>
    </row>
    <row r="136" spans="1:21" x14ac:dyDescent="0.3">
      <c r="A136" s="24">
        <v>42537</v>
      </c>
      <c r="B136" s="27" t="s">
        <v>281</v>
      </c>
      <c r="C136" s="90" t="s">
        <v>282</v>
      </c>
      <c r="D136" s="19">
        <v>3.75</v>
      </c>
      <c r="E136" s="20">
        <f t="shared" si="39"/>
        <v>1</v>
      </c>
      <c r="F136" s="20">
        <f t="shared" si="32"/>
        <v>3.75</v>
      </c>
      <c r="G136" s="81" t="s">
        <v>19</v>
      </c>
      <c r="H136" s="20">
        <f t="shared" si="33"/>
        <v>-1</v>
      </c>
      <c r="I136" s="20">
        <f t="shared" si="36"/>
        <v>170.28999999999996</v>
      </c>
      <c r="J136" s="45">
        <f t="shared" si="37"/>
        <v>55</v>
      </c>
      <c r="K136" s="45">
        <f t="shared" si="38"/>
        <v>76</v>
      </c>
      <c r="L136" s="61">
        <f t="shared" si="34"/>
        <v>0.41984732824427479</v>
      </c>
      <c r="M136" s="23">
        <f t="shared" si="35"/>
        <v>3.75</v>
      </c>
      <c r="N136">
        <v>1</v>
      </c>
      <c r="O136" s="23">
        <f t="shared" si="31"/>
        <v>2.75</v>
      </c>
      <c r="P136" s="45">
        <f t="shared" si="29"/>
        <v>8</v>
      </c>
      <c r="Q136" s="39">
        <f t="shared" si="30"/>
        <v>7</v>
      </c>
      <c r="R136" s="84">
        <f t="shared" si="25"/>
        <v>0.53333333333333333</v>
      </c>
    </row>
    <row r="137" spans="1:21" x14ac:dyDescent="0.3">
      <c r="A137" s="24">
        <v>42538</v>
      </c>
      <c r="B137" s="27" t="s">
        <v>283</v>
      </c>
      <c r="C137" s="48" t="s">
        <v>284</v>
      </c>
      <c r="D137" s="19">
        <v>2.87</v>
      </c>
      <c r="E137" s="20">
        <f t="shared" si="39"/>
        <v>2</v>
      </c>
      <c r="F137" s="20">
        <f t="shared" si="32"/>
        <v>5.74</v>
      </c>
      <c r="G137" s="81" t="s">
        <v>28</v>
      </c>
      <c r="H137" s="20">
        <f t="shared" si="33"/>
        <v>3.74</v>
      </c>
      <c r="I137" s="20">
        <f t="shared" si="36"/>
        <v>174.02999999999997</v>
      </c>
      <c r="J137" s="45">
        <f t="shared" si="37"/>
        <v>56</v>
      </c>
      <c r="K137" s="45">
        <f t="shared" si="38"/>
        <v>76</v>
      </c>
      <c r="L137" s="61">
        <f t="shared" si="34"/>
        <v>0.42424242424242425</v>
      </c>
      <c r="M137" s="23">
        <f t="shared" si="35"/>
        <v>2.87</v>
      </c>
      <c r="N137">
        <v>1</v>
      </c>
      <c r="O137" s="23">
        <f t="shared" si="31"/>
        <v>1.87</v>
      </c>
      <c r="P137" s="45">
        <f t="shared" si="29"/>
        <v>9</v>
      </c>
      <c r="Q137" s="39">
        <f t="shared" si="30"/>
        <v>7</v>
      </c>
      <c r="R137" s="84">
        <f t="shared" si="25"/>
        <v>0.5625</v>
      </c>
    </row>
    <row r="138" spans="1:21" x14ac:dyDescent="0.3">
      <c r="A138" s="24">
        <v>42539</v>
      </c>
      <c r="B138" s="27" t="s">
        <v>285</v>
      </c>
      <c r="C138" s="48" t="s">
        <v>286</v>
      </c>
      <c r="D138" s="19">
        <v>2.5</v>
      </c>
      <c r="E138" s="20">
        <f t="shared" si="39"/>
        <v>1</v>
      </c>
      <c r="F138" s="20">
        <f t="shared" si="32"/>
        <v>2.5</v>
      </c>
      <c r="G138" s="81" t="s">
        <v>19</v>
      </c>
      <c r="H138" s="20">
        <f t="shared" si="33"/>
        <v>-1</v>
      </c>
      <c r="I138" s="20">
        <f t="shared" si="36"/>
        <v>173.02999999999997</v>
      </c>
      <c r="J138" s="45">
        <f t="shared" si="37"/>
        <v>56</v>
      </c>
      <c r="K138" s="45">
        <f t="shared" si="38"/>
        <v>77</v>
      </c>
      <c r="L138" s="61">
        <f t="shared" si="34"/>
        <v>0.42105263157894735</v>
      </c>
      <c r="M138" s="23">
        <f t="shared" si="35"/>
        <v>2.5</v>
      </c>
      <c r="N138">
        <v>1</v>
      </c>
      <c r="O138" s="23">
        <f t="shared" si="31"/>
        <v>1.5</v>
      </c>
      <c r="P138" s="45">
        <f t="shared" si="29"/>
        <v>9</v>
      </c>
      <c r="Q138" s="39">
        <f t="shared" si="30"/>
        <v>8</v>
      </c>
      <c r="R138" s="84">
        <f t="shared" si="25"/>
        <v>0.52941176470588236</v>
      </c>
    </row>
    <row r="139" spans="1:21" x14ac:dyDescent="0.3">
      <c r="A139" s="24">
        <v>42541</v>
      </c>
      <c r="B139" s="27" t="s">
        <v>287</v>
      </c>
      <c r="C139" s="48" t="s">
        <v>288</v>
      </c>
      <c r="D139" s="19">
        <v>5</v>
      </c>
      <c r="E139" s="20">
        <f t="shared" si="39"/>
        <v>2</v>
      </c>
      <c r="F139" s="20">
        <f t="shared" si="32"/>
        <v>10</v>
      </c>
      <c r="G139" s="81" t="s">
        <v>19</v>
      </c>
      <c r="H139" s="20">
        <f t="shared" si="33"/>
        <v>-2</v>
      </c>
      <c r="I139" s="20">
        <f t="shared" si="36"/>
        <v>171.02999999999997</v>
      </c>
      <c r="J139" s="45">
        <f t="shared" si="37"/>
        <v>56</v>
      </c>
      <c r="K139" s="45">
        <f t="shared" si="38"/>
        <v>78</v>
      </c>
      <c r="L139" s="61">
        <f t="shared" si="34"/>
        <v>0.41791044776119401</v>
      </c>
      <c r="M139" s="23">
        <f t="shared" si="35"/>
        <v>5</v>
      </c>
      <c r="N139">
        <v>1</v>
      </c>
      <c r="O139" s="23">
        <f t="shared" si="31"/>
        <v>4</v>
      </c>
      <c r="P139" s="45">
        <f t="shared" si="29"/>
        <v>9</v>
      </c>
      <c r="Q139" s="39">
        <f t="shared" si="30"/>
        <v>9</v>
      </c>
      <c r="R139" s="84">
        <f t="shared" si="25"/>
        <v>0.5</v>
      </c>
    </row>
    <row r="140" spans="1:21" x14ac:dyDescent="0.3">
      <c r="A140" s="24">
        <v>42543</v>
      </c>
      <c r="B140" s="27" t="s">
        <v>289</v>
      </c>
      <c r="C140" s="48" t="s">
        <v>290</v>
      </c>
      <c r="D140" s="19">
        <v>2.75</v>
      </c>
      <c r="E140" s="20">
        <f t="shared" si="39"/>
        <v>4</v>
      </c>
      <c r="F140" s="20">
        <f t="shared" si="32"/>
        <v>11</v>
      </c>
      <c r="G140" s="81" t="s">
        <v>19</v>
      </c>
      <c r="H140" s="20">
        <f t="shared" si="33"/>
        <v>-4</v>
      </c>
      <c r="I140" s="20">
        <f t="shared" si="36"/>
        <v>167.02999999999997</v>
      </c>
      <c r="J140" s="45">
        <f t="shared" si="37"/>
        <v>56</v>
      </c>
      <c r="K140" s="45">
        <f t="shared" si="38"/>
        <v>79</v>
      </c>
      <c r="L140" s="61">
        <f t="shared" si="34"/>
        <v>0.4148148148148148</v>
      </c>
      <c r="M140" s="23">
        <f t="shared" si="35"/>
        <v>2.75</v>
      </c>
      <c r="N140">
        <v>1</v>
      </c>
      <c r="O140" s="23">
        <f t="shared" si="31"/>
        <v>1.75</v>
      </c>
      <c r="P140" s="45">
        <f t="shared" si="29"/>
        <v>9</v>
      </c>
      <c r="Q140" s="39">
        <f t="shared" si="30"/>
        <v>10</v>
      </c>
      <c r="R140" s="84">
        <f t="shared" si="25"/>
        <v>0.47368421052631576</v>
      </c>
    </row>
    <row r="141" spans="1:21" x14ac:dyDescent="0.3">
      <c r="A141" s="24">
        <v>42544</v>
      </c>
      <c r="B141" s="27" t="s">
        <v>291</v>
      </c>
      <c r="C141" s="90" t="s">
        <v>292</v>
      </c>
      <c r="D141" s="19">
        <v>3</v>
      </c>
      <c r="E141" s="20">
        <f t="shared" si="39"/>
        <v>8</v>
      </c>
      <c r="F141" s="20">
        <v>39.51</v>
      </c>
      <c r="G141" s="81" t="s">
        <v>28</v>
      </c>
      <c r="H141" s="20">
        <f t="shared" si="33"/>
        <v>16</v>
      </c>
      <c r="I141" s="20">
        <f t="shared" si="36"/>
        <v>183.02999999999997</v>
      </c>
      <c r="J141" s="45">
        <f t="shared" si="37"/>
        <v>57</v>
      </c>
      <c r="K141" s="45">
        <f t="shared" si="38"/>
        <v>79</v>
      </c>
      <c r="L141" s="61">
        <f t="shared" si="34"/>
        <v>0.41911764705882354</v>
      </c>
      <c r="M141" s="23">
        <f t="shared" si="35"/>
        <v>3</v>
      </c>
      <c r="N141">
        <v>1</v>
      </c>
      <c r="O141" s="23">
        <f t="shared" si="31"/>
        <v>2</v>
      </c>
      <c r="P141" s="45">
        <f t="shared" si="29"/>
        <v>10</v>
      </c>
      <c r="Q141" s="39">
        <f t="shared" si="30"/>
        <v>10</v>
      </c>
      <c r="R141" s="84">
        <f t="shared" si="25"/>
        <v>0.5</v>
      </c>
    </row>
    <row r="142" spans="1:21" x14ac:dyDescent="0.3">
      <c r="A142" s="24">
        <v>42545</v>
      </c>
      <c r="B142" s="27" t="s">
        <v>293</v>
      </c>
      <c r="C142" s="48" t="s">
        <v>294</v>
      </c>
      <c r="D142" s="19">
        <v>2.5</v>
      </c>
      <c r="E142" s="20">
        <f t="shared" si="39"/>
        <v>1</v>
      </c>
      <c r="F142" s="20">
        <f t="shared" ref="F142:F205" si="40">IF(D142="","",IF(G141="Won",  D142*E142,D142*E142))</f>
        <v>2.5</v>
      </c>
      <c r="G142" s="81" t="s">
        <v>19</v>
      </c>
      <c r="H142" s="20">
        <f t="shared" si="33"/>
        <v>-1</v>
      </c>
      <c r="I142" s="20">
        <f t="shared" si="36"/>
        <v>182.02999999999997</v>
      </c>
      <c r="J142" s="45">
        <f t="shared" si="37"/>
        <v>57</v>
      </c>
      <c r="K142" s="45">
        <f t="shared" si="38"/>
        <v>80</v>
      </c>
      <c r="L142" s="61">
        <f t="shared" si="34"/>
        <v>0.41605839416058393</v>
      </c>
      <c r="M142" s="23">
        <f t="shared" si="35"/>
        <v>2.5</v>
      </c>
      <c r="N142">
        <v>1</v>
      </c>
      <c r="O142" s="23">
        <f t="shared" si="31"/>
        <v>1.5</v>
      </c>
      <c r="P142" s="45">
        <f t="shared" si="29"/>
        <v>10</v>
      </c>
      <c r="Q142" s="39">
        <f t="shared" si="30"/>
        <v>11</v>
      </c>
      <c r="R142" s="84">
        <f t="shared" si="25"/>
        <v>0.47619047619047616</v>
      </c>
    </row>
    <row r="143" spans="1:21" x14ac:dyDescent="0.3">
      <c r="A143" s="24">
        <v>42548</v>
      </c>
      <c r="B143" s="27" t="s">
        <v>295</v>
      </c>
      <c r="C143" s="48" t="s">
        <v>296</v>
      </c>
      <c r="D143" s="19">
        <v>2.88</v>
      </c>
      <c r="E143" s="20">
        <f t="shared" si="39"/>
        <v>2</v>
      </c>
      <c r="F143" s="20">
        <f t="shared" si="40"/>
        <v>5.76</v>
      </c>
      <c r="G143" s="81" t="s">
        <v>19</v>
      </c>
      <c r="H143" s="20">
        <f t="shared" si="33"/>
        <v>-2</v>
      </c>
      <c r="I143" s="20">
        <f t="shared" si="36"/>
        <v>180.02999999999997</v>
      </c>
      <c r="J143" s="45">
        <f t="shared" si="37"/>
        <v>57</v>
      </c>
      <c r="K143" s="45">
        <f t="shared" si="38"/>
        <v>81</v>
      </c>
      <c r="L143" s="61">
        <f t="shared" si="34"/>
        <v>0.41304347826086957</v>
      </c>
      <c r="M143" s="23">
        <f t="shared" si="35"/>
        <v>2.88</v>
      </c>
      <c r="N143">
        <v>1</v>
      </c>
      <c r="O143" s="23">
        <f t="shared" si="31"/>
        <v>1.88</v>
      </c>
      <c r="P143" s="45">
        <f t="shared" si="29"/>
        <v>10</v>
      </c>
      <c r="Q143" s="39">
        <f t="shared" si="30"/>
        <v>12</v>
      </c>
      <c r="R143" s="84">
        <f t="shared" si="25"/>
        <v>0.45454545454545453</v>
      </c>
    </row>
    <row r="144" spans="1:21" x14ac:dyDescent="0.3">
      <c r="A144" s="24">
        <v>42549</v>
      </c>
      <c r="B144" s="27" t="s">
        <v>297</v>
      </c>
      <c r="C144" s="48" t="s">
        <v>298</v>
      </c>
      <c r="D144" s="19">
        <v>2.62</v>
      </c>
      <c r="E144" s="20">
        <f t="shared" si="39"/>
        <v>4</v>
      </c>
      <c r="F144" s="20">
        <f t="shared" si="40"/>
        <v>10.48</v>
      </c>
      <c r="G144" s="81" t="s">
        <v>19</v>
      </c>
      <c r="H144" s="20">
        <f t="shared" si="33"/>
        <v>-4</v>
      </c>
      <c r="I144" s="20">
        <f t="shared" si="36"/>
        <v>176.02999999999997</v>
      </c>
      <c r="J144" s="45">
        <f t="shared" si="37"/>
        <v>57</v>
      </c>
      <c r="K144" s="45">
        <f t="shared" si="38"/>
        <v>82</v>
      </c>
      <c r="L144" s="61">
        <f t="shared" si="34"/>
        <v>0.41007194244604317</v>
      </c>
      <c r="M144" s="23">
        <f t="shared" si="35"/>
        <v>2.62</v>
      </c>
      <c r="N144">
        <v>1</v>
      </c>
      <c r="O144" s="23">
        <f t="shared" si="31"/>
        <v>1.62</v>
      </c>
      <c r="P144" s="45">
        <f t="shared" si="29"/>
        <v>10</v>
      </c>
      <c r="Q144" s="39">
        <f t="shared" si="30"/>
        <v>13</v>
      </c>
      <c r="R144" s="84">
        <f t="shared" si="25"/>
        <v>0.43478260869565216</v>
      </c>
    </row>
    <row r="145" spans="1:19" x14ac:dyDescent="0.3">
      <c r="A145" s="32">
        <v>42551</v>
      </c>
      <c r="B145" s="33"/>
      <c r="C145" s="108"/>
      <c r="D145" s="35">
        <v>3</v>
      </c>
      <c r="E145" s="20">
        <f t="shared" si="39"/>
        <v>8</v>
      </c>
      <c r="F145" s="36">
        <f t="shared" si="40"/>
        <v>24</v>
      </c>
      <c r="G145" s="109" t="s">
        <v>28</v>
      </c>
      <c r="H145" s="20">
        <f t="shared" si="33"/>
        <v>16</v>
      </c>
      <c r="I145" s="36">
        <f t="shared" si="36"/>
        <v>192.02999999999997</v>
      </c>
      <c r="J145" s="112">
        <f t="shared" si="37"/>
        <v>58</v>
      </c>
      <c r="K145" s="112">
        <f t="shared" si="38"/>
        <v>82</v>
      </c>
      <c r="L145" s="113">
        <f t="shared" si="34"/>
        <v>0.41428571428571431</v>
      </c>
      <c r="M145" s="114">
        <f t="shared" si="35"/>
        <v>3</v>
      </c>
      <c r="N145" s="34">
        <v>1</v>
      </c>
      <c r="O145" s="114">
        <f t="shared" si="31"/>
        <v>2</v>
      </c>
      <c r="P145" s="112">
        <f t="shared" si="29"/>
        <v>11</v>
      </c>
      <c r="Q145" s="40">
        <f t="shared" si="30"/>
        <v>13</v>
      </c>
      <c r="R145" s="115">
        <f t="shared" si="25"/>
        <v>0.45833333333333331</v>
      </c>
    </row>
    <row r="146" spans="1:19" ht="24.6" customHeight="1" x14ac:dyDescent="0.3">
      <c r="A146" s="24">
        <v>42552</v>
      </c>
      <c r="B146" s="116" t="s">
        <v>299</v>
      </c>
      <c r="C146" s="48" t="s">
        <v>300</v>
      </c>
      <c r="D146" s="117">
        <v>2.75</v>
      </c>
      <c r="E146" s="20">
        <f t="shared" si="39"/>
        <v>1</v>
      </c>
      <c r="F146" s="20">
        <f t="shared" si="40"/>
        <v>2.75</v>
      </c>
      <c r="G146" s="81" t="s">
        <v>28</v>
      </c>
      <c r="H146" s="20">
        <f t="shared" si="33"/>
        <v>1.75</v>
      </c>
      <c r="I146" s="20">
        <f t="shared" si="36"/>
        <v>193.77999999999997</v>
      </c>
      <c r="J146" s="45">
        <f t="shared" si="37"/>
        <v>59</v>
      </c>
      <c r="K146" s="45">
        <f t="shared" si="38"/>
        <v>82</v>
      </c>
      <c r="L146" s="61">
        <f t="shared" si="34"/>
        <v>0.41843971631205673</v>
      </c>
      <c r="M146" s="23">
        <f t="shared" si="35"/>
        <v>2.75</v>
      </c>
      <c r="N146">
        <v>1</v>
      </c>
      <c r="O146" s="23">
        <f t="shared" si="31"/>
        <v>1.75</v>
      </c>
      <c r="P146" s="45">
        <v>1</v>
      </c>
      <c r="Q146" s="39">
        <v>0</v>
      </c>
      <c r="R146" s="84">
        <f t="shared" si="25"/>
        <v>1</v>
      </c>
    </row>
    <row r="147" spans="1:19" x14ac:dyDescent="0.3">
      <c r="A147" s="24">
        <v>42555</v>
      </c>
      <c r="B147" s="27" t="s">
        <v>301</v>
      </c>
      <c r="C147" s="48" t="s">
        <v>302</v>
      </c>
      <c r="D147" s="19">
        <v>3.25</v>
      </c>
      <c r="E147" s="20">
        <f t="shared" si="39"/>
        <v>1</v>
      </c>
      <c r="F147" s="20">
        <f t="shared" si="40"/>
        <v>3.25</v>
      </c>
      <c r="G147" s="81" t="s">
        <v>28</v>
      </c>
      <c r="H147" s="20">
        <f t="shared" si="33"/>
        <v>2.25</v>
      </c>
      <c r="I147" s="20">
        <f t="shared" si="36"/>
        <v>196.02999999999997</v>
      </c>
      <c r="J147" s="45">
        <f t="shared" si="37"/>
        <v>60</v>
      </c>
      <c r="K147" s="45">
        <f t="shared" si="38"/>
        <v>82</v>
      </c>
      <c r="L147" s="61">
        <f t="shared" si="34"/>
        <v>0.42253521126760563</v>
      </c>
      <c r="M147" s="23">
        <f t="shared" si="35"/>
        <v>3.25</v>
      </c>
      <c r="N147">
        <v>1</v>
      </c>
      <c r="O147" s="23">
        <f t="shared" si="31"/>
        <v>2.25</v>
      </c>
      <c r="P147" s="45">
        <f t="shared" ref="P147:P161" si="41">IF(G147="","",IF(G147="Won",P146+1,IF(G147="Push",P146,P146)))</f>
        <v>2</v>
      </c>
      <c r="Q147" s="39">
        <f t="shared" ref="Q147:Q161" si="42">IF(G147="","",IF(G147="Lost",Q146+1,IF(G147="Push",Q146,Q146)))</f>
        <v>0</v>
      </c>
      <c r="R147" s="84">
        <f t="shared" si="25"/>
        <v>1</v>
      </c>
    </row>
    <row r="148" spans="1:19" x14ac:dyDescent="0.3">
      <c r="A148" s="24">
        <v>42556</v>
      </c>
      <c r="B148" s="27" t="s">
        <v>303</v>
      </c>
      <c r="C148" s="48" t="s">
        <v>304</v>
      </c>
      <c r="D148" s="19">
        <v>3.5</v>
      </c>
      <c r="E148" s="20">
        <f t="shared" si="39"/>
        <v>1</v>
      </c>
      <c r="F148" s="20">
        <f t="shared" si="40"/>
        <v>3.5</v>
      </c>
      <c r="G148" s="81" t="s">
        <v>28</v>
      </c>
      <c r="H148" s="20">
        <f t="shared" si="33"/>
        <v>2.5</v>
      </c>
      <c r="I148" s="20">
        <f t="shared" si="36"/>
        <v>198.52999999999997</v>
      </c>
      <c r="J148" s="45">
        <f t="shared" si="37"/>
        <v>61</v>
      </c>
      <c r="K148" s="45">
        <f t="shared" si="38"/>
        <v>82</v>
      </c>
      <c r="L148" s="61">
        <f t="shared" si="34"/>
        <v>0.42657342657342656</v>
      </c>
      <c r="M148" s="23">
        <f t="shared" si="35"/>
        <v>3.5</v>
      </c>
      <c r="N148">
        <v>1</v>
      </c>
      <c r="O148" s="23">
        <f t="shared" si="31"/>
        <v>2.5</v>
      </c>
      <c r="P148" s="45">
        <f t="shared" si="41"/>
        <v>3</v>
      </c>
      <c r="Q148" s="39">
        <f t="shared" si="42"/>
        <v>0</v>
      </c>
      <c r="R148" s="84">
        <f t="shared" si="25"/>
        <v>1</v>
      </c>
    </row>
    <row r="149" spans="1:19" x14ac:dyDescent="0.3">
      <c r="A149" s="24">
        <v>42557</v>
      </c>
      <c r="B149" s="27" t="s">
        <v>305</v>
      </c>
      <c r="C149" s="48" t="s">
        <v>306</v>
      </c>
      <c r="D149" s="19">
        <v>3.25</v>
      </c>
      <c r="E149" s="20">
        <f t="shared" si="39"/>
        <v>1</v>
      </c>
      <c r="F149" s="20">
        <f t="shared" si="40"/>
        <v>3.25</v>
      </c>
      <c r="G149" s="81" t="s">
        <v>28</v>
      </c>
      <c r="H149" s="20">
        <f t="shared" si="33"/>
        <v>2.25</v>
      </c>
      <c r="I149" s="20">
        <f t="shared" si="36"/>
        <v>200.77999999999997</v>
      </c>
      <c r="J149" s="45">
        <f t="shared" si="37"/>
        <v>62</v>
      </c>
      <c r="K149" s="45">
        <f t="shared" si="38"/>
        <v>82</v>
      </c>
      <c r="L149" s="61">
        <f t="shared" si="34"/>
        <v>0.43055555555555558</v>
      </c>
      <c r="M149" s="23">
        <f t="shared" si="35"/>
        <v>3.25</v>
      </c>
      <c r="N149">
        <v>1</v>
      </c>
      <c r="O149" s="23">
        <f t="shared" si="31"/>
        <v>2.25</v>
      </c>
      <c r="P149" s="45">
        <f t="shared" si="41"/>
        <v>4</v>
      </c>
      <c r="Q149" s="39">
        <f t="shared" si="42"/>
        <v>0</v>
      </c>
      <c r="R149" s="84">
        <f t="shared" si="25"/>
        <v>1</v>
      </c>
    </row>
    <row r="150" spans="1:19" x14ac:dyDescent="0.3">
      <c r="A150" s="24">
        <v>42558</v>
      </c>
      <c r="B150" s="27" t="s">
        <v>307</v>
      </c>
      <c r="C150" s="48" t="s">
        <v>308</v>
      </c>
      <c r="D150" s="19">
        <v>3.75</v>
      </c>
      <c r="E150" s="20">
        <f t="shared" si="39"/>
        <v>1</v>
      </c>
      <c r="F150" s="20">
        <f t="shared" si="40"/>
        <v>3.75</v>
      </c>
      <c r="G150" s="81" t="s">
        <v>28</v>
      </c>
      <c r="H150" s="20">
        <f t="shared" si="33"/>
        <v>2.75</v>
      </c>
      <c r="I150" s="20">
        <f t="shared" si="36"/>
        <v>203.52999999999997</v>
      </c>
      <c r="J150" s="45">
        <f t="shared" si="37"/>
        <v>63</v>
      </c>
      <c r="K150" s="45">
        <f t="shared" si="38"/>
        <v>82</v>
      </c>
      <c r="L150" s="61">
        <f t="shared" si="34"/>
        <v>0.43448275862068964</v>
      </c>
      <c r="M150" s="23">
        <f t="shared" si="35"/>
        <v>3.75</v>
      </c>
      <c r="N150">
        <v>1</v>
      </c>
      <c r="O150" s="23">
        <f t="shared" si="31"/>
        <v>2.75</v>
      </c>
      <c r="P150" s="45">
        <f t="shared" si="41"/>
        <v>5</v>
      </c>
      <c r="Q150" s="39">
        <f t="shared" si="42"/>
        <v>0</v>
      </c>
      <c r="R150" s="84">
        <f t="shared" si="25"/>
        <v>1</v>
      </c>
    </row>
    <row r="151" spans="1:19" x14ac:dyDescent="0.3">
      <c r="A151" s="24">
        <v>42562</v>
      </c>
      <c r="B151" s="27" t="s">
        <v>309</v>
      </c>
      <c r="C151" s="48" t="s">
        <v>310</v>
      </c>
      <c r="D151" s="19">
        <v>3.5</v>
      </c>
      <c r="E151" s="20">
        <f t="shared" si="39"/>
        <v>1</v>
      </c>
      <c r="F151" s="20">
        <f t="shared" si="40"/>
        <v>3.5</v>
      </c>
      <c r="G151" s="81" t="s">
        <v>19</v>
      </c>
      <c r="H151" s="20">
        <f t="shared" si="33"/>
        <v>-1</v>
      </c>
      <c r="I151" s="20">
        <f t="shared" si="36"/>
        <v>202.52999999999997</v>
      </c>
      <c r="J151" s="45">
        <f t="shared" si="37"/>
        <v>63</v>
      </c>
      <c r="K151" s="45">
        <f t="shared" si="38"/>
        <v>83</v>
      </c>
      <c r="L151" s="61">
        <f t="shared" si="34"/>
        <v>0.4315068493150685</v>
      </c>
      <c r="M151" s="23">
        <f t="shared" si="35"/>
        <v>3.5</v>
      </c>
      <c r="N151">
        <v>1</v>
      </c>
      <c r="O151" s="23">
        <f t="shared" si="31"/>
        <v>2.5</v>
      </c>
      <c r="P151" s="45">
        <f t="shared" si="41"/>
        <v>5</v>
      </c>
      <c r="Q151" s="39">
        <f t="shared" si="42"/>
        <v>1</v>
      </c>
      <c r="R151" s="84">
        <f t="shared" si="25"/>
        <v>0.83333333333333337</v>
      </c>
    </row>
    <row r="152" spans="1:19" x14ac:dyDescent="0.3">
      <c r="A152" s="24">
        <v>42563</v>
      </c>
      <c r="B152" s="27"/>
      <c r="C152" s="48"/>
      <c r="D152" s="19">
        <v>3.5</v>
      </c>
      <c r="E152" s="20">
        <f t="shared" si="39"/>
        <v>2</v>
      </c>
      <c r="F152" s="20">
        <f t="shared" si="40"/>
        <v>7</v>
      </c>
      <c r="G152" s="81" t="s">
        <v>19</v>
      </c>
      <c r="H152" s="20">
        <f t="shared" si="33"/>
        <v>-2</v>
      </c>
      <c r="I152" s="20">
        <f t="shared" si="36"/>
        <v>200.52999999999997</v>
      </c>
      <c r="J152" s="45">
        <f t="shared" si="37"/>
        <v>63</v>
      </c>
      <c r="K152" s="45">
        <f t="shared" si="38"/>
        <v>84</v>
      </c>
      <c r="L152" s="61">
        <f t="shared" si="34"/>
        <v>0.42857142857142855</v>
      </c>
      <c r="M152" s="23">
        <f t="shared" si="35"/>
        <v>3.5</v>
      </c>
      <c r="N152">
        <v>1</v>
      </c>
      <c r="O152" s="23">
        <f t="shared" si="31"/>
        <v>2.5</v>
      </c>
      <c r="P152" s="45">
        <f t="shared" si="41"/>
        <v>5</v>
      </c>
      <c r="Q152" s="39">
        <f t="shared" si="42"/>
        <v>2</v>
      </c>
      <c r="R152" s="84">
        <f t="shared" si="25"/>
        <v>0.7142857142857143</v>
      </c>
    </row>
    <row r="153" spans="1:19" x14ac:dyDescent="0.3">
      <c r="A153" s="24">
        <v>42565</v>
      </c>
      <c r="B153" s="27" t="s">
        <v>311</v>
      </c>
      <c r="C153" s="48" t="s">
        <v>312</v>
      </c>
      <c r="D153" s="19">
        <v>3.25</v>
      </c>
      <c r="E153" s="20">
        <f t="shared" si="39"/>
        <v>4</v>
      </c>
      <c r="F153" s="20">
        <f t="shared" si="40"/>
        <v>13</v>
      </c>
      <c r="G153" s="81" t="s">
        <v>19</v>
      </c>
      <c r="H153" s="20">
        <f t="shared" si="33"/>
        <v>-4</v>
      </c>
      <c r="I153" s="20">
        <f t="shared" si="36"/>
        <v>196.52999999999997</v>
      </c>
      <c r="J153" s="45">
        <f t="shared" si="37"/>
        <v>63</v>
      </c>
      <c r="K153" s="45">
        <f t="shared" si="38"/>
        <v>85</v>
      </c>
      <c r="L153" s="61">
        <f t="shared" si="34"/>
        <v>0.42567567567567566</v>
      </c>
      <c r="M153" s="23">
        <f t="shared" si="35"/>
        <v>3.25</v>
      </c>
      <c r="N153">
        <v>1</v>
      </c>
      <c r="O153" s="23">
        <f t="shared" si="31"/>
        <v>2.25</v>
      </c>
      <c r="P153" s="45">
        <f t="shared" si="41"/>
        <v>5</v>
      </c>
      <c r="Q153" s="39">
        <f t="shared" si="42"/>
        <v>3</v>
      </c>
      <c r="R153" s="84">
        <f t="shared" si="25"/>
        <v>0.625</v>
      </c>
    </row>
    <row r="154" spans="1:19" x14ac:dyDescent="0.3">
      <c r="A154" s="24">
        <v>42567</v>
      </c>
      <c r="B154" s="27" t="s">
        <v>313</v>
      </c>
      <c r="C154" s="48" t="s">
        <v>314</v>
      </c>
      <c r="D154" s="19">
        <v>2.75</v>
      </c>
      <c r="E154" s="20">
        <f t="shared" si="39"/>
        <v>8</v>
      </c>
      <c r="F154" s="20">
        <f t="shared" si="40"/>
        <v>22</v>
      </c>
      <c r="G154" s="81" t="s">
        <v>28</v>
      </c>
      <c r="H154" s="20">
        <f t="shared" si="33"/>
        <v>14</v>
      </c>
      <c r="I154" s="20">
        <f t="shared" si="36"/>
        <v>210.52999999999997</v>
      </c>
      <c r="J154" s="45">
        <f t="shared" si="37"/>
        <v>64</v>
      </c>
      <c r="K154" s="45">
        <f t="shared" si="38"/>
        <v>85</v>
      </c>
      <c r="L154" s="61">
        <f t="shared" si="34"/>
        <v>0.42953020134228187</v>
      </c>
      <c r="M154" s="23">
        <f t="shared" si="35"/>
        <v>2.75</v>
      </c>
      <c r="N154">
        <v>1</v>
      </c>
      <c r="O154" s="23">
        <f t="shared" si="31"/>
        <v>1.75</v>
      </c>
      <c r="P154" s="45">
        <f t="shared" si="41"/>
        <v>6</v>
      </c>
      <c r="Q154" s="39">
        <f t="shared" si="42"/>
        <v>3</v>
      </c>
      <c r="R154" s="84">
        <f t="shared" si="25"/>
        <v>0.66666666666666663</v>
      </c>
    </row>
    <row r="155" spans="1:19" x14ac:dyDescent="0.3">
      <c r="A155" s="24">
        <v>42569</v>
      </c>
      <c r="B155" s="27" t="s">
        <v>315</v>
      </c>
      <c r="C155" s="90" t="s">
        <v>316</v>
      </c>
      <c r="D155" s="19">
        <v>3</v>
      </c>
      <c r="E155" s="20">
        <f t="shared" si="39"/>
        <v>1</v>
      </c>
      <c r="F155" s="20">
        <f t="shared" si="40"/>
        <v>3</v>
      </c>
      <c r="G155" s="81" t="s">
        <v>19</v>
      </c>
      <c r="H155" s="20">
        <f t="shared" si="33"/>
        <v>-1</v>
      </c>
      <c r="I155" s="20">
        <f t="shared" si="36"/>
        <v>209.52999999999997</v>
      </c>
      <c r="J155" s="45">
        <f t="shared" si="37"/>
        <v>64</v>
      </c>
      <c r="K155" s="45">
        <f t="shared" si="38"/>
        <v>86</v>
      </c>
      <c r="L155" s="61">
        <f t="shared" si="34"/>
        <v>0.42666666666666669</v>
      </c>
      <c r="M155" s="23">
        <f t="shared" si="35"/>
        <v>3</v>
      </c>
      <c r="N155">
        <v>1</v>
      </c>
      <c r="O155" s="23">
        <f t="shared" si="31"/>
        <v>2</v>
      </c>
      <c r="P155" s="45">
        <f t="shared" si="41"/>
        <v>6</v>
      </c>
      <c r="Q155" s="39">
        <f t="shared" si="42"/>
        <v>4</v>
      </c>
      <c r="R155" s="84">
        <f t="shared" si="25"/>
        <v>0.6</v>
      </c>
    </row>
    <row r="156" spans="1:19" x14ac:dyDescent="0.3">
      <c r="A156" s="24">
        <v>42570</v>
      </c>
      <c r="B156" s="27" t="s">
        <v>317</v>
      </c>
      <c r="C156" s="48" t="s">
        <v>318</v>
      </c>
      <c r="D156" s="19">
        <v>4</v>
      </c>
      <c r="E156" s="20">
        <f t="shared" si="39"/>
        <v>2</v>
      </c>
      <c r="F156" s="20">
        <f t="shared" si="40"/>
        <v>8</v>
      </c>
      <c r="G156" s="81" t="s">
        <v>28</v>
      </c>
      <c r="H156" s="20">
        <f t="shared" si="33"/>
        <v>6</v>
      </c>
      <c r="I156" s="20">
        <f t="shared" si="36"/>
        <v>215.52999999999997</v>
      </c>
      <c r="J156" s="45">
        <f t="shared" si="37"/>
        <v>65</v>
      </c>
      <c r="K156" s="45">
        <f t="shared" si="38"/>
        <v>86</v>
      </c>
      <c r="L156" s="61">
        <f t="shared" si="34"/>
        <v>0.43046357615894038</v>
      </c>
      <c r="M156" s="23">
        <f t="shared" si="35"/>
        <v>4</v>
      </c>
      <c r="N156">
        <v>1</v>
      </c>
      <c r="O156" s="23">
        <f t="shared" si="31"/>
        <v>3</v>
      </c>
      <c r="P156" s="45">
        <f t="shared" si="41"/>
        <v>7</v>
      </c>
      <c r="Q156" s="39">
        <f t="shared" si="42"/>
        <v>4</v>
      </c>
      <c r="R156" s="84">
        <f t="shared" si="25"/>
        <v>0.63636363636363635</v>
      </c>
      <c r="S156" t="s">
        <v>319</v>
      </c>
    </row>
    <row r="157" spans="1:19" x14ac:dyDescent="0.3">
      <c r="A157" s="24">
        <v>42571</v>
      </c>
      <c r="B157" s="27" t="s">
        <v>320</v>
      </c>
      <c r="C157" s="48" t="s">
        <v>321</v>
      </c>
      <c r="D157" s="19">
        <v>4.5</v>
      </c>
      <c r="E157" s="20">
        <f t="shared" si="39"/>
        <v>1</v>
      </c>
      <c r="F157" s="20">
        <f t="shared" si="40"/>
        <v>4.5</v>
      </c>
      <c r="G157" s="81" t="s">
        <v>19</v>
      </c>
      <c r="H157" s="20">
        <f t="shared" si="33"/>
        <v>-1</v>
      </c>
      <c r="I157" s="20">
        <f t="shared" si="36"/>
        <v>214.52999999999997</v>
      </c>
      <c r="J157" s="45">
        <f t="shared" si="37"/>
        <v>65</v>
      </c>
      <c r="K157" s="45">
        <f t="shared" si="38"/>
        <v>87</v>
      </c>
      <c r="L157" s="61">
        <f t="shared" si="34"/>
        <v>0.42763157894736842</v>
      </c>
      <c r="M157" s="23">
        <f t="shared" si="35"/>
        <v>4.5</v>
      </c>
      <c r="N157">
        <v>1</v>
      </c>
      <c r="O157" s="23">
        <f t="shared" si="31"/>
        <v>3.5</v>
      </c>
      <c r="P157" s="45">
        <f t="shared" si="41"/>
        <v>7</v>
      </c>
      <c r="Q157" s="39">
        <f t="shared" si="42"/>
        <v>5</v>
      </c>
      <c r="R157" s="84">
        <f t="shared" si="25"/>
        <v>0.58333333333333337</v>
      </c>
    </row>
    <row r="158" spans="1:19" x14ac:dyDescent="0.3">
      <c r="A158" s="24">
        <v>42573</v>
      </c>
      <c r="B158" s="27" t="s">
        <v>322</v>
      </c>
      <c r="C158" s="48" t="s">
        <v>323</v>
      </c>
      <c r="D158" s="19">
        <v>2.88</v>
      </c>
      <c r="E158" s="20">
        <f t="shared" si="39"/>
        <v>2</v>
      </c>
      <c r="F158" s="20">
        <f t="shared" si="40"/>
        <v>5.76</v>
      </c>
      <c r="G158" s="81" t="s">
        <v>19</v>
      </c>
      <c r="H158" s="20">
        <f t="shared" si="33"/>
        <v>-2</v>
      </c>
      <c r="I158" s="20">
        <f t="shared" si="36"/>
        <v>212.52999999999997</v>
      </c>
      <c r="J158" s="45">
        <f t="shared" si="37"/>
        <v>65</v>
      </c>
      <c r="K158" s="45">
        <f t="shared" si="38"/>
        <v>88</v>
      </c>
      <c r="L158" s="61">
        <f t="shared" si="34"/>
        <v>0.42483660130718953</v>
      </c>
      <c r="M158" s="23">
        <f t="shared" si="35"/>
        <v>2.88</v>
      </c>
      <c r="N158">
        <v>1</v>
      </c>
      <c r="O158" s="23">
        <f t="shared" si="31"/>
        <v>1.88</v>
      </c>
      <c r="P158" s="45">
        <f t="shared" si="41"/>
        <v>7</v>
      </c>
      <c r="Q158" s="39">
        <f t="shared" si="42"/>
        <v>6</v>
      </c>
      <c r="R158" s="84">
        <f t="shared" si="25"/>
        <v>0.53846153846153844</v>
      </c>
    </row>
    <row r="159" spans="1:19" x14ac:dyDescent="0.3">
      <c r="A159" s="24">
        <v>42576</v>
      </c>
      <c r="B159" s="27" t="s">
        <v>324</v>
      </c>
      <c r="C159" s="48" t="s">
        <v>325</v>
      </c>
      <c r="D159" s="19">
        <v>2.75</v>
      </c>
      <c r="E159" s="20">
        <f t="shared" si="39"/>
        <v>4</v>
      </c>
      <c r="F159" s="20">
        <f t="shared" si="40"/>
        <v>11</v>
      </c>
      <c r="G159" s="81" t="s">
        <v>28</v>
      </c>
      <c r="H159" s="20">
        <f t="shared" si="33"/>
        <v>7</v>
      </c>
      <c r="I159" s="20">
        <f t="shared" si="36"/>
        <v>219.52999999999997</v>
      </c>
      <c r="J159" s="45">
        <f t="shared" si="37"/>
        <v>66</v>
      </c>
      <c r="K159" s="45">
        <f t="shared" si="38"/>
        <v>88</v>
      </c>
      <c r="L159" s="61">
        <f t="shared" si="34"/>
        <v>0.42857142857142855</v>
      </c>
      <c r="M159" s="23">
        <f t="shared" si="35"/>
        <v>2.75</v>
      </c>
      <c r="N159">
        <v>1</v>
      </c>
      <c r="O159" s="23">
        <f t="shared" si="31"/>
        <v>1.75</v>
      </c>
      <c r="P159" s="45">
        <f t="shared" si="41"/>
        <v>8</v>
      </c>
      <c r="Q159" s="39">
        <f t="shared" si="42"/>
        <v>6</v>
      </c>
      <c r="R159" s="84">
        <f t="shared" si="25"/>
        <v>0.5714285714285714</v>
      </c>
    </row>
    <row r="160" spans="1:19" x14ac:dyDescent="0.3">
      <c r="A160" s="24">
        <v>42577</v>
      </c>
      <c r="B160" s="27" t="s">
        <v>326</v>
      </c>
      <c r="C160" s="48" t="s">
        <v>327</v>
      </c>
      <c r="D160" s="19">
        <v>3.5</v>
      </c>
      <c r="E160" s="20">
        <f t="shared" si="39"/>
        <v>1</v>
      </c>
      <c r="F160" s="20">
        <f t="shared" si="40"/>
        <v>3.5</v>
      </c>
      <c r="G160" s="81" t="s">
        <v>19</v>
      </c>
      <c r="H160" s="20">
        <f t="shared" si="33"/>
        <v>-1</v>
      </c>
      <c r="I160" s="20">
        <f t="shared" si="36"/>
        <v>218.52999999999997</v>
      </c>
      <c r="J160" s="45">
        <f t="shared" si="37"/>
        <v>66</v>
      </c>
      <c r="K160" s="45">
        <f t="shared" si="38"/>
        <v>89</v>
      </c>
      <c r="L160" s="61">
        <f t="shared" si="34"/>
        <v>0.4258064516129032</v>
      </c>
      <c r="M160" s="23">
        <f t="shared" si="35"/>
        <v>3.5</v>
      </c>
      <c r="N160">
        <v>1</v>
      </c>
      <c r="O160" s="23">
        <f t="shared" si="31"/>
        <v>2.5</v>
      </c>
      <c r="P160" s="45">
        <f t="shared" si="41"/>
        <v>8</v>
      </c>
      <c r="Q160" s="39">
        <f t="shared" si="42"/>
        <v>7</v>
      </c>
      <c r="R160" s="84">
        <f t="shared" si="25"/>
        <v>0.53333333333333333</v>
      </c>
    </row>
    <row r="161" spans="1:19" x14ac:dyDescent="0.3">
      <c r="A161" s="24">
        <v>42580</v>
      </c>
      <c r="B161" s="27" t="s">
        <v>328</v>
      </c>
      <c r="C161" s="48" t="s">
        <v>329</v>
      </c>
      <c r="D161" s="19">
        <v>2.75</v>
      </c>
      <c r="E161" s="20">
        <f t="shared" si="39"/>
        <v>2</v>
      </c>
      <c r="F161" s="20">
        <f t="shared" si="40"/>
        <v>5.5</v>
      </c>
      <c r="G161" s="81" t="s">
        <v>28</v>
      </c>
      <c r="H161" s="20">
        <f t="shared" si="33"/>
        <v>3.5</v>
      </c>
      <c r="I161" s="20">
        <f t="shared" si="36"/>
        <v>222.02999999999997</v>
      </c>
      <c r="J161" s="45">
        <f t="shared" si="37"/>
        <v>67</v>
      </c>
      <c r="K161" s="45">
        <f t="shared" si="38"/>
        <v>89</v>
      </c>
      <c r="L161" s="61">
        <f t="shared" si="34"/>
        <v>0.42948717948717946</v>
      </c>
      <c r="M161" s="23">
        <f t="shared" si="35"/>
        <v>2.75</v>
      </c>
      <c r="N161">
        <v>1</v>
      </c>
      <c r="O161" s="23">
        <f t="shared" si="31"/>
        <v>1.75</v>
      </c>
      <c r="P161" s="45">
        <f t="shared" si="41"/>
        <v>9</v>
      </c>
      <c r="Q161" s="39">
        <f t="shared" si="42"/>
        <v>7</v>
      </c>
      <c r="R161" s="84">
        <f t="shared" si="25"/>
        <v>0.5625</v>
      </c>
      <c r="S161" t="s">
        <v>330</v>
      </c>
    </row>
    <row r="162" spans="1:19" ht="32.4" customHeight="1" x14ac:dyDescent="0.3">
      <c r="A162" s="51">
        <v>42583</v>
      </c>
      <c r="B162" s="72" t="s">
        <v>331</v>
      </c>
      <c r="C162" s="75" t="s">
        <v>332</v>
      </c>
      <c r="D162" s="52">
        <v>3.12</v>
      </c>
      <c r="E162" s="20">
        <f t="shared" si="39"/>
        <v>1</v>
      </c>
      <c r="F162" s="53">
        <f t="shared" si="40"/>
        <v>3.12</v>
      </c>
      <c r="G162" s="118" t="s">
        <v>28</v>
      </c>
      <c r="H162" s="20">
        <f t="shared" si="33"/>
        <v>2.12</v>
      </c>
      <c r="I162" s="53">
        <f t="shared" si="36"/>
        <v>224.14999999999998</v>
      </c>
      <c r="J162" s="44">
        <f t="shared" si="37"/>
        <v>68</v>
      </c>
      <c r="K162" s="44">
        <f t="shared" si="38"/>
        <v>89</v>
      </c>
      <c r="L162" s="120">
        <f t="shared" si="34"/>
        <v>0.43312101910828027</v>
      </c>
      <c r="M162" s="121">
        <f t="shared" si="35"/>
        <v>3.12</v>
      </c>
      <c r="N162" s="71">
        <v>1</v>
      </c>
      <c r="O162" s="121">
        <f t="shared" si="31"/>
        <v>2.12</v>
      </c>
      <c r="P162" s="56">
        <v>1</v>
      </c>
      <c r="Q162" s="122">
        <v>0</v>
      </c>
      <c r="R162" s="89">
        <f t="shared" ref="R162:R225" si="43">IF(G162="","",P162/(P162+Q162))</f>
        <v>1</v>
      </c>
    </row>
    <row r="163" spans="1:19" x14ac:dyDescent="0.3">
      <c r="A163" s="24">
        <v>42584</v>
      </c>
      <c r="B163" s="27" t="s">
        <v>333</v>
      </c>
      <c r="C163" s="48" t="s">
        <v>334</v>
      </c>
      <c r="D163" s="19">
        <v>3.75</v>
      </c>
      <c r="E163" s="20">
        <f t="shared" si="39"/>
        <v>1</v>
      </c>
      <c r="F163" s="20">
        <f t="shared" si="40"/>
        <v>3.75</v>
      </c>
      <c r="G163" s="81" t="s">
        <v>28</v>
      </c>
      <c r="H163" s="20">
        <f t="shared" si="33"/>
        <v>2.75</v>
      </c>
      <c r="I163" s="20">
        <f t="shared" si="36"/>
        <v>226.89999999999998</v>
      </c>
      <c r="J163" s="45">
        <f t="shared" si="37"/>
        <v>69</v>
      </c>
      <c r="K163" s="45">
        <f t="shared" si="38"/>
        <v>89</v>
      </c>
      <c r="L163" s="61">
        <f t="shared" si="34"/>
        <v>0.43670886075949367</v>
      </c>
      <c r="M163" s="23">
        <f t="shared" si="35"/>
        <v>3.75</v>
      </c>
      <c r="N163">
        <v>1</v>
      </c>
      <c r="O163" s="23">
        <f t="shared" si="31"/>
        <v>2.75</v>
      </c>
      <c r="P163" s="45">
        <f t="shared" ref="P163:P226" si="44">IF(G163="","",IF(G163="Won",P162+1,IF(G163="Push",P162,P162)))</f>
        <v>2</v>
      </c>
      <c r="Q163" s="39">
        <f t="shared" ref="Q163:Q226" si="45">IF(G163="","",IF(G163="Lost",Q162+1,IF(G163="Push",Q162,Q162)))</f>
        <v>0</v>
      </c>
      <c r="R163" s="84">
        <f t="shared" si="43"/>
        <v>1</v>
      </c>
      <c r="S163" t="s">
        <v>335</v>
      </c>
    </row>
    <row r="164" spans="1:19" x14ac:dyDescent="0.3">
      <c r="A164" s="24">
        <v>42585</v>
      </c>
      <c r="B164" s="27" t="s">
        <v>336</v>
      </c>
      <c r="C164" s="48" t="s">
        <v>337</v>
      </c>
      <c r="D164" s="19">
        <v>4</v>
      </c>
      <c r="E164" s="20">
        <f t="shared" si="39"/>
        <v>1</v>
      </c>
      <c r="F164" s="20">
        <f t="shared" si="40"/>
        <v>4</v>
      </c>
      <c r="G164" s="81" t="s">
        <v>19</v>
      </c>
      <c r="H164" s="20">
        <f t="shared" si="33"/>
        <v>-1</v>
      </c>
      <c r="I164" s="20">
        <f t="shared" si="36"/>
        <v>225.89999999999998</v>
      </c>
      <c r="J164" s="45">
        <f t="shared" si="37"/>
        <v>69</v>
      </c>
      <c r="K164" s="45">
        <f t="shared" si="38"/>
        <v>90</v>
      </c>
      <c r="L164" s="61">
        <f t="shared" si="34"/>
        <v>0.43396226415094341</v>
      </c>
      <c r="M164" s="23">
        <f t="shared" si="35"/>
        <v>4</v>
      </c>
      <c r="N164">
        <v>1</v>
      </c>
      <c r="O164" s="23">
        <f t="shared" si="31"/>
        <v>3</v>
      </c>
      <c r="P164" s="45">
        <f t="shared" si="44"/>
        <v>2</v>
      </c>
      <c r="Q164" s="39">
        <f t="shared" si="45"/>
        <v>1</v>
      </c>
      <c r="R164" s="84">
        <f t="shared" si="43"/>
        <v>0.66666666666666663</v>
      </c>
    </row>
    <row r="165" spans="1:19" x14ac:dyDescent="0.3">
      <c r="A165" s="24">
        <v>42586</v>
      </c>
      <c r="B165" s="27" t="s">
        <v>338</v>
      </c>
      <c r="C165" s="48" t="s">
        <v>339</v>
      </c>
      <c r="D165" s="19">
        <v>2.25</v>
      </c>
      <c r="E165" s="20">
        <f t="shared" si="39"/>
        <v>2</v>
      </c>
      <c r="F165" s="20">
        <f t="shared" si="40"/>
        <v>4.5</v>
      </c>
      <c r="G165" s="81" t="s">
        <v>28</v>
      </c>
      <c r="H165" s="20">
        <f t="shared" si="33"/>
        <v>2.5</v>
      </c>
      <c r="I165" s="20">
        <f t="shared" si="36"/>
        <v>228.39999999999998</v>
      </c>
      <c r="J165" s="45">
        <f t="shared" si="37"/>
        <v>70</v>
      </c>
      <c r="K165" s="45">
        <f t="shared" si="38"/>
        <v>90</v>
      </c>
      <c r="L165" s="61">
        <f t="shared" si="34"/>
        <v>0.4375</v>
      </c>
      <c r="M165" s="23">
        <f t="shared" si="35"/>
        <v>2.25</v>
      </c>
      <c r="N165">
        <v>1</v>
      </c>
      <c r="O165" s="23">
        <f t="shared" si="31"/>
        <v>1.25</v>
      </c>
      <c r="P165" s="45">
        <f t="shared" si="44"/>
        <v>3</v>
      </c>
      <c r="Q165" s="39">
        <f t="shared" si="45"/>
        <v>1</v>
      </c>
      <c r="R165" s="84">
        <f t="shared" si="43"/>
        <v>0.75</v>
      </c>
      <c r="S165" t="s">
        <v>340</v>
      </c>
    </row>
    <row r="166" spans="1:19" x14ac:dyDescent="0.3">
      <c r="A166" s="24">
        <v>42587</v>
      </c>
      <c r="B166" s="27" t="s">
        <v>341</v>
      </c>
      <c r="C166" s="48" t="s">
        <v>342</v>
      </c>
      <c r="D166" s="19">
        <v>3.25</v>
      </c>
      <c r="E166" s="20">
        <f t="shared" si="39"/>
        <v>1</v>
      </c>
      <c r="F166" s="20">
        <f t="shared" si="40"/>
        <v>3.25</v>
      </c>
      <c r="G166" s="81" t="s">
        <v>19</v>
      </c>
      <c r="H166" s="20">
        <f t="shared" si="33"/>
        <v>-1</v>
      </c>
      <c r="I166" s="20">
        <f t="shared" si="36"/>
        <v>227.39999999999998</v>
      </c>
      <c r="J166" s="45">
        <f t="shared" si="37"/>
        <v>70</v>
      </c>
      <c r="K166" s="45">
        <f t="shared" si="38"/>
        <v>91</v>
      </c>
      <c r="L166" s="61">
        <f t="shared" si="34"/>
        <v>0.43478260869565216</v>
      </c>
      <c r="M166" s="23">
        <f t="shared" si="35"/>
        <v>3.25</v>
      </c>
      <c r="N166">
        <v>1</v>
      </c>
      <c r="O166" s="23">
        <f t="shared" si="31"/>
        <v>2.25</v>
      </c>
      <c r="P166" s="45">
        <f t="shared" si="44"/>
        <v>3</v>
      </c>
      <c r="Q166" s="39">
        <f t="shared" si="45"/>
        <v>2</v>
      </c>
      <c r="R166" s="84">
        <f t="shared" si="43"/>
        <v>0.6</v>
      </c>
    </row>
    <row r="167" spans="1:19" x14ac:dyDescent="0.3">
      <c r="A167" s="24">
        <v>42590</v>
      </c>
      <c r="B167" s="27" t="s">
        <v>343</v>
      </c>
      <c r="C167" s="48" t="s">
        <v>344</v>
      </c>
      <c r="D167" s="19">
        <v>2.5</v>
      </c>
      <c r="E167" s="20">
        <f t="shared" si="39"/>
        <v>2</v>
      </c>
      <c r="F167" s="20">
        <f t="shared" si="40"/>
        <v>5</v>
      </c>
      <c r="G167" s="81" t="s">
        <v>19</v>
      </c>
      <c r="H167" s="20">
        <f t="shared" si="33"/>
        <v>-2</v>
      </c>
      <c r="I167" s="20">
        <f t="shared" si="36"/>
        <v>225.39999999999998</v>
      </c>
      <c r="J167" s="45">
        <f t="shared" si="37"/>
        <v>70</v>
      </c>
      <c r="K167" s="45">
        <f t="shared" si="38"/>
        <v>92</v>
      </c>
      <c r="L167" s="61">
        <f t="shared" si="34"/>
        <v>0.43209876543209874</v>
      </c>
      <c r="M167" s="23">
        <f t="shared" si="35"/>
        <v>2.5</v>
      </c>
      <c r="N167">
        <v>1</v>
      </c>
      <c r="O167" s="23">
        <f t="shared" si="31"/>
        <v>1.5</v>
      </c>
      <c r="P167" s="45">
        <f t="shared" si="44"/>
        <v>3</v>
      </c>
      <c r="Q167" s="39">
        <f t="shared" si="45"/>
        <v>3</v>
      </c>
      <c r="R167" s="84">
        <f t="shared" si="43"/>
        <v>0.5</v>
      </c>
    </row>
    <row r="168" spans="1:19" x14ac:dyDescent="0.3">
      <c r="A168" s="24">
        <v>42591</v>
      </c>
      <c r="B168" s="27" t="s">
        <v>345</v>
      </c>
      <c r="C168" s="48" t="s">
        <v>346</v>
      </c>
      <c r="D168" s="19">
        <v>2.5</v>
      </c>
      <c r="E168" s="20">
        <f t="shared" si="39"/>
        <v>4</v>
      </c>
      <c r="F168" s="20">
        <f t="shared" si="40"/>
        <v>10</v>
      </c>
      <c r="G168" s="81" t="s">
        <v>19</v>
      </c>
      <c r="H168" s="20">
        <f t="shared" si="33"/>
        <v>-4</v>
      </c>
      <c r="I168" s="20">
        <f t="shared" si="36"/>
        <v>221.39999999999998</v>
      </c>
      <c r="J168" s="45">
        <f t="shared" si="37"/>
        <v>70</v>
      </c>
      <c r="K168" s="45">
        <f t="shared" si="38"/>
        <v>93</v>
      </c>
      <c r="L168" s="61">
        <f t="shared" si="34"/>
        <v>0.42944785276073622</v>
      </c>
      <c r="M168" s="23">
        <f t="shared" si="35"/>
        <v>2.5</v>
      </c>
      <c r="N168">
        <v>1</v>
      </c>
      <c r="O168" s="23">
        <f t="shared" si="31"/>
        <v>1.5</v>
      </c>
      <c r="P168" s="45">
        <f t="shared" si="44"/>
        <v>3</v>
      </c>
      <c r="Q168" s="39">
        <f t="shared" si="45"/>
        <v>4</v>
      </c>
      <c r="R168" s="84">
        <f t="shared" si="43"/>
        <v>0.42857142857142855</v>
      </c>
    </row>
    <row r="169" spans="1:19" x14ac:dyDescent="0.3">
      <c r="A169" s="24">
        <v>42592</v>
      </c>
      <c r="B169" s="27" t="s">
        <v>347</v>
      </c>
      <c r="C169" s="90" t="s">
        <v>348</v>
      </c>
      <c r="D169" s="19">
        <v>2.37</v>
      </c>
      <c r="E169" s="20">
        <f t="shared" si="39"/>
        <v>8</v>
      </c>
      <c r="F169" s="20">
        <f t="shared" si="40"/>
        <v>18.96</v>
      </c>
      <c r="G169" s="81" t="s">
        <v>19</v>
      </c>
      <c r="H169" s="20">
        <f t="shared" si="33"/>
        <v>-8</v>
      </c>
      <c r="I169" s="20">
        <f t="shared" si="36"/>
        <v>213.39999999999998</v>
      </c>
      <c r="J169" s="45">
        <f t="shared" si="37"/>
        <v>70</v>
      </c>
      <c r="K169" s="45">
        <f t="shared" si="38"/>
        <v>94</v>
      </c>
      <c r="L169" s="61">
        <f t="shared" si="34"/>
        <v>0.42682926829268292</v>
      </c>
      <c r="M169" s="23">
        <f t="shared" si="35"/>
        <v>2.37</v>
      </c>
      <c r="N169">
        <v>1</v>
      </c>
      <c r="O169" s="23">
        <f t="shared" si="31"/>
        <v>1.37</v>
      </c>
      <c r="P169" s="45">
        <f t="shared" si="44"/>
        <v>3</v>
      </c>
      <c r="Q169" s="39">
        <f t="shared" si="45"/>
        <v>5</v>
      </c>
      <c r="R169" s="84">
        <f t="shared" si="43"/>
        <v>0.375</v>
      </c>
    </row>
    <row r="170" spans="1:19" x14ac:dyDescent="0.3">
      <c r="A170" s="24">
        <v>42593</v>
      </c>
      <c r="B170" s="27" t="s">
        <v>349</v>
      </c>
      <c r="C170" s="48" t="s">
        <v>350</v>
      </c>
      <c r="D170" s="19">
        <v>3</v>
      </c>
      <c r="E170" s="20">
        <v>10</v>
      </c>
      <c r="F170" s="20">
        <f t="shared" si="40"/>
        <v>30</v>
      </c>
      <c r="G170" s="81" t="s">
        <v>19</v>
      </c>
      <c r="H170" s="20">
        <f t="shared" si="33"/>
        <v>-10</v>
      </c>
      <c r="I170" s="20">
        <f t="shared" si="36"/>
        <v>203.39999999999998</v>
      </c>
      <c r="J170" s="45">
        <f t="shared" si="37"/>
        <v>70</v>
      </c>
      <c r="K170" s="45">
        <f t="shared" si="38"/>
        <v>95</v>
      </c>
      <c r="L170" s="61">
        <f t="shared" si="34"/>
        <v>0.42424242424242425</v>
      </c>
      <c r="M170" s="23">
        <f t="shared" si="35"/>
        <v>3</v>
      </c>
      <c r="N170">
        <v>1</v>
      </c>
      <c r="O170" s="23">
        <f t="shared" si="31"/>
        <v>2</v>
      </c>
      <c r="P170" s="45">
        <f t="shared" si="44"/>
        <v>3</v>
      </c>
      <c r="Q170" s="39">
        <f t="shared" si="45"/>
        <v>6</v>
      </c>
      <c r="R170" s="84">
        <f t="shared" si="43"/>
        <v>0.33333333333333331</v>
      </c>
    </row>
    <row r="171" spans="1:19" x14ac:dyDescent="0.3">
      <c r="A171" s="24">
        <v>42599</v>
      </c>
      <c r="B171" s="27" t="s">
        <v>351</v>
      </c>
      <c r="C171" s="48" t="s">
        <v>352</v>
      </c>
      <c r="D171" s="19">
        <v>2.75</v>
      </c>
      <c r="E171" s="20">
        <f t="shared" si="39"/>
        <v>1</v>
      </c>
      <c r="F171" s="20">
        <f t="shared" si="40"/>
        <v>2.75</v>
      </c>
      <c r="G171" s="81" t="s">
        <v>19</v>
      </c>
      <c r="H171" s="20">
        <f t="shared" si="33"/>
        <v>-1</v>
      </c>
      <c r="I171" s="20">
        <f t="shared" si="36"/>
        <v>202.39999999999998</v>
      </c>
      <c r="J171" s="45">
        <f t="shared" si="37"/>
        <v>70</v>
      </c>
      <c r="K171" s="45">
        <f t="shared" si="38"/>
        <v>96</v>
      </c>
      <c r="L171" s="61">
        <f t="shared" si="34"/>
        <v>0.42168674698795183</v>
      </c>
      <c r="M171" s="23">
        <f t="shared" si="35"/>
        <v>2.75</v>
      </c>
      <c r="N171">
        <v>1</v>
      </c>
      <c r="O171" s="23">
        <f t="shared" si="31"/>
        <v>1.75</v>
      </c>
      <c r="P171" s="45">
        <f t="shared" si="44"/>
        <v>3</v>
      </c>
      <c r="Q171" s="39">
        <f t="shared" si="45"/>
        <v>7</v>
      </c>
      <c r="R171" s="84">
        <f t="shared" si="43"/>
        <v>0.3</v>
      </c>
    </row>
    <row r="172" spans="1:19" x14ac:dyDescent="0.3">
      <c r="A172" s="24">
        <v>42600</v>
      </c>
      <c r="B172" s="27" t="s">
        <v>353</v>
      </c>
      <c r="C172" s="48" t="s">
        <v>354</v>
      </c>
      <c r="D172" s="19">
        <v>2.37</v>
      </c>
      <c r="E172" s="20">
        <v>2</v>
      </c>
      <c r="F172" s="20">
        <f t="shared" si="40"/>
        <v>4.74</v>
      </c>
      <c r="G172" s="81" t="s">
        <v>28</v>
      </c>
      <c r="H172" s="20">
        <f t="shared" si="33"/>
        <v>2.74</v>
      </c>
      <c r="I172" s="20">
        <f t="shared" si="36"/>
        <v>205.14</v>
      </c>
      <c r="J172" s="45">
        <f t="shared" si="37"/>
        <v>71</v>
      </c>
      <c r="K172" s="45">
        <f t="shared" si="38"/>
        <v>96</v>
      </c>
      <c r="L172" s="61">
        <f t="shared" si="34"/>
        <v>0.42514970059880242</v>
      </c>
      <c r="M172" s="23">
        <f t="shared" si="35"/>
        <v>2.37</v>
      </c>
      <c r="N172">
        <v>1</v>
      </c>
      <c r="O172" s="23">
        <f t="shared" si="31"/>
        <v>1.37</v>
      </c>
      <c r="P172" s="45">
        <f t="shared" si="44"/>
        <v>4</v>
      </c>
      <c r="Q172" s="39">
        <f t="shared" si="45"/>
        <v>7</v>
      </c>
      <c r="R172" s="84">
        <f t="shared" si="43"/>
        <v>0.36363636363636365</v>
      </c>
    </row>
    <row r="173" spans="1:19" x14ac:dyDescent="0.3">
      <c r="A173" s="24">
        <v>42601</v>
      </c>
      <c r="B173" s="27" t="s">
        <v>355</v>
      </c>
      <c r="C173" s="48" t="s">
        <v>356</v>
      </c>
      <c r="D173" s="19">
        <v>3.25</v>
      </c>
      <c r="E173" s="20">
        <f t="shared" si="39"/>
        <v>1</v>
      </c>
      <c r="F173" s="20">
        <f t="shared" si="40"/>
        <v>3.25</v>
      </c>
      <c r="G173" s="81" t="s">
        <v>28</v>
      </c>
      <c r="H173" s="20">
        <f t="shared" si="33"/>
        <v>2.25</v>
      </c>
      <c r="I173" s="20">
        <f t="shared" si="36"/>
        <v>207.39</v>
      </c>
      <c r="J173" s="45">
        <f t="shared" si="37"/>
        <v>72</v>
      </c>
      <c r="K173" s="45">
        <f t="shared" si="38"/>
        <v>96</v>
      </c>
      <c r="L173" s="61">
        <f t="shared" si="34"/>
        <v>0.42857142857142855</v>
      </c>
      <c r="M173" s="23">
        <f t="shared" si="35"/>
        <v>3.25</v>
      </c>
      <c r="N173">
        <v>1</v>
      </c>
      <c r="O173" s="23">
        <f t="shared" si="31"/>
        <v>2.25</v>
      </c>
      <c r="P173" s="45">
        <f t="shared" si="44"/>
        <v>5</v>
      </c>
      <c r="Q173" s="39">
        <f t="shared" si="45"/>
        <v>7</v>
      </c>
      <c r="R173" s="84">
        <f t="shared" si="43"/>
        <v>0.41666666666666669</v>
      </c>
    </row>
    <row r="174" spans="1:19" x14ac:dyDescent="0.3">
      <c r="A174" s="24">
        <v>42604</v>
      </c>
      <c r="B174" s="27" t="s">
        <v>357</v>
      </c>
      <c r="C174" s="48" t="s">
        <v>358</v>
      </c>
      <c r="D174" s="19">
        <v>2.75</v>
      </c>
      <c r="E174" s="20">
        <f t="shared" si="39"/>
        <v>1</v>
      </c>
      <c r="F174" s="20">
        <f t="shared" si="40"/>
        <v>2.75</v>
      </c>
      <c r="G174" s="81" t="s">
        <v>28</v>
      </c>
      <c r="H174" s="20">
        <f t="shared" si="33"/>
        <v>1.75</v>
      </c>
      <c r="I174" s="20">
        <f t="shared" si="36"/>
        <v>209.14</v>
      </c>
      <c r="J174" s="45">
        <f t="shared" si="37"/>
        <v>73</v>
      </c>
      <c r="K174" s="45">
        <f t="shared" si="38"/>
        <v>96</v>
      </c>
      <c r="L174" s="61">
        <f t="shared" si="34"/>
        <v>0.43195266272189348</v>
      </c>
      <c r="M174" s="23">
        <f t="shared" si="35"/>
        <v>2.75</v>
      </c>
      <c r="N174">
        <v>1</v>
      </c>
      <c r="O174" s="23">
        <f t="shared" si="31"/>
        <v>1.75</v>
      </c>
      <c r="P174" s="45">
        <f t="shared" si="44"/>
        <v>6</v>
      </c>
      <c r="Q174" s="39">
        <f t="shared" si="45"/>
        <v>7</v>
      </c>
      <c r="R174" s="84">
        <f t="shared" si="43"/>
        <v>0.46153846153846156</v>
      </c>
    </row>
    <row r="175" spans="1:19" x14ac:dyDescent="0.3">
      <c r="A175" s="24">
        <v>42605</v>
      </c>
      <c r="B175" s="27" t="s">
        <v>359</v>
      </c>
      <c r="C175" s="48" t="s">
        <v>360</v>
      </c>
      <c r="D175" s="19">
        <v>2.25</v>
      </c>
      <c r="E175" s="20">
        <f t="shared" si="39"/>
        <v>1</v>
      </c>
      <c r="F175" s="20">
        <f t="shared" si="40"/>
        <v>2.25</v>
      </c>
      <c r="G175" s="81" t="s">
        <v>28</v>
      </c>
      <c r="H175" s="20">
        <f t="shared" si="33"/>
        <v>1.25</v>
      </c>
      <c r="I175" s="20">
        <f t="shared" si="36"/>
        <v>210.39</v>
      </c>
      <c r="J175" s="45">
        <f t="shared" si="37"/>
        <v>74</v>
      </c>
      <c r="K175" s="45">
        <f t="shared" si="38"/>
        <v>96</v>
      </c>
      <c r="L175" s="61">
        <f t="shared" si="34"/>
        <v>0.43529411764705883</v>
      </c>
      <c r="M175" s="23">
        <f t="shared" si="35"/>
        <v>2.25</v>
      </c>
      <c r="N175">
        <v>1</v>
      </c>
      <c r="O175" s="23">
        <f t="shared" si="31"/>
        <v>1.25</v>
      </c>
      <c r="P175" s="45">
        <f t="shared" si="44"/>
        <v>7</v>
      </c>
      <c r="Q175" s="39">
        <f t="shared" si="45"/>
        <v>7</v>
      </c>
      <c r="R175" s="84">
        <f t="shared" si="43"/>
        <v>0.5</v>
      </c>
      <c r="S175" t="s">
        <v>361</v>
      </c>
    </row>
    <row r="176" spans="1:19" x14ac:dyDescent="0.3">
      <c r="A176" s="24">
        <v>42607</v>
      </c>
      <c r="B176" s="27" t="s">
        <v>451</v>
      </c>
      <c r="C176" s="48" t="s">
        <v>452</v>
      </c>
      <c r="D176" s="19">
        <v>2.5</v>
      </c>
      <c r="E176" s="20">
        <f t="shared" si="39"/>
        <v>1</v>
      </c>
      <c r="F176" s="20">
        <f t="shared" si="40"/>
        <v>2.5</v>
      </c>
      <c r="G176" s="81" t="s">
        <v>28</v>
      </c>
      <c r="H176" s="20">
        <f t="shared" si="33"/>
        <v>1.5</v>
      </c>
      <c r="I176" s="20">
        <f t="shared" si="36"/>
        <v>211.89</v>
      </c>
      <c r="J176" s="45">
        <f t="shared" si="37"/>
        <v>75</v>
      </c>
      <c r="K176" s="45">
        <f t="shared" si="38"/>
        <v>96</v>
      </c>
      <c r="L176" s="61">
        <f t="shared" si="34"/>
        <v>0.43859649122807015</v>
      </c>
      <c r="M176" s="23">
        <f t="shared" si="35"/>
        <v>2.5</v>
      </c>
      <c r="N176">
        <v>1</v>
      </c>
      <c r="O176" s="23">
        <f t="shared" si="31"/>
        <v>1.5</v>
      </c>
      <c r="P176" s="45">
        <f t="shared" si="44"/>
        <v>8</v>
      </c>
      <c r="Q176" s="39">
        <f t="shared" si="45"/>
        <v>7</v>
      </c>
      <c r="R176" s="84">
        <f t="shared" si="43"/>
        <v>0.53333333333333333</v>
      </c>
      <c r="S176" t="s">
        <v>455</v>
      </c>
    </row>
    <row r="177" spans="1:19" x14ac:dyDescent="0.3">
      <c r="A177" s="24">
        <v>42608</v>
      </c>
      <c r="B177" s="27" t="s">
        <v>454</v>
      </c>
      <c r="C177" s="48" t="s">
        <v>453</v>
      </c>
      <c r="D177" s="19">
        <v>3.5</v>
      </c>
      <c r="E177" s="20">
        <f t="shared" si="39"/>
        <v>1</v>
      </c>
      <c r="F177" s="20">
        <f t="shared" si="40"/>
        <v>3.5</v>
      </c>
      <c r="G177" s="81" t="s">
        <v>28</v>
      </c>
      <c r="H177" s="20">
        <f t="shared" si="33"/>
        <v>2.5</v>
      </c>
      <c r="I177" s="20">
        <f t="shared" si="36"/>
        <v>214.39</v>
      </c>
      <c r="J177" s="45">
        <f t="shared" si="37"/>
        <v>76</v>
      </c>
      <c r="K177" s="45">
        <f t="shared" si="38"/>
        <v>96</v>
      </c>
      <c r="L177" s="61">
        <f t="shared" si="34"/>
        <v>0.44186046511627908</v>
      </c>
      <c r="M177" s="23">
        <f t="shared" si="35"/>
        <v>3.5</v>
      </c>
      <c r="N177">
        <v>1</v>
      </c>
      <c r="O177" s="23">
        <f t="shared" si="31"/>
        <v>2.5</v>
      </c>
      <c r="P177" s="45">
        <f t="shared" si="44"/>
        <v>9</v>
      </c>
      <c r="Q177" s="39">
        <f t="shared" si="45"/>
        <v>7</v>
      </c>
      <c r="R177" s="84">
        <f t="shared" si="43"/>
        <v>0.5625</v>
      </c>
      <c r="S177" t="s">
        <v>455</v>
      </c>
    </row>
    <row r="178" spans="1:19" x14ac:dyDescent="0.3">
      <c r="A178" s="24">
        <v>42609</v>
      </c>
      <c r="B178" s="27" t="s">
        <v>456</v>
      </c>
      <c r="C178" s="48" t="s">
        <v>457</v>
      </c>
      <c r="D178" s="19">
        <v>3.5</v>
      </c>
      <c r="E178" s="20">
        <f t="shared" si="39"/>
        <v>1</v>
      </c>
      <c r="F178" s="20">
        <f t="shared" si="40"/>
        <v>3.5</v>
      </c>
      <c r="G178" s="81" t="s">
        <v>28</v>
      </c>
      <c r="H178" s="20">
        <f t="shared" si="33"/>
        <v>2.5</v>
      </c>
      <c r="I178" s="20">
        <f t="shared" si="36"/>
        <v>216.89</v>
      </c>
      <c r="J178" s="45">
        <f t="shared" si="37"/>
        <v>77</v>
      </c>
      <c r="K178" s="45">
        <f t="shared" si="38"/>
        <v>96</v>
      </c>
      <c r="L178" s="61">
        <f t="shared" si="34"/>
        <v>0.44508670520231214</v>
      </c>
      <c r="M178" s="23">
        <f t="shared" si="35"/>
        <v>3.5</v>
      </c>
      <c r="N178">
        <v>1</v>
      </c>
      <c r="O178" s="23">
        <f t="shared" si="31"/>
        <v>2.5</v>
      </c>
      <c r="P178" s="45">
        <f t="shared" si="44"/>
        <v>10</v>
      </c>
      <c r="Q178" s="39">
        <f t="shared" si="45"/>
        <v>7</v>
      </c>
      <c r="R178" s="84">
        <f t="shared" si="43"/>
        <v>0.58823529411764708</v>
      </c>
    </row>
    <row r="179" spans="1:19" x14ac:dyDescent="0.3">
      <c r="A179" s="24">
        <v>42610</v>
      </c>
      <c r="B179" s="27" t="s">
        <v>459</v>
      </c>
      <c r="C179" s="48" t="s">
        <v>458</v>
      </c>
      <c r="D179" s="19">
        <v>3.5</v>
      </c>
      <c r="E179" s="20">
        <f t="shared" si="39"/>
        <v>1</v>
      </c>
      <c r="F179" s="20">
        <f t="shared" si="40"/>
        <v>3.5</v>
      </c>
      <c r="G179" s="81" t="s">
        <v>19</v>
      </c>
      <c r="H179" s="20">
        <f t="shared" si="33"/>
        <v>-1</v>
      </c>
      <c r="I179" s="20">
        <f t="shared" si="36"/>
        <v>215.89</v>
      </c>
      <c r="J179" s="45">
        <f t="shared" si="37"/>
        <v>77</v>
      </c>
      <c r="K179" s="45">
        <f t="shared" si="38"/>
        <v>97</v>
      </c>
      <c r="L179" s="61">
        <f t="shared" si="34"/>
        <v>0.44252873563218392</v>
      </c>
      <c r="M179" s="23">
        <f t="shared" si="35"/>
        <v>3.5</v>
      </c>
      <c r="N179">
        <v>1</v>
      </c>
      <c r="O179" s="23">
        <f t="shared" si="31"/>
        <v>2.5</v>
      </c>
      <c r="P179" s="45">
        <f t="shared" si="44"/>
        <v>10</v>
      </c>
      <c r="Q179" s="39">
        <f t="shared" si="45"/>
        <v>8</v>
      </c>
      <c r="R179" s="84">
        <f t="shared" si="43"/>
        <v>0.55555555555555558</v>
      </c>
    </row>
    <row r="180" spans="1:19" x14ac:dyDescent="0.3">
      <c r="A180" s="24">
        <v>42613</v>
      </c>
      <c r="B180" s="27" t="s">
        <v>102</v>
      </c>
      <c r="C180" s="48" t="s">
        <v>460</v>
      </c>
      <c r="D180" s="19">
        <v>2.5</v>
      </c>
      <c r="E180" s="20">
        <f t="shared" si="39"/>
        <v>2</v>
      </c>
      <c r="F180" s="20">
        <f t="shared" si="40"/>
        <v>5</v>
      </c>
      <c r="G180" s="81" t="s">
        <v>19</v>
      </c>
      <c r="H180" s="20">
        <f t="shared" si="33"/>
        <v>-2</v>
      </c>
      <c r="I180" s="20">
        <f t="shared" si="36"/>
        <v>213.89</v>
      </c>
      <c r="J180" s="45">
        <f t="shared" si="37"/>
        <v>77</v>
      </c>
      <c r="K180" s="45">
        <f t="shared" si="38"/>
        <v>98</v>
      </c>
      <c r="L180" s="61">
        <f t="shared" si="34"/>
        <v>0.44</v>
      </c>
      <c r="M180" s="23">
        <f t="shared" si="35"/>
        <v>2.5</v>
      </c>
      <c r="N180">
        <v>1</v>
      </c>
      <c r="O180" s="23">
        <f t="shared" si="31"/>
        <v>1.5</v>
      </c>
      <c r="P180" s="45">
        <f t="shared" si="44"/>
        <v>10</v>
      </c>
      <c r="Q180" s="39">
        <f t="shared" si="45"/>
        <v>9</v>
      </c>
      <c r="R180" s="84">
        <f t="shared" si="43"/>
        <v>0.52631578947368418</v>
      </c>
    </row>
    <row r="181" spans="1:19" x14ac:dyDescent="0.3">
      <c r="A181" s="51">
        <v>42614</v>
      </c>
      <c r="B181" s="72" t="s">
        <v>462</v>
      </c>
      <c r="C181" s="75" t="s">
        <v>461</v>
      </c>
      <c r="D181" s="52">
        <v>3</v>
      </c>
      <c r="E181" s="20">
        <f t="shared" si="39"/>
        <v>4</v>
      </c>
      <c r="F181" s="20">
        <f t="shared" si="40"/>
        <v>12</v>
      </c>
      <c r="G181" s="118" t="s">
        <v>19</v>
      </c>
      <c r="H181" s="20">
        <f t="shared" si="33"/>
        <v>-4</v>
      </c>
      <c r="I181" s="20">
        <f t="shared" si="36"/>
        <v>209.89</v>
      </c>
      <c r="J181" s="45">
        <f t="shared" si="37"/>
        <v>77</v>
      </c>
      <c r="K181" s="45">
        <f t="shared" si="38"/>
        <v>99</v>
      </c>
      <c r="L181" s="61">
        <f t="shared" si="34"/>
        <v>0.4375</v>
      </c>
      <c r="M181" s="23">
        <f t="shared" si="35"/>
        <v>3</v>
      </c>
      <c r="N181">
        <v>1</v>
      </c>
      <c r="O181" s="23">
        <f t="shared" si="31"/>
        <v>2</v>
      </c>
      <c r="P181" s="45">
        <f t="shared" si="44"/>
        <v>10</v>
      </c>
      <c r="Q181" s="39">
        <f t="shared" si="45"/>
        <v>10</v>
      </c>
      <c r="R181" s="84">
        <f t="shared" si="43"/>
        <v>0.5</v>
      </c>
    </row>
    <row r="182" spans="1:19" x14ac:dyDescent="0.3">
      <c r="A182" s="24">
        <v>42615</v>
      </c>
      <c r="B182" s="27"/>
      <c r="C182" s="48"/>
      <c r="D182" s="19">
        <v>2.5</v>
      </c>
      <c r="E182" s="20">
        <f t="shared" si="39"/>
        <v>8</v>
      </c>
      <c r="F182" s="20">
        <f t="shared" si="40"/>
        <v>20</v>
      </c>
      <c r="G182" s="81" t="s">
        <v>19</v>
      </c>
      <c r="H182" s="20">
        <f t="shared" si="33"/>
        <v>-8</v>
      </c>
      <c r="I182" s="20">
        <f t="shared" si="36"/>
        <v>201.89</v>
      </c>
      <c r="J182" s="45">
        <f t="shared" si="37"/>
        <v>77</v>
      </c>
      <c r="K182" s="45">
        <f t="shared" si="38"/>
        <v>100</v>
      </c>
      <c r="L182" s="61">
        <f t="shared" si="34"/>
        <v>0.43502824858757061</v>
      </c>
      <c r="M182" s="23">
        <f t="shared" si="35"/>
        <v>2.5</v>
      </c>
      <c r="N182">
        <v>1</v>
      </c>
      <c r="O182" s="23">
        <f t="shared" si="31"/>
        <v>1.5</v>
      </c>
      <c r="P182" s="45">
        <f t="shared" si="44"/>
        <v>10</v>
      </c>
      <c r="Q182" s="39">
        <f t="shared" si="45"/>
        <v>11</v>
      </c>
      <c r="R182" s="84">
        <f t="shared" si="43"/>
        <v>0.47619047619047616</v>
      </c>
    </row>
    <row r="183" spans="1:19" x14ac:dyDescent="0.3">
      <c r="A183" s="24">
        <v>42616</v>
      </c>
      <c r="B183" s="27" t="s">
        <v>464</v>
      </c>
      <c r="C183" s="48" t="s">
        <v>463</v>
      </c>
      <c r="D183" s="19">
        <v>3.25</v>
      </c>
      <c r="E183" s="20">
        <v>10</v>
      </c>
      <c r="F183" s="20">
        <f t="shared" si="40"/>
        <v>32.5</v>
      </c>
      <c r="G183" s="81" t="s">
        <v>19</v>
      </c>
      <c r="H183" s="20">
        <f t="shared" si="33"/>
        <v>-10</v>
      </c>
      <c r="I183" s="20">
        <f t="shared" si="36"/>
        <v>191.89</v>
      </c>
      <c r="J183" s="45">
        <f t="shared" si="37"/>
        <v>77</v>
      </c>
      <c r="K183" s="45">
        <f t="shared" si="38"/>
        <v>101</v>
      </c>
      <c r="L183" s="61">
        <f t="shared" si="34"/>
        <v>0.43258426966292135</v>
      </c>
      <c r="M183" s="23">
        <f t="shared" si="35"/>
        <v>3.25</v>
      </c>
      <c r="N183">
        <v>1</v>
      </c>
      <c r="O183" s="23">
        <f t="shared" si="31"/>
        <v>2.25</v>
      </c>
      <c r="P183" s="45">
        <f t="shared" si="44"/>
        <v>10</v>
      </c>
      <c r="Q183" s="39">
        <f t="shared" si="45"/>
        <v>12</v>
      </c>
      <c r="R183" s="84">
        <f t="shared" si="43"/>
        <v>0.45454545454545453</v>
      </c>
    </row>
    <row r="184" spans="1:19" x14ac:dyDescent="0.3">
      <c r="A184" s="24">
        <v>42618</v>
      </c>
      <c r="B184" s="27" t="s">
        <v>467</v>
      </c>
      <c r="C184" s="48" t="s">
        <v>466</v>
      </c>
      <c r="D184" s="19">
        <v>2.75</v>
      </c>
      <c r="E184" s="20">
        <f t="shared" si="39"/>
        <v>1</v>
      </c>
      <c r="F184" s="20">
        <f t="shared" si="40"/>
        <v>2.75</v>
      </c>
      <c r="G184" s="81" t="s">
        <v>19</v>
      </c>
      <c r="H184" s="20">
        <f t="shared" si="33"/>
        <v>-1</v>
      </c>
      <c r="I184" s="20">
        <f t="shared" si="36"/>
        <v>190.89</v>
      </c>
      <c r="J184" s="45">
        <f t="shared" si="37"/>
        <v>77</v>
      </c>
      <c r="K184" s="45">
        <f t="shared" si="38"/>
        <v>102</v>
      </c>
      <c r="L184" s="61">
        <f t="shared" si="34"/>
        <v>0.43016759776536312</v>
      </c>
      <c r="M184" s="23">
        <f t="shared" si="35"/>
        <v>2.75</v>
      </c>
      <c r="N184">
        <v>2</v>
      </c>
      <c r="O184" s="23">
        <f t="shared" si="31"/>
        <v>0.75</v>
      </c>
      <c r="P184" s="45">
        <f t="shared" si="44"/>
        <v>10</v>
      </c>
      <c r="Q184" s="39">
        <f t="shared" si="45"/>
        <v>13</v>
      </c>
      <c r="R184" s="84">
        <f t="shared" si="43"/>
        <v>0.43478260869565216</v>
      </c>
    </row>
    <row r="185" spans="1:19" x14ac:dyDescent="0.3">
      <c r="A185" s="24">
        <v>42619</v>
      </c>
      <c r="B185" s="48" t="s">
        <v>468</v>
      </c>
      <c r="C185" s="27" t="s">
        <v>469</v>
      </c>
      <c r="D185" s="19">
        <v>2.1</v>
      </c>
      <c r="E185" s="20">
        <v>2</v>
      </c>
      <c r="F185" s="20">
        <f t="shared" si="40"/>
        <v>4.2</v>
      </c>
      <c r="G185" s="81" t="s">
        <v>28</v>
      </c>
      <c r="H185" s="20">
        <f t="shared" si="33"/>
        <v>2.2000000000000002</v>
      </c>
      <c r="I185" s="20">
        <f t="shared" si="36"/>
        <v>193.08999999999997</v>
      </c>
      <c r="J185" s="45">
        <f t="shared" si="37"/>
        <v>78</v>
      </c>
      <c r="K185" s="45">
        <f t="shared" si="38"/>
        <v>102</v>
      </c>
      <c r="L185" s="61">
        <f t="shared" si="34"/>
        <v>0.43333333333333335</v>
      </c>
      <c r="M185" s="23">
        <f t="shared" si="35"/>
        <v>2.1</v>
      </c>
      <c r="N185">
        <v>3</v>
      </c>
      <c r="O185" s="23">
        <f t="shared" si="31"/>
        <v>-0.89999999999999991</v>
      </c>
      <c r="P185" s="45">
        <f t="shared" si="44"/>
        <v>11</v>
      </c>
      <c r="Q185" s="39">
        <f t="shared" si="45"/>
        <v>13</v>
      </c>
      <c r="R185" s="84">
        <f t="shared" si="43"/>
        <v>0.45833333333333331</v>
      </c>
    </row>
    <row r="186" spans="1:19" x14ac:dyDescent="0.3">
      <c r="A186" s="24">
        <v>42620</v>
      </c>
      <c r="B186" s="27" t="s">
        <v>471</v>
      </c>
      <c r="C186" s="27" t="s">
        <v>470</v>
      </c>
      <c r="D186" s="19">
        <v>2.5</v>
      </c>
      <c r="E186" s="20">
        <f t="shared" si="39"/>
        <v>1</v>
      </c>
      <c r="F186" s="20">
        <f t="shared" si="40"/>
        <v>2.5</v>
      </c>
      <c r="G186" s="81" t="s">
        <v>19</v>
      </c>
      <c r="H186" s="20">
        <f t="shared" si="33"/>
        <v>-1</v>
      </c>
      <c r="I186" s="20">
        <f t="shared" si="36"/>
        <v>192.08999999999997</v>
      </c>
      <c r="J186" s="45">
        <f t="shared" si="37"/>
        <v>78</v>
      </c>
      <c r="K186" s="45">
        <f t="shared" si="38"/>
        <v>103</v>
      </c>
      <c r="L186" s="61">
        <f t="shared" si="34"/>
        <v>0.43093922651933703</v>
      </c>
      <c r="M186" s="23">
        <f t="shared" si="35"/>
        <v>2.5</v>
      </c>
      <c r="N186">
        <v>4</v>
      </c>
      <c r="O186" s="23">
        <f t="shared" si="31"/>
        <v>-1.5</v>
      </c>
      <c r="P186" s="45">
        <f t="shared" si="44"/>
        <v>11</v>
      </c>
      <c r="Q186" s="39">
        <f t="shared" si="45"/>
        <v>14</v>
      </c>
      <c r="R186" s="84">
        <f t="shared" si="43"/>
        <v>0.44</v>
      </c>
    </row>
    <row r="187" spans="1:19" x14ac:dyDescent="0.3">
      <c r="A187" s="24">
        <v>42621</v>
      </c>
      <c r="B187" s="27" t="s">
        <v>473</v>
      </c>
      <c r="C187" s="48" t="s">
        <v>472</v>
      </c>
      <c r="D187" s="19">
        <v>3.5</v>
      </c>
      <c r="E187" s="20">
        <f t="shared" si="39"/>
        <v>2</v>
      </c>
      <c r="F187" s="20">
        <f t="shared" si="40"/>
        <v>7</v>
      </c>
      <c r="G187" s="81" t="s">
        <v>19</v>
      </c>
      <c r="H187" s="20">
        <f t="shared" si="33"/>
        <v>-2</v>
      </c>
      <c r="I187" s="20">
        <f t="shared" si="36"/>
        <v>190.08999999999997</v>
      </c>
      <c r="J187" s="45">
        <f t="shared" si="37"/>
        <v>78</v>
      </c>
      <c r="K187" s="45">
        <f t="shared" si="38"/>
        <v>104</v>
      </c>
      <c r="L187" s="61">
        <f t="shared" si="34"/>
        <v>0.42857142857142855</v>
      </c>
      <c r="M187" s="23">
        <f t="shared" si="35"/>
        <v>3.5</v>
      </c>
      <c r="N187">
        <v>5</v>
      </c>
      <c r="O187" s="23">
        <f t="shared" si="31"/>
        <v>-1.5</v>
      </c>
      <c r="P187" s="45">
        <f t="shared" si="44"/>
        <v>11</v>
      </c>
      <c r="Q187" s="39">
        <f t="shared" si="45"/>
        <v>15</v>
      </c>
      <c r="R187" s="84">
        <f t="shared" si="43"/>
        <v>0.42307692307692307</v>
      </c>
    </row>
    <row r="188" spans="1:19" x14ac:dyDescent="0.3">
      <c r="A188" s="24">
        <v>42622</v>
      </c>
      <c r="B188" s="27" t="s">
        <v>475</v>
      </c>
      <c r="C188" s="48" t="s">
        <v>474</v>
      </c>
      <c r="D188" s="19">
        <v>3</v>
      </c>
      <c r="E188" s="20">
        <f t="shared" si="39"/>
        <v>4</v>
      </c>
      <c r="F188" s="20">
        <f t="shared" si="40"/>
        <v>12</v>
      </c>
      <c r="G188" s="81" t="s">
        <v>19</v>
      </c>
      <c r="H188" s="20">
        <f t="shared" si="33"/>
        <v>-4</v>
      </c>
      <c r="I188" s="20">
        <f t="shared" si="36"/>
        <v>186.08999999999997</v>
      </c>
      <c r="J188" s="45">
        <f t="shared" si="37"/>
        <v>78</v>
      </c>
      <c r="K188" s="45">
        <f t="shared" si="38"/>
        <v>105</v>
      </c>
      <c r="L188" s="61">
        <f t="shared" si="34"/>
        <v>0.42622950819672129</v>
      </c>
      <c r="M188" s="23">
        <f t="shared" si="35"/>
        <v>3</v>
      </c>
      <c r="N188">
        <v>6</v>
      </c>
      <c r="O188" s="23">
        <f t="shared" ref="O188:O233" si="46">M188-N188</f>
        <v>-3</v>
      </c>
      <c r="P188" s="45">
        <f t="shared" si="44"/>
        <v>11</v>
      </c>
      <c r="Q188" s="39">
        <f t="shared" si="45"/>
        <v>16</v>
      </c>
      <c r="R188" s="84">
        <f t="shared" si="43"/>
        <v>0.40740740740740738</v>
      </c>
    </row>
    <row r="189" spans="1:19" x14ac:dyDescent="0.3">
      <c r="A189" s="24">
        <v>42625</v>
      </c>
      <c r="B189" s="27" t="s">
        <v>477</v>
      </c>
      <c r="C189" s="48" t="s">
        <v>476</v>
      </c>
      <c r="D189" s="19">
        <v>2.87</v>
      </c>
      <c r="E189" s="20">
        <f t="shared" si="39"/>
        <v>8</v>
      </c>
      <c r="F189" s="20">
        <f t="shared" si="40"/>
        <v>22.96</v>
      </c>
      <c r="G189" s="81" t="s">
        <v>28</v>
      </c>
      <c r="H189" s="20">
        <f t="shared" si="33"/>
        <v>14.96</v>
      </c>
      <c r="I189" s="20">
        <f t="shared" si="36"/>
        <v>201.04999999999998</v>
      </c>
      <c r="J189" s="45">
        <f t="shared" si="37"/>
        <v>79</v>
      </c>
      <c r="K189" s="45">
        <f t="shared" si="38"/>
        <v>105</v>
      </c>
      <c r="L189" s="61">
        <f t="shared" si="34"/>
        <v>0.42934782608695654</v>
      </c>
      <c r="M189" s="23">
        <f t="shared" si="35"/>
        <v>2.87</v>
      </c>
      <c r="N189">
        <v>7</v>
      </c>
      <c r="O189" s="23">
        <f t="shared" si="46"/>
        <v>-4.13</v>
      </c>
      <c r="P189" s="45">
        <f t="shared" si="44"/>
        <v>12</v>
      </c>
      <c r="Q189" s="39">
        <f t="shared" si="45"/>
        <v>16</v>
      </c>
      <c r="R189" s="84">
        <f t="shared" si="43"/>
        <v>0.42857142857142855</v>
      </c>
    </row>
    <row r="190" spans="1:19" x14ac:dyDescent="0.3">
      <c r="A190" s="24">
        <v>42626</v>
      </c>
      <c r="B190" s="27" t="s">
        <v>480</v>
      </c>
      <c r="C190" s="48" t="s">
        <v>479</v>
      </c>
      <c r="D190" s="19">
        <v>2.37</v>
      </c>
      <c r="E190" s="20">
        <f t="shared" si="39"/>
        <v>1</v>
      </c>
      <c r="F190" s="20">
        <f t="shared" si="40"/>
        <v>2.37</v>
      </c>
      <c r="G190" s="81" t="s">
        <v>19</v>
      </c>
      <c r="H190" s="20">
        <f t="shared" si="33"/>
        <v>-1</v>
      </c>
      <c r="I190" s="20">
        <f t="shared" si="36"/>
        <v>200.04999999999998</v>
      </c>
      <c r="J190" s="45">
        <f t="shared" si="37"/>
        <v>79</v>
      </c>
      <c r="K190" s="45">
        <f t="shared" si="38"/>
        <v>106</v>
      </c>
      <c r="L190" s="61">
        <f t="shared" si="34"/>
        <v>0.42702702702702705</v>
      </c>
      <c r="M190" s="23">
        <f t="shared" si="35"/>
        <v>2.37</v>
      </c>
      <c r="N190">
        <v>8</v>
      </c>
      <c r="O190" s="23">
        <f t="shared" si="46"/>
        <v>-5.63</v>
      </c>
      <c r="P190" s="45">
        <f t="shared" si="44"/>
        <v>12</v>
      </c>
      <c r="Q190" s="39">
        <f t="shared" si="45"/>
        <v>17</v>
      </c>
      <c r="R190" s="84">
        <f t="shared" si="43"/>
        <v>0.41379310344827586</v>
      </c>
    </row>
    <row r="191" spans="1:19" x14ac:dyDescent="0.3">
      <c r="A191" s="24">
        <v>42627</v>
      </c>
      <c r="B191" s="27" t="s">
        <v>482</v>
      </c>
      <c r="C191" s="48" t="s">
        <v>481</v>
      </c>
      <c r="D191" s="19">
        <v>2.75</v>
      </c>
      <c r="E191" s="20">
        <f t="shared" si="39"/>
        <v>2</v>
      </c>
      <c r="F191" s="20">
        <f t="shared" si="40"/>
        <v>5.5</v>
      </c>
      <c r="G191" s="81" t="s">
        <v>19</v>
      </c>
      <c r="H191" s="20">
        <f t="shared" si="33"/>
        <v>-2</v>
      </c>
      <c r="I191" s="20">
        <f t="shared" si="36"/>
        <v>198.04999999999998</v>
      </c>
      <c r="J191" s="45">
        <f t="shared" si="37"/>
        <v>79</v>
      </c>
      <c r="K191" s="45">
        <f t="shared" si="38"/>
        <v>107</v>
      </c>
      <c r="L191" s="61">
        <f t="shared" si="34"/>
        <v>0.42473118279569894</v>
      </c>
      <c r="M191" s="23">
        <f t="shared" si="35"/>
        <v>2.75</v>
      </c>
      <c r="N191">
        <v>9</v>
      </c>
      <c r="O191" s="23">
        <f t="shared" si="46"/>
        <v>-6.25</v>
      </c>
      <c r="P191" s="45">
        <f t="shared" si="44"/>
        <v>12</v>
      </c>
      <c r="Q191" s="39">
        <f t="shared" si="45"/>
        <v>18</v>
      </c>
      <c r="R191" s="84">
        <f t="shared" si="43"/>
        <v>0.4</v>
      </c>
    </row>
    <row r="192" spans="1:19" x14ac:dyDescent="0.3">
      <c r="A192" s="24">
        <v>42628</v>
      </c>
      <c r="B192" s="27" t="s">
        <v>484</v>
      </c>
      <c r="C192" s="48" t="s">
        <v>483</v>
      </c>
      <c r="D192" s="19">
        <v>2.5</v>
      </c>
      <c r="E192" s="20">
        <f t="shared" si="39"/>
        <v>4</v>
      </c>
      <c r="F192" s="20">
        <f t="shared" si="40"/>
        <v>10</v>
      </c>
      <c r="G192" s="81" t="s">
        <v>19</v>
      </c>
      <c r="H192" s="20">
        <f t="shared" si="33"/>
        <v>-4</v>
      </c>
      <c r="I192" s="20">
        <f t="shared" si="36"/>
        <v>194.04999999999998</v>
      </c>
      <c r="J192" s="45">
        <f t="shared" si="37"/>
        <v>79</v>
      </c>
      <c r="K192" s="45">
        <f t="shared" si="38"/>
        <v>108</v>
      </c>
      <c r="L192" s="61">
        <f t="shared" si="34"/>
        <v>0.42245989304812837</v>
      </c>
      <c r="M192" s="23">
        <f t="shared" si="35"/>
        <v>2.5</v>
      </c>
      <c r="N192">
        <v>10</v>
      </c>
      <c r="O192" s="23">
        <f t="shared" si="46"/>
        <v>-7.5</v>
      </c>
      <c r="P192" s="45">
        <f t="shared" si="44"/>
        <v>12</v>
      </c>
      <c r="Q192" s="39">
        <f t="shared" si="45"/>
        <v>19</v>
      </c>
      <c r="R192" s="84">
        <f t="shared" si="43"/>
        <v>0.38709677419354838</v>
      </c>
    </row>
    <row r="193" spans="1:18" x14ac:dyDescent="0.3">
      <c r="A193" s="24">
        <v>42629</v>
      </c>
      <c r="B193" s="27" t="s">
        <v>486</v>
      </c>
      <c r="C193" s="48" t="s">
        <v>485</v>
      </c>
      <c r="D193" s="19">
        <v>3.25</v>
      </c>
      <c r="E193" s="20">
        <f t="shared" si="39"/>
        <v>8</v>
      </c>
      <c r="F193" s="20">
        <f t="shared" si="40"/>
        <v>26</v>
      </c>
      <c r="G193" s="81" t="s">
        <v>19</v>
      </c>
      <c r="H193" s="20">
        <f t="shared" si="33"/>
        <v>-8</v>
      </c>
      <c r="I193" s="20">
        <f t="shared" si="36"/>
        <v>186.04999999999998</v>
      </c>
      <c r="J193" s="45">
        <f t="shared" si="37"/>
        <v>79</v>
      </c>
      <c r="K193" s="45">
        <f t="shared" si="38"/>
        <v>109</v>
      </c>
      <c r="L193" s="61">
        <f t="shared" si="34"/>
        <v>0.42021276595744683</v>
      </c>
      <c r="M193" s="23">
        <f t="shared" si="35"/>
        <v>3.25</v>
      </c>
      <c r="N193">
        <v>11</v>
      </c>
      <c r="O193" s="23">
        <f t="shared" si="46"/>
        <v>-7.75</v>
      </c>
      <c r="P193" s="45">
        <f t="shared" si="44"/>
        <v>12</v>
      </c>
      <c r="Q193" s="39">
        <f t="shared" si="45"/>
        <v>20</v>
      </c>
      <c r="R193" s="84">
        <f t="shared" si="43"/>
        <v>0.375</v>
      </c>
    </row>
    <row r="194" spans="1:18" x14ac:dyDescent="0.3">
      <c r="A194" s="24">
        <v>42630</v>
      </c>
      <c r="B194" s="27" t="s">
        <v>488</v>
      </c>
      <c r="C194" s="48" t="s">
        <v>487</v>
      </c>
      <c r="D194" s="19">
        <v>2.75</v>
      </c>
      <c r="E194" s="20">
        <f t="shared" si="39"/>
        <v>16</v>
      </c>
      <c r="F194" s="20">
        <f t="shared" si="40"/>
        <v>44</v>
      </c>
      <c r="G194" s="81" t="s">
        <v>28</v>
      </c>
      <c r="H194" s="20">
        <f t="shared" si="33"/>
        <v>28</v>
      </c>
      <c r="I194" s="20">
        <f t="shared" si="36"/>
        <v>214.04999999999998</v>
      </c>
      <c r="J194" s="45">
        <f t="shared" si="37"/>
        <v>80</v>
      </c>
      <c r="K194" s="45">
        <f t="shared" si="38"/>
        <v>109</v>
      </c>
      <c r="L194" s="61">
        <f t="shared" si="34"/>
        <v>0.42328042328042326</v>
      </c>
      <c r="M194" s="23">
        <f t="shared" si="35"/>
        <v>2.75</v>
      </c>
      <c r="N194">
        <v>12</v>
      </c>
      <c r="O194" s="23">
        <f t="shared" si="46"/>
        <v>-9.25</v>
      </c>
      <c r="P194" s="45">
        <f t="shared" si="44"/>
        <v>13</v>
      </c>
      <c r="Q194" s="39">
        <f t="shared" si="45"/>
        <v>20</v>
      </c>
      <c r="R194" s="84">
        <f t="shared" si="43"/>
        <v>0.39393939393939392</v>
      </c>
    </row>
    <row r="195" spans="1:18" x14ac:dyDescent="0.3">
      <c r="A195" s="24">
        <v>42632</v>
      </c>
      <c r="B195" s="27" t="s">
        <v>490</v>
      </c>
      <c r="C195" s="48" t="s">
        <v>489</v>
      </c>
      <c r="D195" s="19">
        <v>2.25</v>
      </c>
      <c r="E195" s="20">
        <f t="shared" si="39"/>
        <v>1</v>
      </c>
      <c r="F195" s="20">
        <f t="shared" si="40"/>
        <v>2.25</v>
      </c>
      <c r="G195" s="81" t="s">
        <v>19</v>
      </c>
      <c r="H195" s="20">
        <f t="shared" si="33"/>
        <v>-1</v>
      </c>
      <c r="I195" s="20">
        <f t="shared" si="36"/>
        <v>213.04999999999998</v>
      </c>
      <c r="J195" s="45">
        <f t="shared" si="37"/>
        <v>80</v>
      </c>
      <c r="K195" s="45">
        <f t="shared" si="38"/>
        <v>110</v>
      </c>
      <c r="L195" s="61">
        <f t="shared" si="34"/>
        <v>0.42105263157894735</v>
      </c>
      <c r="M195" s="23">
        <f t="shared" si="35"/>
        <v>2.25</v>
      </c>
      <c r="N195">
        <v>13</v>
      </c>
      <c r="O195" s="23">
        <f t="shared" si="46"/>
        <v>-10.75</v>
      </c>
      <c r="P195" s="45">
        <f t="shared" si="44"/>
        <v>13</v>
      </c>
      <c r="Q195" s="39">
        <f t="shared" si="45"/>
        <v>21</v>
      </c>
      <c r="R195" s="84">
        <f t="shared" si="43"/>
        <v>0.38235294117647056</v>
      </c>
    </row>
    <row r="196" spans="1:18" x14ac:dyDescent="0.3">
      <c r="A196" s="24">
        <v>42633</v>
      </c>
      <c r="B196" s="27" t="s">
        <v>492</v>
      </c>
      <c r="C196" s="48" t="s">
        <v>491</v>
      </c>
      <c r="D196" s="19">
        <v>2.62</v>
      </c>
      <c r="E196" s="20">
        <f t="shared" si="39"/>
        <v>2</v>
      </c>
      <c r="F196" s="20">
        <f t="shared" si="40"/>
        <v>5.24</v>
      </c>
      <c r="G196" s="81" t="s">
        <v>19</v>
      </c>
      <c r="H196" s="20">
        <f t="shared" si="33"/>
        <v>-2</v>
      </c>
      <c r="I196" s="20">
        <f t="shared" si="36"/>
        <v>211.04999999999998</v>
      </c>
      <c r="J196" s="45">
        <f t="shared" si="37"/>
        <v>80</v>
      </c>
      <c r="K196" s="45">
        <f t="shared" si="38"/>
        <v>111</v>
      </c>
      <c r="L196" s="61">
        <f t="shared" si="34"/>
        <v>0.41884816753926701</v>
      </c>
      <c r="M196" s="23">
        <f t="shared" si="35"/>
        <v>2.62</v>
      </c>
      <c r="N196">
        <v>14</v>
      </c>
      <c r="O196" s="23">
        <f t="shared" si="46"/>
        <v>-11.379999999999999</v>
      </c>
      <c r="P196" s="45">
        <f t="shared" si="44"/>
        <v>13</v>
      </c>
      <c r="Q196" s="39">
        <f t="shared" si="45"/>
        <v>22</v>
      </c>
      <c r="R196" s="84">
        <f t="shared" si="43"/>
        <v>0.37142857142857144</v>
      </c>
    </row>
    <row r="197" spans="1:18" x14ac:dyDescent="0.3">
      <c r="A197" s="24">
        <v>42634</v>
      </c>
      <c r="B197" s="27" t="s">
        <v>494</v>
      </c>
      <c r="C197" s="48" t="s">
        <v>493</v>
      </c>
      <c r="D197" s="19">
        <v>3</v>
      </c>
      <c r="E197" s="20">
        <f t="shared" si="39"/>
        <v>4</v>
      </c>
      <c r="F197" s="20">
        <f t="shared" si="40"/>
        <v>12</v>
      </c>
      <c r="G197" s="81" t="s">
        <v>28</v>
      </c>
      <c r="H197" s="20">
        <f t="shared" ref="H197:H233" si="47">IF(G197="","",IF(G197="Won", E197*D197-E197,-E197))</f>
        <v>8</v>
      </c>
      <c r="I197" s="20">
        <f t="shared" si="36"/>
        <v>219.04999999999998</v>
      </c>
      <c r="J197" s="45">
        <f t="shared" si="37"/>
        <v>81</v>
      </c>
      <c r="K197" s="45">
        <f t="shared" si="38"/>
        <v>111</v>
      </c>
      <c r="L197" s="61">
        <f t="shared" ref="L197:L233" si="48">IF(G197="","",J197/(J197+K197))</f>
        <v>0.421875</v>
      </c>
      <c r="M197" s="23">
        <f t="shared" ref="M197:M233" si="49">D197</f>
        <v>3</v>
      </c>
      <c r="N197">
        <v>15</v>
      </c>
      <c r="O197" s="23">
        <f t="shared" si="46"/>
        <v>-12</v>
      </c>
      <c r="P197" s="45">
        <f t="shared" si="44"/>
        <v>14</v>
      </c>
      <c r="Q197" s="39">
        <f t="shared" si="45"/>
        <v>22</v>
      </c>
      <c r="R197" s="84">
        <f t="shared" si="43"/>
        <v>0.3888888888888889</v>
      </c>
    </row>
    <row r="198" spans="1:18" x14ac:dyDescent="0.3">
      <c r="A198" s="24">
        <v>42635</v>
      </c>
      <c r="B198" s="27" t="s">
        <v>496</v>
      </c>
      <c r="C198" s="48" t="s">
        <v>495</v>
      </c>
      <c r="D198" s="19">
        <v>2.75</v>
      </c>
      <c r="E198" s="20">
        <f t="shared" si="39"/>
        <v>1</v>
      </c>
      <c r="F198" s="20">
        <f t="shared" si="40"/>
        <v>2.75</v>
      </c>
      <c r="G198" s="81" t="s">
        <v>19</v>
      </c>
      <c r="H198" s="20">
        <f t="shared" si="47"/>
        <v>-1</v>
      </c>
      <c r="I198" s="20">
        <f t="shared" ref="I198:I233" si="50">IF(G198="","",H198+I197)</f>
        <v>218.04999999999998</v>
      </c>
      <c r="J198" s="45">
        <f t="shared" ref="J198:J233" si="51">IF(G198="","",IF(G198="Won",J197+1,IF(G198="Push",J197,J197)))</f>
        <v>81</v>
      </c>
      <c r="K198" s="45">
        <f t="shared" ref="K198:K233" si="52">IF(G198="","",IF(G198="Lost",K197+1,IF(G198="Push",K197,K197)))</f>
        <v>112</v>
      </c>
      <c r="L198" s="61">
        <f t="shared" si="48"/>
        <v>0.41968911917098445</v>
      </c>
      <c r="M198" s="23">
        <f t="shared" si="49"/>
        <v>2.75</v>
      </c>
      <c r="N198">
        <v>16</v>
      </c>
      <c r="O198" s="23">
        <f t="shared" si="46"/>
        <v>-13.25</v>
      </c>
      <c r="P198" s="45">
        <f t="shared" si="44"/>
        <v>14</v>
      </c>
      <c r="Q198" s="39">
        <f t="shared" si="45"/>
        <v>23</v>
      </c>
      <c r="R198" s="84">
        <f t="shared" si="43"/>
        <v>0.3783783783783784</v>
      </c>
    </row>
    <row r="199" spans="1:18" x14ac:dyDescent="0.3">
      <c r="A199" s="24">
        <v>42636</v>
      </c>
      <c r="B199" s="27" t="s">
        <v>498</v>
      </c>
      <c r="C199" s="48" t="s">
        <v>497</v>
      </c>
      <c r="D199" s="19">
        <v>2.75</v>
      </c>
      <c r="E199" s="20">
        <f t="shared" ref="E199:E233" si="53">IF(D199="","",IF(G198="Won",1,IF(COUNTIF(G194:G198,"Lost")&gt;4,1,E198*2)))</f>
        <v>2</v>
      </c>
      <c r="F199" s="20">
        <f t="shared" si="40"/>
        <v>5.5</v>
      </c>
      <c r="G199" s="81" t="s">
        <v>19</v>
      </c>
      <c r="H199" s="20">
        <f t="shared" si="47"/>
        <v>-2</v>
      </c>
      <c r="I199" s="20">
        <f t="shared" si="50"/>
        <v>216.04999999999998</v>
      </c>
      <c r="J199" s="45">
        <f t="shared" si="51"/>
        <v>81</v>
      </c>
      <c r="K199" s="45">
        <f t="shared" si="52"/>
        <v>113</v>
      </c>
      <c r="L199" s="61">
        <f t="shared" si="48"/>
        <v>0.4175257731958763</v>
      </c>
      <c r="M199" s="23">
        <f t="shared" si="49"/>
        <v>2.75</v>
      </c>
      <c r="N199">
        <v>17</v>
      </c>
      <c r="O199" s="23">
        <f t="shared" si="46"/>
        <v>-14.25</v>
      </c>
      <c r="P199" s="45">
        <f t="shared" si="44"/>
        <v>14</v>
      </c>
      <c r="Q199" s="39">
        <f t="shared" si="45"/>
        <v>24</v>
      </c>
      <c r="R199" s="84">
        <f t="shared" si="43"/>
        <v>0.36842105263157893</v>
      </c>
    </row>
    <row r="200" spans="1:18" x14ac:dyDescent="0.3">
      <c r="A200" s="24">
        <v>42639</v>
      </c>
      <c r="B200" s="27" t="s">
        <v>500</v>
      </c>
      <c r="C200" s="48" t="s">
        <v>499</v>
      </c>
      <c r="D200" s="19">
        <v>2.1</v>
      </c>
      <c r="E200" s="20">
        <f t="shared" si="53"/>
        <v>4</v>
      </c>
      <c r="F200" s="20">
        <f t="shared" si="40"/>
        <v>8.4</v>
      </c>
      <c r="G200" s="81" t="s">
        <v>19</v>
      </c>
      <c r="H200" s="20">
        <f t="shared" si="47"/>
        <v>-4</v>
      </c>
      <c r="I200" s="20">
        <f t="shared" si="50"/>
        <v>212.04999999999998</v>
      </c>
      <c r="J200" s="45">
        <f t="shared" si="51"/>
        <v>81</v>
      </c>
      <c r="K200" s="45">
        <f t="shared" si="52"/>
        <v>114</v>
      </c>
      <c r="L200" s="61">
        <f t="shared" si="48"/>
        <v>0.41538461538461541</v>
      </c>
      <c r="M200" s="23">
        <f t="shared" si="49"/>
        <v>2.1</v>
      </c>
      <c r="N200">
        <v>18</v>
      </c>
      <c r="O200" s="23">
        <f t="shared" si="46"/>
        <v>-15.9</v>
      </c>
      <c r="P200" s="45">
        <f t="shared" si="44"/>
        <v>14</v>
      </c>
      <c r="Q200" s="39">
        <f t="shared" si="45"/>
        <v>25</v>
      </c>
      <c r="R200" s="84">
        <f t="shared" si="43"/>
        <v>0.35897435897435898</v>
      </c>
    </row>
    <row r="201" spans="1:18" x14ac:dyDescent="0.3">
      <c r="A201" s="24">
        <v>42641</v>
      </c>
      <c r="B201" s="27" t="s">
        <v>501</v>
      </c>
      <c r="C201" s="48" t="s">
        <v>294</v>
      </c>
      <c r="D201" s="19">
        <v>2.87</v>
      </c>
      <c r="E201" s="20">
        <f t="shared" si="53"/>
        <v>8</v>
      </c>
      <c r="F201" s="20">
        <f t="shared" si="40"/>
        <v>22.96</v>
      </c>
      <c r="G201" s="81" t="s">
        <v>28</v>
      </c>
      <c r="H201" s="20">
        <f t="shared" si="47"/>
        <v>14.96</v>
      </c>
      <c r="I201" s="20">
        <f t="shared" si="50"/>
        <v>227.01</v>
      </c>
      <c r="J201" s="45">
        <f t="shared" si="51"/>
        <v>82</v>
      </c>
      <c r="K201" s="45">
        <f t="shared" si="52"/>
        <v>114</v>
      </c>
      <c r="L201" s="61">
        <f t="shared" si="48"/>
        <v>0.41836734693877553</v>
      </c>
      <c r="M201" s="23">
        <f t="shared" si="49"/>
        <v>2.87</v>
      </c>
      <c r="N201">
        <v>19</v>
      </c>
      <c r="O201" s="23">
        <f t="shared" si="46"/>
        <v>-16.13</v>
      </c>
      <c r="P201" s="45">
        <f t="shared" si="44"/>
        <v>15</v>
      </c>
      <c r="Q201" s="39">
        <f t="shared" si="45"/>
        <v>25</v>
      </c>
      <c r="R201" s="84">
        <f t="shared" si="43"/>
        <v>0.375</v>
      </c>
    </row>
    <row r="202" spans="1:18" x14ac:dyDescent="0.3">
      <c r="A202" s="24">
        <v>42642</v>
      </c>
      <c r="B202" s="27" t="s">
        <v>503</v>
      </c>
      <c r="C202" s="48" t="s">
        <v>502</v>
      </c>
      <c r="D202" s="19">
        <v>3</v>
      </c>
      <c r="E202" s="20">
        <f t="shared" si="53"/>
        <v>1</v>
      </c>
      <c r="F202" s="20">
        <f t="shared" si="40"/>
        <v>3</v>
      </c>
      <c r="G202" s="81" t="s">
        <v>19</v>
      </c>
      <c r="H202" s="20">
        <f t="shared" si="47"/>
        <v>-1</v>
      </c>
      <c r="I202" s="20">
        <f t="shared" si="50"/>
        <v>226.01</v>
      </c>
      <c r="J202" s="45">
        <f t="shared" si="51"/>
        <v>82</v>
      </c>
      <c r="K202" s="45">
        <f t="shared" si="52"/>
        <v>115</v>
      </c>
      <c r="L202" s="61">
        <f t="shared" si="48"/>
        <v>0.41624365482233505</v>
      </c>
      <c r="M202" s="23">
        <f t="shared" si="49"/>
        <v>3</v>
      </c>
      <c r="N202">
        <v>20</v>
      </c>
      <c r="O202" s="23">
        <f t="shared" si="46"/>
        <v>-17</v>
      </c>
      <c r="P202" s="45">
        <f t="shared" si="44"/>
        <v>15</v>
      </c>
      <c r="Q202" s="39">
        <f t="shared" si="45"/>
        <v>26</v>
      </c>
      <c r="R202" s="84">
        <f t="shared" si="43"/>
        <v>0.36585365853658536</v>
      </c>
    </row>
    <row r="203" spans="1:18" x14ac:dyDescent="0.3">
      <c r="A203" s="24">
        <v>42643</v>
      </c>
      <c r="B203" s="27" t="s">
        <v>505</v>
      </c>
      <c r="C203" s="48" t="s">
        <v>504</v>
      </c>
      <c r="D203" s="19">
        <v>2.62</v>
      </c>
      <c r="E203" s="20">
        <f t="shared" si="53"/>
        <v>2</v>
      </c>
      <c r="F203" s="20">
        <f t="shared" si="40"/>
        <v>5.24</v>
      </c>
      <c r="G203" s="81" t="s">
        <v>19</v>
      </c>
      <c r="H203" s="20">
        <f t="shared" si="47"/>
        <v>-2</v>
      </c>
      <c r="I203" s="20">
        <f t="shared" si="50"/>
        <v>224.01</v>
      </c>
      <c r="J203" s="45">
        <f t="shared" si="51"/>
        <v>82</v>
      </c>
      <c r="K203" s="45">
        <f t="shared" si="52"/>
        <v>116</v>
      </c>
      <c r="L203" s="61">
        <f t="shared" si="48"/>
        <v>0.41414141414141414</v>
      </c>
      <c r="M203" s="23">
        <f t="shared" si="49"/>
        <v>2.62</v>
      </c>
      <c r="N203">
        <v>21</v>
      </c>
      <c r="O203" s="23">
        <f t="shared" si="46"/>
        <v>-18.38</v>
      </c>
      <c r="P203" s="45">
        <f t="shared" si="44"/>
        <v>15</v>
      </c>
      <c r="Q203" s="39">
        <f t="shared" si="45"/>
        <v>27</v>
      </c>
      <c r="R203" s="84">
        <f t="shared" si="43"/>
        <v>0.35714285714285715</v>
      </c>
    </row>
    <row r="204" spans="1:18" x14ac:dyDescent="0.3">
      <c r="A204" s="51">
        <v>42646</v>
      </c>
      <c r="B204" s="72" t="s">
        <v>507</v>
      </c>
      <c r="C204" s="75" t="s">
        <v>506</v>
      </c>
      <c r="D204" s="52">
        <v>2.1</v>
      </c>
      <c r="E204" s="20">
        <f t="shared" si="53"/>
        <v>4</v>
      </c>
      <c r="F204" s="20">
        <f t="shared" si="40"/>
        <v>8.4</v>
      </c>
      <c r="G204" s="118" t="s">
        <v>19</v>
      </c>
      <c r="H204" s="20">
        <f t="shared" si="47"/>
        <v>-4</v>
      </c>
      <c r="I204" s="20">
        <f t="shared" si="50"/>
        <v>220.01</v>
      </c>
      <c r="J204" s="45">
        <f t="shared" si="51"/>
        <v>82</v>
      </c>
      <c r="K204" s="45">
        <f t="shared" si="52"/>
        <v>117</v>
      </c>
      <c r="L204" s="61">
        <f t="shared" si="48"/>
        <v>0.4120603015075377</v>
      </c>
      <c r="M204" s="23">
        <f t="shared" si="49"/>
        <v>2.1</v>
      </c>
      <c r="N204">
        <v>22</v>
      </c>
      <c r="O204" s="23">
        <f t="shared" si="46"/>
        <v>-19.899999999999999</v>
      </c>
      <c r="P204" s="45">
        <f t="shared" si="44"/>
        <v>15</v>
      </c>
      <c r="Q204" s="39">
        <f t="shared" si="45"/>
        <v>28</v>
      </c>
      <c r="R204" s="84">
        <f t="shared" si="43"/>
        <v>0.34883720930232559</v>
      </c>
    </row>
    <row r="205" spans="1:18" x14ac:dyDescent="0.3">
      <c r="A205" s="24">
        <v>42647</v>
      </c>
      <c r="B205" s="27" t="s">
        <v>511</v>
      </c>
      <c r="C205" s="48" t="s">
        <v>510</v>
      </c>
      <c r="D205" s="19">
        <v>2.37</v>
      </c>
      <c r="E205" s="20">
        <f t="shared" si="53"/>
        <v>8</v>
      </c>
      <c r="F205" s="20">
        <f t="shared" si="40"/>
        <v>18.96</v>
      </c>
      <c r="G205" s="81" t="s">
        <v>19</v>
      </c>
      <c r="H205" s="20">
        <f t="shared" si="47"/>
        <v>-8</v>
      </c>
      <c r="I205" s="20">
        <f t="shared" si="50"/>
        <v>212.01</v>
      </c>
      <c r="J205" s="45">
        <f t="shared" si="51"/>
        <v>82</v>
      </c>
      <c r="K205" s="45">
        <f t="shared" si="52"/>
        <v>118</v>
      </c>
      <c r="L205" s="61">
        <f t="shared" si="48"/>
        <v>0.41</v>
      </c>
      <c r="M205" s="23">
        <f t="shared" si="49"/>
        <v>2.37</v>
      </c>
      <c r="N205">
        <v>23</v>
      </c>
      <c r="O205" s="23">
        <f t="shared" si="46"/>
        <v>-20.63</v>
      </c>
      <c r="P205" s="45">
        <f t="shared" si="44"/>
        <v>15</v>
      </c>
      <c r="Q205" s="39">
        <f t="shared" si="45"/>
        <v>29</v>
      </c>
      <c r="R205" s="84">
        <f t="shared" si="43"/>
        <v>0.34090909090909088</v>
      </c>
    </row>
    <row r="206" spans="1:18" x14ac:dyDescent="0.3">
      <c r="A206" s="24">
        <v>42648</v>
      </c>
      <c r="B206" s="27" t="s">
        <v>508</v>
      </c>
      <c r="C206" s="48" t="s">
        <v>509</v>
      </c>
      <c r="D206" s="19">
        <v>2.75</v>
      </c>
      <c r="E206" s="20">
        <f t="shared" si="53"/>
        <v>16</v>
      </c>
      <c r="F206" s="20">
        <f t="shared" ref="F206:F233" si="54">IF(D206="","",IF(G205="Won",  D206*E206,D206*E206))</f>
        <v>44</v>
      </c>
      <c r="G206" s="81" t="s">
        <v>19</v>
      </c>
      <c r="H206" s="20">
        <f t="shared" si="47"/>
        <v>-16</v>
      </c>
      <c r="I206" s="20">
        <f t="shared" si="50"/>
        <v>196.01</v>
      </c>
      <c r="J206" s="45">
        <f t="shared" si="51"/>
        <v>82</v>
      </c>
      <c r="K206" s="45">
        <f t="shared" si="52"/>
        <v>119</v>
      </c>
      <c r="L206" s="61">
        <f t="shared" si="48"/>
        <v>0.4079601990049751</v>
      </c>
      <c r="M206" s="23">
        <f t="shared" si="49"/>
        <v>2.75</v>
      </c>
      <c r="N206">
        <v>24</v>
      </c>
      <c r="O206" s="23">
        <f t="shared" si="46"/>
        <v>-21.25</v>
      </c>
      <c r="P206" s="45">
        <f t="shared" si="44"/>
        <v>15</v>
      </c>
      <c r="Q206" s="39">
        <f t="shared" si="45"/>
        <v>30</v>
      </c>
      <c r="R206" s="84">
        <f t="shared" si="43"/>
        <v>0.33333333333333331</v>
      </c>
    </row>
    <row r="207" spans="1:18" x14ac:dyDescent="0.3">
      <c r="A207" s="24">
        <v>42649</v>
      </c>
      <c r="B207" s="27" t="s">
        <v>512</v>
      </c>
      <c r="C207" s="48" t="s">
        <v>513</v>
      </c>
      <c r="D207" s="19">
        <v>2</v>
      </c>
      <c r="E207" s="20">
        <f t="shared" si="53"/>
        <v>1</v>
      </c>
      <c r="F207" s="20">
        <f t="shared" si="54"/>
        <v>2</v>
      </c>
      <c r="G207" s="81" t="s">
        <v>28</v>
      </c>
      <c r="H207" s="20">
        <f t="shared" si="47"/>
        <v>1</v>
      </c>
      <c r="I207" s="20">
        <f t="shared" si="50"/>
        <v>197.01</v>
      </c>
      <c r="J207" s="45">
        <f t="shared" si="51"/>
        <v>83</v>
      </c>
      <c r="K207" s="45">
        <f t="shared" si="52"/>
        <v>119</v>
      </c>
      <c r="L207" s="61">
        <f t="shared" si="48"/>
        <v>0.41089108910891087</v>
      </c>
      <c r="M207" s="23">
        <f t="shared" si="49"/>
        <v>2</v>
      </c>
      <c r="N207">
        <v>25</v>
      </c>
      <c r="O207" s="23">
        <f t="shared" si="46"/>
        <v>-23</v>
      </c>
      <c r="P207" s="45">
        <f t="shared" si="44"/>
        <v>16</v>
      </c>
      <c r="Q207" s="39">
        <f t="shared" si="45"/>
        <v>30</v>
      </c>
      <c r="R207" s="84">
        <f t="shared" si="43"/>
        <v>0.34782608695652173</v>
      </c>
    </row>
    <row r="208" spans="1:18" x14ac:dyDescent="0.3">
      <c r="A208" s="24">
        <v>42650</v>
      </c>
      <c r="B208" s="27" t="s">
        <v>515</v>
      </c>
      <c r="C208" s="48" t="s">
        <v>514</v>
      </c>
      <c r="D208" s="19">
        <v>3.25</v>
      </c>
      <c r="E208" s="20">
        <f t="shared" si="53"/>
        <v>1</v>
      </c>
      <c r="F208" s="20">
        <f t="shared" si="54"/>
        <v>3.25</v>
      </c>
      <c r="G208" s="81" t="s">
        <v>19</v>
      </c>
      <c r="H208" s="20">
        <f t="shared" si="47"/>
        <v>-1</v>
      </c>
      <c r="I208" s="20">
        <f t="shared" si="50"/>
        <v>196.01</v>
      </c>
      <c r="J208" s="45">
        <f t="shared" si="51"/>
        <v>83</v>
      </c>
      <c r="K208" s="45">
        <f t="shared" si="52"/>
        <v>120</v>
      </c>
      <c r="L208" s="61">
        <f t="shared" si="48"/>
        <v>0.40886699507389163</v>
      </c>
      <c r="M208" s="23">
        <f t="shared" si="49"/>
        <v>3.25</v>
      </c>
      <c r="N208">
        <v>26</v>
      </c>
      <c r="O208" s="23">
        <f t="shared" si="46"/>
        <v>-22.75</v>
      </c>
      <c r="P208" s="45">
        <f t="shared" si="44"/>
        <v>16</v>
      </c>
      <c r="Q208" s="39">
        <f t="shared" si="45"/>
        <v>31</v>
      </c>
      <c r="R208" s="84">
        <f t="shared" si="43"/>
        <v>0.34042553191489361</v>
      </c>
    </row>
    <row r="209" spans="1:18" x14ac:dyDescent="0.3">
      <c r="A209" s="24">
        <v>42651</v>
      </c>
      <c r="B209" s="63" t="s">
        <v>516</v>
      </c>
      <c r="C209" s="48" t="s">
        <v>517</v>
      </c>
      <c r="D209" s="19">
        <v>3.5</v>
      </c>
      <c r="E209" s="20">
        <f t="shared" si="53"/>
        <v>2</v>
      </c>
      <c r="F209" s="20">
        <f t="shared" si="54"/>
        <v>7</v>
      </c>
      <c r="G209" s="81" t="s">
        <v>28</v>
      </c>
      <c r="H209" s="20">
        <f t="shared" si="47"/>
        <v>5</v>
      </c>
      <c r="I209" s="20">
        <f t="shared" si="50"/>
        <v>201.01</v>
      </c>
      <c r="J209" s="45">
        <f t="shared" si="51"/>
        <v>84</v>
      </c>
      <c r="K209" s="45">
        <f t="shared" si="52"/>
        <v>120</v>
      </c>
      <c r="L209" s="61">
        <f t="shared" si="48"/>
        <v>0.41176470588235292</v>
      </c>
      <c r="M209" s="23">
        <f t="shared" si="49"/>
        <v>3.5</v>
      </c>
      <c r="N209">
        <v>27</v>
      </c>
      <c r="O209" s="23">
        <f t="shared" si="46"/>
        <v>-23.5</v>
      </c>
      <c r="P209" s="45">
        <f t="shared" si="44"/>
        <v>17</v>
      </c>
      <c r="Q209" s="39">
        <f t="shared" si="45"/>
        <v>31</v>
      </c>
      <c r="R209" s="84">
        <f t="shared" si="43"/>
        <v>0.35416666666666669</v>
      </c>
    </row>
    <row r="210" spans="1:18" x14ac:dyDescent="0.3">
      <c r="A210" s="24">
        <v>42653</v>
      </c>
      <c r="B210" s="27" t="s">
        <v>519</v>
      </c>
      <c r="C210" s="48" t="s">
        <v>518</v>
      </c>
      <c r="D210" s="19">
        <v>2.75</v>
      </c>
      <c r="E210" s="20">
        <f t="shared" si="53"/>
        <v>1</v>
      </c>
      <c r="F210" s="20">
        <f t="shared" si="54"/>
        <v>2.75</v>
      </c>
      <c r="G210" s="81" t="s">
        <v>28</v>
      </c>
      <c r="H210" s="20">
        <f t="shared" si="47"/>
        <v>1.75</v>
      </c>
      <c r="I210" s="20">
        <f t="shared" si="50"/>
        <v>202.76</v>
      </c>
      <c r="J210" s="45">
        <f t="shared" si="51"/>
        <v>85</v>
      </c>
      <c r="K210" s="45">
        <f t="shared" si="52"/>
        <v>120</v>
      </c>
      <c r="L210" s="61">
        <f t="shared" si="48"/>
        <v>0.41463414634146339</v>
      </c>
      <c r="M210" s="23">
        <f t="shared" si="49"/>
        <v>2.75</v>
      </c>
      <c r="N210">
        <v>28</v>
      </c>
      <c r="O210" s="23">
        <f t="shared" si="46"/>
        <v>-25.25</v>
      </c>
      <c r="P210" s="45">
        <f t="shared" si="44"/>
        <v>18</v>
      </c>
      <c r="Q210" s="39">
        <f t="shared" si="45"/>
        <v>31</v>
      </c>
      <c r="R210" s="84">
        <f t="shared" si="43"/>
        <v>0.36734693877551022</v>
      </c>
    </row>
    <row r="211" spans="1:18" x14ac:dyDescent="0.3">
      <c r="A211" s="24">
        <v>42654</v>
      </c>
      <c r="B211" s="27" t="s">
        <v>521</v>
      </c>
      <c r="C211" s="48" t="s">
        <v>522</v>
      </c>
      <c r="D211" s="19">
        <v>2.62</v>
      </c>
      <c r="E211" s="20">
        <f t="shared" si="53"/>
        <v>1</v>
      </c>
      <c r="F211" s="20">
        <f t="shared" si="54"/>
        <v>2.62</v>
      </c>
      <c r="G211" s="81" t="s">
        <v>19</v>
      </c>
      <c r="H211" s="20">
        <f t="shared" si="47"/>
        <v>-1</v>
      </c>
      <c r="I211" s="20">
        <f t="shared" si="50"/>
        <v>201.76</v>
      </c>
      <c r="J211" s="45">
        <f t="shared" si="51"/>
        <v>85</v>
      </c>
      <c r="K211" s="45">
        <f t="shared" si="52"/>
        <v>121</v>
      </c>
      <c r="L211" s="61">
        <f t="shared" si="48"/>
        <v>0.41262135922330095</v>
      </c>
      <c r="M211" s="23">
        <f t="shared" si="49"/>
        <v>2.62</v>
      </c>
      <c r="N211">
        <v>29</v>
      </c>
      <c r="O211" s="23">
        <f t="shared" si="46"/>
        <v>-26.38</v>
      </c>
      <c r="P211" s="45">
        <f t="shared" si="44"/>
        <v>18</v>
      </c>
      <c r="Q211" s="39">
        <f t="shared" si="45"/>
        <v>32</v>
      </c>
      <c r="R211" s="84">
        <f t="shared" si="43"/>
        <v>0.36</v>
      </c>
    </row>
    <row r="212" spans="1:18" x14ac:dyDescent="0.3">
      <c r="A212" s="24">
        <v>42655</v>
      </c>
      <c r="B212" s="27" t="s">
        <v>523</v>
      </c>
      <c r="C212" s="48" t="s">
        <v>524</v>
      </c>
      <c r="D212" s="19">
        <v>3.25</v>
      </c>
      <c r="E212" s="20">
        <f t="shared" si="53"/>
        <v>2</v>
      </c>
      <c r="F212" s="20">
        <f t="shared" si="54"/>
        <v>6.5</v>
      </c>
      <c r="G212" s="81" t="s">
        <v>19</v>
      </c>
      <c r="H212" s="20">
        <f t="shared" si="47"/>
        <v>-2</v>
      </c>
      <c r="I212" s="20">
        <f t="shared" si="50"/>
        <v>199.76</v>
      </c>
      <c r="J212" s="45">
        <f t="shared" si="51"/>
        <v>85</v>
      </c>
      <c r="K212" s="45">
        <f t="shared" si="52"/>
        <v>122</v>
      </c>
      <c r="L212" s="61">
        <f t="shared" si="48"/>
        <v>0.41062801932367149</v>
      </c>
      <c r="M212" s="23">
        <f t="shared" si="49"/>
        <v>3.25</v>
      </c>
      <c r="N212">
        <v>30</v>
      </c>
      <c r="O212" s="23">
        <f t="shared" si="46"/>
        <v>-26.75</v>
      </c>
      <c r="P212" s="45">
        <f t="shared" si="44"/>
        <v>18</v>
      </c>
      <c r="Q212" s="39">
        <f t="shared" si="45"/>
        <v>33</v>
      </c>
      <c r="R212" s="84">
        <f t="shared" si="43"/>
        <v>0.35294117647058826</v>
      </c>
    </row>
    <row r="213" spans="1:18" x14ac:dyDescent="0.3">
      <c r="A213" s="24">
        <v>42656</v>
      </c>
      <c r="B213" s="27" t="s">
        <v>526</v>
      </c>
      <c r="C213" s="48" t="s">
        <v>525</v>
      </c>
      <c r="D213" s="19">
        <v>2.37</v>
      </c>
      <c r="E213" s="20">
        <f t="shared" si="53"/>
        <v>4</v>
      </c>
      <c r="F213" s="20">
        <f t="shared" si="54"/>
        <v>9.48</v>
      </c>
      <c r="G213" s="81" t="s">
        <v>28</v>
      </c>
      <c r="H213" s="20">
        <f t="shared" si="47"/>
        <v>5.48</v>
      </c>
      <c r="I213" s="20">
        <f t="shared" si="50"/>
        <v>205.23999999999998</v>
      </c>
      <c r="J213" s="45">
        <f t="shared" si="51"/>
        <v>86</v>
      </c>
      <c r="K213" s="45">
        <f t="shared" si="52"/>
        <v>122</v>
      </c>
      <c r="L213" s="61">
        <f t="shared" si="48"/>
        <v>0.41346153846153844</v>
      </c>
      <c r="M213" s="23">
        <f t="shared" si="49"/>
        <v>2.37</v>
      </c>
      <c r="N213">
        <v>31</v>
      </c>
      <c r="O213" s="23">
        <f t="shared" si="46"/>
        <v>-28.63</v>
      </c>
      <c r="P213" s="45">
        <f t="shared" si="44"/>
        <v>19</v>
      </c>
      <c r="Q213" s="39">
        <f t="shared" si="45"/>
        <v>33</v>
      </c>
      <c r="R213" s="84">
        <f t="shared" si="43"/>
        <v>0.36538461538461536</v>
      </c>
    </row>
    <row r="214" spans="1:18" x14ac:dyDescent="0.3">
      <c r="A214" s="24">
        <v>42657</v>
      </c>
      <c r="B214" s="27" t="s">
        <v>527</v>
      </c>
      <c r="C214" s="48" t="s">
        <v>528</v>
      </c>
      <c r="D214" s="19">
        <v>2.62</v>
      </c>
      <c r="E214" s="20">
        <f t="shared" si="53"/>
        <v>1</v>
      </c>
      <c r="F214" s="20">
        <f t="shared" si="54"/>
        <v>2.62</v>
      </c>
      <c r="G214" s="81" t="s">
        <v>19</v>
      </c>
      <c r="H214" s="20">
        <f t="shared" si="47"/>
        <v>-1</v>
      </c>
      <c r="I214" s="20">
        <f t="shared" si="50"/>
        <v>204.23999999999998</v>
      </c>
      <c r="J214" s="45">
        <f t="shared" si="51"/>
        <v>86</v>
      </c>
      <c r="K214" s="45">
        <f t="shared" si="52"/>
        <v>123</v>
      </c>
      <c r="L214" s="61">
        <f t="shared" si="48"/>
        <v>0.41148325358851673</v>
      </c>
      <c r="M214" s="23">
        <f t="shared" si="49"/>
        <v>2.62</v>
      </c>
      <c r="N214">
        <v>32</v>
      </c>
      <c r="O214" s="23">
        <f t="shared" si="46"/>
        <v>-29.38</v>
      </c>
      <c r="P214" s="45">
        <f t="shared" si="44"/>
        <v>19</v>
      </c>
      <c r="Q214" s="39">
        <f t="shared" si="45"/>
        <v>34</v>
      </c>
      <c r="R214" s="84">
        <f t="shared" si="43"/>
        <v>0.35849056603773582</v>
      </c>
    </row>
    <row r="215" spans="1:18" x14ac:dyDescent="0.3">
      <c r="A215" s="24">
        <v>42658</v>
      </c>
      <c r="B215" s="27" t="s">
        <v>531</v>
      </c>
      <c r="C215" s="48" t="s">
        <v>532</v>
      </c>
      <c r="D215" s="19">
        <v>3.75</v>
      </c>
      <c r="E215" s="20">
        <f t="shared" si="53"/>
        <v>2</v>
      </c>
      <c r="F215" s="20">
        <f t="shared" si="54"/>
        <v>7.5</v>
      </c>
      <c r="G215" s="81" t="s">
        <v>19</v>
      </c>
      <c r="H215" s="20">
        <f t="shared" si="47"/>
        <v>-2</v>
      </c>
      <c r="I215" s="20">
        <f t="shared" si="50"/>
        <v>202.23999999999998</v>
      </c>
      <c r="J215" s="45">
        <f t="shared" si="51"/>
        <v>86</v>
      </c>
      <c r="K215" s="45">
        <f t="shared" si="52"/>
        <v>124</v>
      </c>
      <c r="L215" s="61">
        <f t="shared" si="48"/>
        <v>0.40952380952380951</v>
      </c>
      <c r="M215" s="23">
        <f t="shared" si="49"/>
        <v>3.75</v>
      </c>
      <c r="N215">
        <v>33</v>
      </c>
      <c r="O215" s="23">
        <f t="shared" si="46"/>
        <v>-29.25</v>
      </c>
      <c r="P215" s="45">
        <f t="shared" si="44"/>
        <v>19</v>
      </c>
      <c r="Q215" s="39">
        <f t="shared" si="45"/>
        <v>35</v>
      </c>
      <c r="R215" s="84">
        <f t="shared" si="43"/>
        <v>0.35185185185185186</v>
      </c>
    </row>
    <row r="216" spans="1:18" x14ac:dyDescent="0.3">
      <c r="A216" s="24">
        <v>42660</v>
      </c>
      <c r="B216" s="27" t="s">
        <v>534</v>
      </c>
      <c r="C216" s="48" t="s">
        <v>533</v>
      </c>
      <c r="D216" s="19">
        <v>3.25</v>
      </c>
      <c r="E216" s="20">
        <f t="shared" si="53"/>
        <v>4</v>
      </c>
      <c r="F216" s="20">
        <f t="shared" si="54"/>
        <v>13</v>
      </c>
      <c r="G216" s="81" t="s">
        <v>28</v>
      </c>
      <c r="H216" s="20">
        <f t="shared" si="47"/>
        <v>9</v>
      </c>
      <c r="I216" s="20">
        <f t="shared" si="50"/>
        <v>211.23999999999998</v>
      </c>
      <c r="J216" s="45">
        <f t="shared" si="51"/>
        <v>87</v>
      </c>
      <c r="K216" s="45">
        <f t="shared" si="52"/>
        <v>124</v>
      </c>
      <c r="L216" s="61">
        <f t="shared" si="48"/>
        <v>0.41232227488151657</v>
      </c>
      <c r="M216" s="23">
        <f t="shared" si="49"/>
        <v>3.25</v>
      </c>
      <c r="N216">
        <v>34</v>
      </c>
      <c r="O216" s="23">
        <f t="shared" si="46"/>
        <v>-30.75</v>
      </c>
      <c r="P216" s="45">
        <f t="shared" si="44"/>
        <v>20</v>
      </c>
      <c r="Q216" s="39">
        <f t="shared" si="45"/>
        <v>35</v>
      </c>
      <c r="R216" s="84">
        <f t="shared" si="43"/>
        <v>0.36363636363636365</v>
      </c>
    </row>
    <row r="217" spans="1:18" x14ac:dyDescent="0.3">
      <c r="A217" s="24">
        <v>42661</v>
      </c>
      <c r="B217" s="27" t="s">
        <v>536</v>
      </c>
      <c r="C217" s="48" t="s">
        <v>535</v>
      </c>
      <c r="D217" s="19">
        <v>3.75</v>
      </c>
      <c r="E217" s="20">
        <f t="shared" si="53"/>
        <v>1</v>
      </c>
      <c r="F217" s="20">
        <f t="shared" si="54"/>
        <v>3.75</v>
      </c>
      <c r="G217" s="81" t="s">
        <v>19</v>
      </c>
      <c r="H217" s="20">
        <f t="shared" si="47"/>
        <v>-1</v>
      </c>
      <c r="I217" s="20">
        <f t="shared" si="50"/>
        <v>210.23999999999998</v>
      </c>
      <c r="J217" s="45">
        <f t="shared" si="51"/>
        <v>87</v>
      </c>
      <c r="K217" s="45">
        <f t="shared" si="52"/>
        <v>125</v>
      </c>
      <c r="L217" s="61">
        <f t="shared" si="48"/>
        <v>0.41037735849056606</v>
      </c>
      <c r="M217" s="23">
        <f t="shared" si="49"/>
        <v>3.75</v>
      </c>
      <c r="N217">
        <v>35</v>
      </c>
      <c r="O217" s="23">
        <f t="shared" si="46"/>
        <v>-31.25</v>
      </c>
      <c r="P217" s="45">
        <f t="shared" si="44"/>
        <v>20</v>
      </c>
      <c r="Q217" s="39">
        <f t="shared" si="45"/>
        <v>36</v>
      </c>
      <c r="R217" s="84">
        <f t="shared" si="43"/>
        <v>0.35714285714285715</v>
      </c>
    </row>
    <row r="218" spans="1:18" x14ac:dyDescent="0.3">
      <c r="A218" s="24">
        <v>42662</v>
      </c>
      <c r="B218" s="27" t="s">
        <v>537</v>
      </c>
      <c r="C218" s="90" t="s">
        <v>538</v>
      </c>
      <c r="D218" s="19">
        <v>2.87</v>
      </c>
      <c r="E218" s="20">
        <f t="shared" si="53"/>
        <v>2</v>
      </c>
      <c r="F218" s="20">
        <f t="shared" si="54"/>
        <v>5.74</v>
      </c>
      <c r="G218" s="81" t="s">
        <v>19</v>
      </c>
      <c r="H218" s="20">
        <f t="shared" si="47"/>
        <v>-2</v>
      </c>
      <c r="I218" s="20">
        <f t="shared" si="50"/>
        <v>208.23999999999998</v>
      </c>
      <c r="J218" s="45">
        <f t="shared" si="51"/>
        <v>87</v>
      </c>
      <c r="K218" s="45">
        <f t="shared" si="52"/>
        <v>126</v>
      </c>
      <c r="L218" s="61">
        <f t="shared" si="48"/>
        <v>0.40845070422535212</v>
      </c>
      <c r="M218" s="23">
        <f t="shared" si="49"/>
        <v>2.87</v>
      </c>
      <c r="N218">
        <v>36</v>
      </c>
      <c r="O218" s="23">
        <f t="shared" si="46"/>
        <v>-33.130000000000003</v>
      </c>
      <c r="P218" s="45">
        <f t="shared" si="44"/>
        <v>20</v>
      </c>
      <c r="Q218" s="39">
        <f t="shared" si="45"/>
        <v>37</v>
      </c>
      <c r="R218" s="84">
        <f t="shared" si="43"/>
        <v>0.35087719298245612</v>
      </c>
    </row>
    <row r="219" spans="1:18" x14ac:dyDescent="0.3">
      <c r="A219" s="24">
        <v>42663</v>
      </c>
      <c r="B219" s="27" t="s">
        <v>542</v>
      </c>
      <c r="C219" s="48" t="s">
        <v>541</v>
      </c>
      <c r="D219" s="19">
        <v>3.25</v>
      </c>
      <c r="E219" s="20">
        <f t="shared" si="53"/>
        <v>4</v>
      </c>
      <c r="F219" s="20">
        <f t="shared" si="54"/>
        <v>13</v>
      </c>
      <c r="G219" s="81" t="s">
        <v>19</v>
      </c>
      <c r="H219" s="20">
        <f t="shared" si="47"/>
        <v>-4</v>
      </c>
      <c r="I219" s="20">
        <f t="shared" si="50"/>
        <v>204.23999999999998</v>
      </c>
      <c r="J219" s="45">
        <f t="shared" si="51"/>
        <v>87</v>
      </c>
      <c r="K219" s="45">
        <f t="shared" si="52"/>
        <v>127</v>
      </c>
      <c r="L219" s="61">
        <f t="shared" si="48"/>
        <v>0.40654205607476634</v>
      </c>
      <c r="M219" s="23">
        <f t="shared" si="49"/>
        <v>3.25</v>
      </c>
      <c r="N219">
        <v>37</v>
      </c>
      <c r="O219" s="23">
        <f t="shared" si="46"/>
        <v>-33.75</v>
      </c>
      <c r="P219" s="45">
        <f t="shared" si="44"/>
        <v>20</v>
      </c>
      <c r="Q219" s="39">
        <f t="shared" si="45"/>
        <v>38</v>
      </c>
      <c r="R219" s="84">
        <f t="shared" si="43"/>
        <v>0.34482758620689657</v>
      </c>
    </row>
    <row r="220" spans="1:18" x14ac:dyDescent="0.3">
      <c r="A220" s="24">
        <v>42664</v>
      </c>
      <c r="B220" s="27" t="s">
        <v>543</v>
      </c>
      <c r="C220" s="48" t="s">
        <v>544</v>
      </c>
      <c r="D220" s="19">
        <v>2.12</v>
      </c>
      <c r="E220" s="20">
        <f t="shared" si="53"/>
        <v>8</v>
      </c>
      <c r="F220" s="20">
        <f t="shared" si="54"/>
        <v>16.96</v>
      </c>
      <c r="G220" s="81" t="s">
        <v>28</v>
      </c>
      <c r="H220" s="20">
        <f t="shared" si="47"/>
        <v>8.9600000000000009</v>
      </c>
      <c r="I220" s="20">
        <f t="shared" si="50"/>
        <v>213.2</v>
      </c>
      <c r="J220" s="45">
        <f t="shared" si="51"/>
        <v>88</v>
      </c>
      <c r="K220" s="45">
        <f t="shared" si="52"/>
        <v>127</v>
      </c>
      <c r="L220" s="61">
        <f t="shared" si="48"/>
        <v>0.40930232558139534</v>
      </c>
      <c r="M220" s="23">
        <f t="shared" si="49"/>
        <v>2.12</v>
      </c>
      <c r="N220">
        <v>38</v>
      </c>
      <c r="O220" s="23">
        <f t="shared" si="46"/>
        <v>-35.880000000000003</v>
      </c>
      <c r="P220" s="45">
        <f t="shared" si="44"/>
        <v>21</v>
      </c>
      <c r="Q220" s="39">
        <f t="shared" si="45"/>
        <v>38</v>
      </c>
      <c r="R220" s="84">
        <f t="shared" si="43"/>
        <v>0.3559322033898305</v>
      </c>
    </row>
    <row r="221" spans="1:18" x14ac:dyDescent="0.3">
      <c r="A221" s="24">
        <v>42667</v>
      </c>
      <c r="B221" s="27" t="s">
        <v>546</v>
      </c>
      <c r="C221" s="48" t="s">
        <v>545</v>
      </c>
      <c r="D221" s="19">
        <v>2.87</v>
      </c>
      <c r="E221" s="20">
        <f t="shared" si="53"/>
        <v>1</v>
      </c>
      <c r="F221" s="20">
        <f t="shared" si="54"/>
        <v>2.87</v>
      </c>
      <c r="G221" s="81" t="s">
        <v>19</v>
      </c>
      <c r="H221" s="20">
        <f t="shared" si="47"/>
        <v>-1</v>
      </c>
      <c r="I221" s="20">
        <f t="shared" si="50"/>
        <v>212.2</v>
      </c>
      <c r="J221" s="45">
        <f t="shared" si="51"/>
        <v>88</v>
      </c>
      <c r="K221" s="45">
        <f t="shared" si="52"/>
        <v>128</v>
      </c>
      <c r="L221" s="61">
        <f t="shared" si="48"/>
        <v>0.40740740740740738</v>
      </c>
      <c r="M221" s="23">
        <f t="shared" si="49"/>
        <v>2.87</v>
      </c>
      <c r="N221">
        <v>39</v>
      </c>
      <c r="O221" s="23">
        <f t="shared" si="46"/>
        <v>-36.130000000000003</v>
      </c>
      <c r="P221" s="45">
        <f t="shared" si="44"/>
        <v>21</v>
      </c>
      <c r="Q221" s="39">
        <f t="shared" si="45"/>
        <v>39</v>
      </c>
      <c r="R221" s="84">
        <f t="shared" si="43"/>
        <v>0.35</v>
      </c>
    </row>
    <row r="222" spans="1:18" x14ac:dyDescent="0.3">
      <c r="A222" s="24">
        <v>42668</v>
      </c>
      <c r="B222" s="27"/>
      <c r="C222" s="48"/>
      <c r="D222" s="19">
        <v>4</v>
      </c>
      <c r="E222" s="20">
        <f t="shared" si="53"/>
        <v>2</v>
      </c>
      <c r="F222" s="20">
        <f t="shared" si="54"/>
        <v>8</v>
      </c>
      <c r="G222" s="81" t="s">
        <v>19</v>
      </c>
      <c r="H222" s="20">
        <f t="shared" si="47"/>
        <v>-2</v>
      </c>
      <c r="I222" s="20">
        <f t="shared" si="50"/>
        <v>210.2</v>
      </c>
      <c r="J222" s="45">
        <f t="shared" si="51"/>
        <v>88</v>
      </c>
      <c r="K222" s="45">
        <f t="shared" si="52"/>
        <v>129</v>
      </c>
      <c r="L222" s="61">
        <f t="shared" si="48"/>
        <v>0.40552995391705071</v>
      </c>
      <c r="M222" s="23">
        <f t="shared" si="49"/>
        <v>4</v>
      </c>
      <c r="N222">
        <v>40</v>
      </c>
      <c r="O222" s="23">
        <f t="shared" si="46"/>
        <v>-36</v>
      </c>
      <c r="P222" s="45">
        <f t="shared" si="44"/>
        <v>21</v>
      </c>
      <c r="Q222" s="39">
        <f t="shared" si="45"/>
        <v>40</v>
      </c>
      <c r="R222" s="84">
        <f t="shared" si="43"/>
        <v>0.34426229508196721</v>
      </c>
    </row>
    <row r="223" spans="1:18" x14ac:dyDescent="0.3">
      <c r="A223" s="24">
        <v>42669</v>
      </c>
      <c r="B223" s="27" t="s">
        <v>548</v>
      </c>
      <c r="C223" s="48" t="s">
        <v>547</v>
      </c>
      <c r="D223" s="19">
        <v>2.75</v>
      </c>
      <c r="E223" s="20">
        <f t="shared" si="53"/>
        <v>4</v>
      </c>
      <c r="F223" s="20">
        <f t="shared" si="54"/>
        <v>11</v>
      </c>
      <c r="G223" s="81" t="s">
        <v>19</v>
      </c>
      <c r="H223" s="20">
        <f t="shared" si="47"/>
        <v>-4</v>
      </c>
      <c r="I223" s="20">
        <f t="shared" si="50"/>
        <v>206.2</v>
      </c>
      <c r="J223" s="45">
        <f t="shared" si="51"/>
        <v>88</v>
      </c>
      <c r="K223" s="45">
        <f t="shared" si="52"/>
        <v>130</v>
      </c>
      <c r="L223" s="61">
        <f t="shared" si="48"/>
        <v>0.40366972477064222</v>
      </c>
      <c r="M223" s="23">
        <f t="shared" si="49"/>
        <v>2.75</v>
      </c>
      <c r="N223">
        <v>41</v>
      </c>
      <c r="O223" s="23">
        <f t="shared" si="46"/>
        <v>-38.25</v>
      </c>
      <c r="P223" s="45">
        <f t="shared" si="44"/>
        <v>21</v>
      </c>
      <c r="Q223" s="39">
        <f t="shared" si="45"/>
        <v>41</v>
      </c>
      <c r="R223" s="84">
        <f t="shared" si="43"/>
        <v>0.33870967741935482</v>
      </c>
    </row>
    <row r="224" spans="1:18" x14ac:dyDescent="0.3">
      <c r="A224" s="24">
        <v>42670</v>
      </c>
      <c r="B224" s="27" t="s">
        <v>550</v>
      </c>
      <c r="C224" s="48" t="s">
        <v>549</v>
      </c>
      <c r="D224" s="19">
        <v>3</v>
      </c>
      <c r="E224" s="20">
        <f t="shared" si="53"/>
        <v>8</v>
      </c>
      <c r="F224" s="20">
        <f t="shared" si="54"/>
        <v>24</v>
      </c>
      <c r="G224" s="81" t="s">
        <v>28</v>
      </c>
      <c r="H224" s="20">
        <f t="shared" si="47"/>
        <v>16</v>
      </c>
      <c r="I224" s="20">
        <f t="shared" si="50"/>
        <v>222.2</v>
      </c>
      <c r="J224" s="45">
        <f t="shared" si="51"/>
        <v>89</v>
      </c>
      <c r="K224" s="45">
        <f t="shared" si="52"/>
        <v>130</v>
      </c>
      <c r="L224" s="61">
        <f t="shared" si="48"/>
        <v>0.40639269406392692</v>
      </c>
      <c r="M224" s="23">
        <f t="shared" si="49"/>
        <v>3</v>
      </c>
      <c r="N224">
        <v>42</v>
      </c>
      <c r="O224" s="23">
        <f t="shared" si="46"/>
        <v>-39</v>
      </c>
      <c r="P224" s="45">
        <f t="shared" si="44"/>
        <v>22</v>
      </c>
      <c r="Q224" s="39">
        <f t="shared" si="45"/>
        <v>41</v>
      </c>
      <c r="R224" s="84">
        <f t="shared" si="43"/>
        <v>0.34920634920634919</v>
      </c>
    </row>
    <row r="225" spans="1:18" x14ac:dyDescent="0.3">
      <c r="A225" s="24">
        <v>42671</v>
      </c>
      <c r="B225" s="27" t="s">
        <v>555</v>
      </c>
      <c r="C225" s="48" t="s">
        <v>556</v>
      </c>
      <c r="D225" s="19">
        <v>3.25</v>
      </c>
      <c r="E225" s="20">
        <f t="shared" si="53"/>
        <v>1</v>
      </c>
      <c r="F225" s="20">
        <f t="shared" si="54"/>
        <v>3.25</v>
      </c>
      <c r="G225" s="81" t="s">
        <v>28</v>
      </c>
      <c r="H225" s="20">
        <f t="shared" si="47"/>
        <v>2.25</v>
      </c>
      <c r="I225" s="20">
        <f t="shared" si="50"/>
        <v>224.45</v>
      </c>
      <c r="J225" s="45">
        <f t="shared" si="51"/>
        <v>90</v>
      </c>
      <c r="K225" s="45">
        <f t="shared" si="52"/>
        <v>130</v>
      </c>
      <c r="L225" s="61">
        <f t="shared" si="48"/>
        <v>0.40909090909090912</v>
      </c>
      <c r="M225" s="23">
        <f t="shared" si="49"/>
        <v>3.25</v>
      </c>
      <c r="N225">
        <v>43</v>
      </c>
      <c r="O225" s="23">
        <f t="shared" si="46"/>
        <v>-39.75</v>
      </c>
      <c r="P225" s="45">
        <f t="shared" si="44"/>
        <v>23</v>
      </c>
      <c r="Q225" s="39">
        <f t="shared" si="45"/>
        <v>41</v>
      </c>
      <c r="R225" s="84">
        <f t="shared" si="43"/>
        <v>0.359375</v>
      </c>
    </row>
    <row r="226" spans="1:18" x14ac:dyDescent="0.3">
      <c r="A226" s="24">
        <v>42674</v>
      </c>
      <c r="B226" s="123" t="s">
        <v>553</v>
      </c>
      <c r="C226" s="64" t="s">
        <v>554</v>
      </c>
      <c r="D226" s="19">
        <v>2.88</v>
      </c>
      <c r="E226" s="20">
        <f t="shared" si="53"/>
        <v>1</v>
      </c>
      <c r="F226" s="20">
        <f t="shared" si="54"/>
        <v>2.88</v>
      </c>
      <c r="G226" s="81" t="s">
        <v>19</v>
      </c>
      <c r="H226" s="20">
        <f t="shared" si="47"/>
        <v>-1</v>
      </c>
      <c r="I226" s="20">
        <f t="shared" si="50"/>
        <v>223.45</v>
      </c>
      <c r="J226" s="45">
        <f t="shared" si="51"/>
        <v>90</v>
      </c>
      <c r="K226" s="45">
        <f t="shared" si="52"/>
        <v>131</v>
      </c>
      <c r="L226" s="61">
        <f t="shared" si="48"/>
        <v>0.40723981900452488</v>
      </c>
      <c r="M226" s="23">
        <f t="shared" si="49"/>
        <v>2.88</v>
      </c>
      <c r="N226">
        <v>44</v>
      </c>
      <c r="O226" s="23">
        <f t="shared" si="46"/>
        <v>-41.12</v>
      </c>
      <c r="P226" s="45">
        <f t="shared" si="44"/>
        <v>23</v>
      </c>
      <c r="Q226" s="39">
        <f t="shared" si="45"/>
        <v>42</v>
      </c>
      <c r="R226" s="84">
        <f t="shared" ref="R226:R233" si="55">IF(G226="","",P226/(P226+Q226))</f>
        <v>0.35384615384615387</v>
      </c>
    </row>
    <row r="227" spans="1:18" x14ac:dyDescent="0.3">
      <c r="A227" s="16">
        <v>42675</v>
      </c>
      <c r="B227" s="74" t="s">
        <v>551</v>
      </c>
      <c r="C227" s="75" t="s">
        <v>552</v>
      </c>
      <c r="D227" s="76">
        <v>2.88</v>
      </c>
      <c r="E227" s="20">
        <f t="shared" si="53"/>
        <v>2</v>
      </c>
      <c r="F227" s="20">
        <f t="shared" si="54"/>
        <v>5.76</v>
      </c>
      <c r="G227" s="85" t="s">
        <v>19</v>
      </c>
      <c r="H227" s="20">
        <f t="shared" si="47"/>
        <v>-2</v>
      </c>
      <c r="I227" s="20">
        <f t="shared" si="50"/>
        <v>221.45</v>
      </c>
      <c r="J227" s="45">
        <f t="shared" si="51"/>
        <v>90</v>
      </c>
      <c r="K227" s="45">
        <f t="shared" si="52"/>
        <v>132</v>
      </c>
      <c r="L227" s="61">
        <f t="shared" si="48"/>
        <v>0.40540540540540543</v>
      </c>
      <c r="M227" s="23">
        <f t="shared" si="49"/>
        <v>2.88</v>
      </c>
      <c r="N227">
        <v>45</v>
      </c>
      <c r="O227" s="23">
        <f t="shared" si="46"/>
        <v>-42.12</v>
      </c>
      <c r="P227" s="45">
        <f t="shared" ref="P227:P233" si="56">IF(G227="","",IF(G227="Won",P226+1,IF(G227="Push",P226,P226)))</f>
        <v>23</v>
      </c>
      <c r="Q227" s="39">
        <f t="shared" ref="Q227:Q233" si="57">IF(G227="","",IF(G227="Lost",Q226+1,IF(G227="Push",Q226,Q226)))</f>
        <v>43</v>
      </c>
      <c r="R227" s="84">
        <f t="shared" si="55"/>
        <v>0.34848484848484851</v>
      </c>
    </row>
    <row r="228" spans="1:18" x14ac:dyDescent="0.3">
      <c r="A228" s="24">
        <v>42676</v>
      </c>
      <c r="B228" s="27" t="s">
        <v>562</v>
      </c>
      <c r="C228" s="48" t="s">
        <v>561</v>
      </c>
      <c r="D228" s="19">
        <v>2.5</v>
      </c>
      <c r="E228" s="20">
        <f t="shared" si="53"/>
        <v>4</v>
      </c>
      <c r="F228" s="20">
        <f t="shared" si="54"/>
        <v>10</v>
      </c>
      <c r="G228" s="81" t="s">
        <v>19</v>
      </c>
      <c r="H228" s="20">
        <f t="shared" si="47"/>
        <v>-4</v>
      </c>
      <c r="I228" s="20">
        <f t="shared" si="50"/>
        <v>217.45</v>
      </c>
      <c r="J228" s="45">
        <f t="shared" si="51"/>
        <v>90</v>
      </c>
      <c r="K228" s="45">
        <f t="shared" si="52"/>
        <v>133</v>
      </c>
      <c r="L228" s="61">
        <f t="shared" si="48"/>
        <v>0.40358744394618834</v>
      </c>
      <c r="M228" s="23">
        <f t="shared" si="49"/>
        <v>2.5</v>
      </c>
      <c r="N228">
        <v>46</v>
      </c>
      <c r="O228" s="23">
        <f t="shared" si="46"/>
        <v>-43.5</v>
      </c>
      <c r="P228" s="45">
        <f t="shared" si="56"/>
        <v>23</v>
      </c>
      <c r="Q228" s="39">
        <f t="shared" si="57"/>
        <v>44</v>
      </c>
      <c r="R228" s="84">
        <f t="shared" si="55"/>
        <v>0.34328358208955223</v>
      </c>
    </row>
    <row r="229" spans="1:18" x14ac:dyDescent="0.3">
      <c r="A229" s="24">
        <v>42677</v>
      </c>
      <c r="B229" s="27" t="s">
        <v>560</v>
      </c>
      <c r="C229" s="48" t="s">
        <v>559</v>
      </c>
      <c r="D229" s="19">
        <v>2.37</v>
      </c>
      <c r="E229" s="20">
        <f t="shared" si="53"/>
        <v>8</v>
      </c>
      <c r="F229" s="20">
        <f t="shared" si="54"/>
        <v>18.96</v>
      </c>
      <c r="G229" s="81" t="s">
        <v>19</v>
      </c>
      <c r="H229" s="20">
        <f t="shared" si="47"/>
        <v>-8</v>
      </c>
      <c r="I229" s="20">
        <f t="shared" si="50"/>
        <v>209.45</v>
      </c>
      <c r="J229" s="45">
        <f t="shared" si="51"/>
        <v>90</v>
      </c>
      <c r="K229" s="45">
        <f t="shared" si="52"/>
        <v>134</v>
      </c>
      <c r="L229" s="61">
        <f t="shared" si="48"/>
        <v>0.4017857142857143</v>
      </c>
      <c r="M229" s="23">
        <f t="shared" si="49"/>
        <v>2.37</v>
      </c>
      <c r="N229">
        <v>47</v>
      </c>
      <c r="O229" s="23">
        <f t="shared" si="46"/>
        <v>-44.63</v>
      </c>
      <c r="P229" s="45">
        <f t="shared" si="56"/>
        <v>23</v>
      </c>
      <c r="Q229" s="39">
        <f t="shared" si="57"/>
        <v>45</v>
      </c>
      <c r="R229" s="84">
        <f t="shared" si="55"/>
        <v>0.33823529411764708</v>
      </c>
    </row>
    <row r="230" spans="1:18" x14ac:dyDescent="0.3">
      <c r="A230" s="24">
        <v>42678</v>
      </c>
      <c r="B230" s="27" t="s">
        <v>558</v>
      </c>
      <c r="C230" s="48" t="s">
        <v>557</v>
      </c>
      <c r="D230" s="19">
        <v>3.5</v>
      </c>
      <c r="E230" s="20">
        <f t="shared" si="53"/>
        <v>16</v>
      </c>
      <c r="F230" s="20">
        <f t="shared" si="54"/>
        <v>56</v>
      </c>
      <c r="G230" s="81" t="s">
        <v>28</v>
      </c>
      <c r="H230" s="20">
        <f t="shared" si="47"/>
        <v>40</v>
      </c>
      <c r="I230" s="20">
        <f t="shared" si="50"/>
        <v>249.45</v>
      </c>
      <c r="J230" s="45">
        <f t="shared" si="51"/>
        <v>91</v>
      </c>
      <c r="K230" s="45">
        <f t="shared" si="52"/>
        <v>134</v>
      </c>
      <c r="L230" s="61">
        <f t="shared" si="48"/>
        <v>0.40444444444444444</v>
      </c>
      <c r="M230" s="23">
        <f t="shared" si="49"/>
        <v>3.5</v>
      </c>
      <c r="N230">
        <v>48</v>
      </c>
      <c r="O230" s="23">
        <f t="shared" si="46"/>
        <v>-44.5</v>
      </c>
      <c r="P230" s="45">
        <f t="shared" si="56"/>
        <v>24</v>
      </c>
      <c r="Q230" s="39">
        <f t="shared" si="57"/>
        <v>45</v>
      </c>
      <c r="R230" s="84">
        <f t="shared" si="55"/>
        <v>0.34782608695652173</v>
      </c>
    </row>
    <row r="231" spans="1:18" x14ac:dyDescent="0.3">
      <c r="A231" s="24">
        <v>42681</v>
      </c>
      <c r="B231" s="27" t="s">
        <v>567</v>
      </c>
      <c r="C231" s="48" t="s">
        <v>568</v>
      </c>
      <c r="D231" s="19">
        <v>2.5</v>
      </c>
      <c r="E231" s="20">
        <f t="shared" si="53"/>
        <v>1</v>
      </c>
      <c r="F231" s="20">
        <f t="shared" si="54"/>
        <v>2.5</v>
      </c>
      <c r="G231" s="81" t="s">
        <v>19</v>
      </c>
      <c r="H231" s="20">
        <f t="shared" si="47"/>
        <v>-1</v>
      </c>
      <c r="I231" s="20">
        <f t="shared" si="50"/>
        <v>248.45</v>
      </c>
      <c r="J231" s="45">
        <f t="shared" si="51"/>
        <v>91</v>
      </c>
      <c r="K231" s="45">
        <f t="shared" si="52"/>
        <v>135</v>
      </c>
      <c r="L231" s="61">
        <f t="shared" si="48"/>
        <v>0.40265486725663718</v>
      </c>
      <c r="M231" s="23">
        <f t="shared" si="49"/>
        <v>2.5</v>
      </c>
      <c r="N231">
        <v>49</v>
      </c>
      <c r="O231" s="23">
        <f t="shared" si="46"/>
        <v>-46.5</v>
      </c>
      <c r="P231" s="45">
        <f t="shared" si="56"/>
        <v>24</v>
      </c>
      <c r="Q231" s="39">
        <f t="shared" si="57"/>
        <v>46</v>
      </c>
      <c r="R231" s="84">
        <f t="shared" si="55"/>
        <v>0.34285714285714286</v>
      </c>
    </row>
    <row r="232" spans="1:18" x14ac:dyDescent="0.3">
      <c r="A232" s="24">
        <v>42682</v>
      </c>
      <c r="B232" s="27" t="s">
        <v>566</v>
      </c>
      <c r="C232" s="48" t="s">
        <v>565</v>
      </c>
      <c r="D232" s="19">
        <v>3</v>
      </c>
      <c r="E232" s="20">
        <f t="shared" si="53"/>
        <v>2</v>
      </c>
      <c r="F232" s="20">
        <f t="shared" si="54"/>
        <v>6</v>
      </c>
      <c r="G232" s="81" t="s">
        <v>19</v>
      </c>
      <c r="H232" s="20">
        <f t="shared" si="47"/>
        <v>-2</v>
      </c>
      <c r="I232" s="20">
        <f t="shared" si="50"/>
        <v>246.45</v>
      </c>
      <c r="J232" s="45">
        <f t="shared" si="51"/>
        <v>91</v>
      </c>
      <c r="K232" s="45">
        <f t="shared" si="52"/>
        <v>136</v>
      </c>
      <c r="L232" s="61">
        <f t="shared" si="48"/>
        <v>0.40088105726872247</v>
      </c>
      <c r="M232" s="23">
        <f t="shared" si="49"/>
        <v>3</v>
      </c>
      <c r="N232">
        <v>50</v>
      </c>
      <c r="O232" s="23">
        <f t="shared" si="46"/>
        <v>-47</v>
      </c>
      <c r="P232" s="45">
        <f t="shared" si="56"/>
        <v>24</v>
      </c>
      <c r="Q232" s="39">
        <f t="shared" si="57"/>
        <v>47</v>
      </c>
      <c r="R232" s="84">
        <f t="shared" si="55"/>
        <v>0.3380281690140845</v>
      </c>
    </row>
    <row r="233" spans="1:18" x14ac:dyDescent="0.3">
      <c r="A233" s="24">
        <v>42683</v>
      </c>
      <c r="B233" s="27" t="s">
        <v>569</v>
      </c>
      <c r="C233" s="48" t="s">
        <v>570</v>
      </c>
      <c r="D233" s="19">
        <v>3.25</v>
      </c>
      <c r="E233" s="20">
        <f t="shared" si="53"/>
        <v>4</v>
      </c>
      <c r="F233" s="20">
        <f t="shared" si="54"/>
        <v>13</v>
      </c>
      <c r="G233" s="81" t="s">
        <v>19</v>
      </c>
      <c r="H233" s="20">
        <f t="shared" si="47"/>
        <v>-4</v>
      </c>
      <c r="I233" s="20">
        <f t="shared" si="50"/>
        <v>242.45</v>
      </c>
      <c r="J233" s="45">
        <f t="shared" si="51"/>
        <v>91</v>
      </c>
      <c r="K233" s="45">
        <f t="shared" si="52"/>
        <v>137</v>
      </c>
      <c r="L233" s="61">
        <f t="shared" si="48"/>
        <v>0.39912280701754388</v>
      </c>
      <c r="M233" s="23">
        <f t="shared" si="49"/>
        <v>3.25</v>
      </c>
      <c r="N233">
        <v>51</v>
      </c>
      <c r="O233" s="23">
        <f t="shared" si="46"/>
        <v>-47.75</v>
      </c>
      <c r="P233" s="45">
        <f t="shared" si="56"/>
        <v>24</v>
      </c>
      <c r="Q233" s="39">
        <f t="shared" si="57"/>
        <v>48</v>
      </c>
      <c r="R233" s="84">
        <f t="shared" si="55"/>
        <v>0.33333333333333331</v>
      </c>
    </row>
    <row r="234" spans="1:18" x14ac:dyDescent="0.3">
      <c r="A234" s="24">
        <v>42684</v>
      </c>
      <c r="B234" s="27" t="s">
        <v>571</v>
      </c>
      <c r="C234" s="48" t="s">
        <v>572</v>
      </c>
      <c r="D234" s="19">
        <v>2.87</v>
      </c>
      <c r="E234" s="20">
        <f t="shared" ref="E234:E297" si="58">IF(D234="","",IF(G233="Won",1,IF(COUNTIF(G229:G233,"Lost")&gt;4,1,E233*2)))</f>
        <v>8</v>
      </c>
      <c r="F234" s="20">
        <f t="shared" ref="F234:F297" si="59">IF(D234="","",IF(G233="Won",  D234*E234,D234*E234))</f>
        <v>22.96</v>
      </c>
      <c r="G234" s="81" t="s">
        <v>28</v>
      </c>
      <c r="H234" s="20">
        <f t="shared" ref="H234:H297" si="60">IF(G234="","",IF(G234="Won", E234*D234-E234,-E234))</f>
        <v>14.96</v>
      </c>
      <c r="I234" s="20">
        <f t="shared" ref="I234:I297" si="61">IF(G234="","",H234+I233)</f>
        <v>257.40999999999997</v>
      </c>
      <c r="J234" s="45">
        <f t="shared" ref="J234:J297" si="62">IF(G234="","",IF(G234="Won",J233+1,IF(G234="Push",J233,J233)))</f>
        <v>92</v>
      </c>
      <c r="K234" s="45">
        <f t="shared" ref="K234:K297" si="63">IF(G234="","",IF(G234="Lost",K233+1,IF(G234="Push",K233,K233)))</f>
        <v>137</v>
      </c>
      <c r="L234" s="61">
        <f t="shared" ref="L234:L297" si="64">IF(G234="","",J234/(J234+K234))</f>
        <v>0.40174672489082969</v>
      </c>
      <c r="M234" s="23">
        <f t="shared" ref="M234:M297" si="65">D234</f>
        <v>2.87</v>
      </c>
      <c r="N234">
        <v>52</v>
      </c>
      <c r="O234" s="23">
        <f t="shared" ref="O234:O297" si="66">M234-N234</f>
        <v>-49.13</v>
      </c>
      <c r="P234" s="45">
        <f t="shared" ref="P234:P297" si="67">IF(G234="","",IF(G234="Won",P233+1,IF(G234="Push",P233,P233)))</f>
        <v>25</v>
      </c>
      <c r="Q234" s="39">
        <f t="shared" ref="Q234:Q297" si="68">IF(G234="","",IF(G234="Lost",Q233+1,IF(G234="Push",Q233,Q233)))</f>
        <v>48</v>
      </c>
      <c r="R234" s="84">
        <f t="shared" ref="R234:R297" si="69">IF(G234="","",P234/(P234+Q234))</f>
        <v>0.34246575342465752</v>
      </c>
    </row>
    <row r="235" spans="1:18" x14ac:dyDescent="0.3">
      <c r="A235" s="24">
        <v>42685</v>
      </c>
      <c r="B235" s="27" t="s">
        <v>582</v>
      </c>
      <c r="C235" s="48" t="s">
        <v>581</v>
      </c>
      <c r="D235" s="19">
        <v>2.25</v>
      </c>
      <c r="E235" s="20">
        <f t="shared" si="58"/>
        <v>1</v>
      </c>
      <c r="F235" s="20">
        <f t="shared" si="59"/>
        <v>2.25</v>
      </c>
      <c r="G235" s="81" t="s">
        <v>19</v>
      </c>
      <c r="H235" s="20">
        <f t="shared" si="60"/>
        <v>-1</v>
      </c>
      <c r="I235" s="20">
        <f t="shared" si="61"/>
        <v>256.40999999999997</v>
      </c>
      <c r="J235" s="45">
        <f t="shared" si="62"/>
        <v>92</v>
      </c>
      <c r="K235" s="45">
        <f t="shared" si="63"/>
        <v>138</v>
      </c>
      <c r="L235" s="61">
        <f t="shared" si="64"/>
        <v>0.4</v>
      </c>
      <c r="M235" s="23">
        <f t="shared" si="65"/>
        <v>2.25</v>
      </c>
      <c r="N235">
        <v>53</v>
      </c>
      <c r="O235" s="23">
        <f t="shared" si="66"/>
        <v>-50.75</v>
      </c>
      <c r="P235" s="45">
        <f t="shared" si="67"/>
        <v>25</v>
      </c>
      <c r="Q235" s="39">
        <f t="shared" si="68"/>
        <v>49</v>
      </c>
      <c r="R235" s="84">
        <f t="shared" si="69"/>
        <v>0.33783783783783783</v>
      </c>
    </row>
    <row r="236" spans="1:18" x14ac:dyDescent="0.3">
      <c r="A236" s="24">
        <v>42688</v>
      </c>
      <c r="B236" s="27" t="s">
        <v>579</v>
      </c>
      <c r="C236" s="48" t="s">
        <v>580</v>
      </c>
      <c r="D236" s="19">
        <v>4</v>
      </c>
      <c r="E236" s="20">
        <f t="shared" si="58"/>
        <v>2</v>
      </c>
      <c r="F236" s="20">
        <f t="shared" si="59"/>
        <v>8</v>
      </c>
      <c r="G236" s="81" t="s">
        <v>19</v>
      </c>
      <c r="H236" s="20">
        <f t="shared" si="60"/>
        <v>-2</v>
      </c>
      <c r="I236" s="20">
        <f t="shared" si="61"/>
        <v>254.40999999999997</v>
      </c>
      <c r="J236" s="45">
        <f t="shared" si="62"/>
        <v>92</v>
      </c>
      <c r="K236" s="45">
        <f t="shared" si="63"/>
        <v>139</v>
      </c>
      <c r="L236" s="61">
        <f t="shared" si="64"/>
        <v>0.39826839826839827</v>
      </c>
      <c r="M236" s="23">
        <f t="shared" si="65"/>
        <v>4</v>
      </c>
      <c r="N236">
        <v>54</v>
      </c>
      <c r="O236" s="23">
        <f t="shared" si="66"/>
        <v>-50</v>
      </c>
      <c r="P236" s="45">
        <f t="shared" si="67"/>
        <v>25</v>
      </c>
      <c r="Q236" s="39">
        <f t="shared" si="68"/>
        <v>50</v>
      </c>
      <c r="R236" s="84">
        <f t="shared" si="69"/>
        <v>0.33333333333333331</v>
      </c>
    </row>
    <row r="237" spans="1:18" x14ac:dyDescent="0.3">
      <c r="A237" s="24">
        <v>42689</v>
      </c>
      <c r="B237" s="27" t="s">
        <v>573</v>
      </c>
      <c r="C237" s="48" t="s">
        <v>574</v>
      </c>
      <c r="D237" s="19">
        <v>2.25</v>
      </c>
      <c r="E237" s="20">
        <f t="shared" si="58"/>
        <v>4</v>
      </c>
      <c r="F237" s="20">
        <f t="shared" si="59"/>
        <v>9</v>
      </c>
      <c r="G237" s="81" t="s">
        <v>28</v>
      </c>
      <c r="H237" s="20">
        <f t="shared" si="60"/>
        <v>5</v>
      </c>
      <c r="I237" s="20">
        <f t="shared" si="61"/>
        <v>259.40999999999997</v>
      </c>
      <c r="J237" s="45">
        <f t="shared" si="62"/>
        <v>93</v>
      </c>
      <c r="K237" s="45">
        <f t="shared" si="63"/>
        <v>139</v>
      </c>
      <c r="L237" s="61">
        <f t="shared" si="64"/>
        <v>0.40086206896551724</v>
      </c>
      <c r="M237" s="23">
        <f t="shared" si="65"/>
        <v>2.25</v>
      </c>
      <c r="N237">
        <v>55</v>
      </c>
      <c r="O237" s="23">
        <f t="shared" si="66"/>
        <v>-52.75</v>
      </c>
      <c r="P237" s="45">
        <f t="shared" si="67"/>
        <v>26</v>
      </c>
      <c r="Q237" s="39">
        <f t="shared" si="68"/>
        <v>50</v>
      </c>
      <c r="R237" s="84">
        <f t="shared" si="69"/>
        <v>0.34210526315789475</v>
      </c>
    </row>
    <row r="238" spans="1:18" x14ac:dyDescent="0.3">
      <c r="A238" s="24">
        <v>42690</v>
      </c>
      <c r="B238" s="27" t="s">
        <v>577</v>
      </c>
      <c r="C238" s="48" t="s">
        <v>578</v>
      </c>
      <c r="D238" s="19">
        <v>2.75</v>
      </c>
      <c r="E238" s="20">
        <f t="shared" si="58"/>
        <v>1</v>
      </c>
      <c r="F238" s="20">
        <f t="shared" si="59"/>
        <v>2.75</v>
      </c>
      <c r="G238" s="81" t="s">
        <v>19</v>
      </c>
      <c r="H238" s="20">
        <f t="shared" si="60"/>
        <v>-1</v>
      </c>
      <c r="I238" s="20">
        <f t="shared" si="61"/>
        <v>258.40999999999997</v>
      </c>
      <c r="J238" s="45">
        <f t="shared" si="62"/>
        <v>93</v>
      </c>
      <c r="K238" s="45">
        <f t="shared" si="63"/>
        <v>140</v>
      </c>
      <c r="L238" s="61">
        <f t="shared" si="64"/>
        <v>0.39914163090128757</v>
      </c>
      <c r="M238" s="23">
        <f t="shared" si="65"/>
        <v>2.75</v>
      </c>
      <c r="N238">
        <v>56</v>
      </c>
      <c r="O238" s="23">
        <f t="shared" si="66"/>
        <v>-53.25</v>
      </c>
      <c r="P238" s="45">
        <f t="shared" si="67"/>
        <v>26</v>
      </c>
      <c r="Q238" s="39">
        <f t="shared" si="68"/>
        <v>51</v>
      </c>
      <c r="R238" s="84">
        <f t="shared" si="69"/>
        <v>0.33766233766233766</v>
      </c>
    </row>
    <row r="239" spans="1:18" x14ac:dyDescent="0.3">
      <c r="A239" s="24">
        <v>42691</v>
      </c>
      <c r="B239" s="27" t="s">
        <v>575</v>
      </c>
      <c r="C239" s="48" t="s">
        <v>576</v>
      </c>
      <c r="D239" s="19">
        <v>2.25</v>
      </c>
      <c r="E239" s="20">
        <f t="shared" si="58"/>
        <v>2</v>
      </c>
      <c r="F239" s="20">
        <f t="shared" si="59"/>
        <v>4.5</v>
      </c>
      <c r="G239" s="81" t="s">
        <v>28</v>
      </c>
      <c r="H239" s="20">
        <f t="shared" si="60"/>
        <v>2.5</v>
      </c>
      <c r="I239" s="20">
        <f t="shared" si="61"/>
        <v>260.90999999999997</v>
      </c>
      <c r="J239" s="45">
        <f t="shared" si="62"/>
        <v>94</v>
      </c>
      <c r="K239" s="45">
        <f t="shared" si="63"/>
        <v>140</v>
      </c>
      <c r="L239" s="61">
        <f t="shared" si="64"/>
        <v>0.40170940170940173</v>
      </c>
      <c r="M239" s="23">
        <f t="shared" si="65"/>
        <v>2.25</v>
      </c>
      <c r="N239">
        <v>57</v>
      </c>
      <c r="O239" s="23">
        <f t="shared" si="66"/>
        <v>-54.75</v>
      </c>
      <c r="P239" s="45">
        <f t="shared" si="67"/>
        <v>27</v>
      </c>
      <c r="Q239" s="39">
        <f t="shared" si="68"/>
        <v>51</v>
      </c>
      <c r="R239" s="84">
        <f t="shared" si="69"/>
        <v>0.34615384615384615</v>
      </c>
    </row>
    <row r="240" spans="1:18" x14ac:dyDescent="0.3">
      <c r="A240" s="24">
        <v>42692</v>
      </c>
      <c r="B240" s="27" t="s">
        <v>583</v>
      </c>
      <c r="C240" s="48" t="s">
        <v>584</v>
      </c>
      <c r="D240" s="19">
        <v>2.62</v>
      </c>
      <c r="E240" s="20">
        <f t="shared" si="58"/>
        <v>1</v>
      </c>
      <c r="F240" s="20">
        <f t="shared" si="59"/>
        <v>2.62</v>
      </c>
      <c r="G240" s="81" t="s">
        <v>19</v>
      </c>
      <c r="H240" s="20">
        <f t="shared" si="60"/>
        <v>-1</v>
      </c>
      <c r="I240" s="20">
        <f t="shared" si="61"/>
        <v>259.90999999999997</v>
      </c>
      <c r="J240" s="45">
        <f t="shared" si="62"/>
        <v>94</v>
      </c>
      <c r="K240" s="45">
        <f t="shared" si="63"/>
        <v>141</v>
      </c>
      <c r="L240" s="61">
        <f t="shared" si="64"/>
        <v>0.4</v>
      </c>
      <c r="M240" s="23">
        <f t="shared" si="65"/>
        <v>2.62</v>
      </c>
      <c r="N240">
        <v>58</v>
      </c>
      <c r="O240" s="23">
        <f t="shared" si="66"/>
        <v>-55.38</v>
      </c>
      <c r="P240" s="45">
        <f t="shared" si="67"/>
        <v>27</v>
      </c>
      <c r="Q240" s="39">
        <f t="shared" si="68"/>
        <v>52</v>
      </c>
      <c r="R240" s="84">
        <f t="shared" si="69"/>
        <v>0.34177215189873417</v>
      </c>
    </row>
    <row r="241" spans="1:18" x14ac:dyDescent="0.3">
      <c r="A241" s="24">
        <v>42693</v>
      </c>
      <c r="B241" s="27" t="s">
        <v>585</v>
      </c>
      <c r="C241" s="48" t="s">
        <v>586</v>
      </c>
      <c r="D241" s="19">
        <v>3</v>
      </c>
      <c r="E241" s="20">
        <f t="shared" si="58"/>
        <v>2</v>
      </c>
      <c r="F241" s="20">
        <f t="shared" si="59"/>
        <v>6</v>
      </c>
      <c r="G241" s="81" t="s">
        <v>19</v>
      </c>
      <c r="H241" s="20">
        <f t="shared" si="60"/>
        <v>-2</v>
      </c>
      <c r="I241" s="20">
        <f t="shared" si="61"/>
        <v>257.90999999999997</v>
      </c>
      <c r="J241" s="45">
        <f t="shared" si="62"/>
        <v>94</v>
      </c>
      <c r="K241" s="45">
        <f t="shared" si="63"/>
        <v>142</v>
      </c>
      <c r="L241" s="61">
        <f t="shared" si="64"/>
        <v>0.39830508474576271</v>
      </c>
      <c r="M241" s="23">
        <f t="shared" si="65"/>
        <v>3</v>
      </c>
      <c r="N241">
        <v>59</v>
      </c>
      <c r="O241" s="23">
        <f t="shared" si="66"/>
        <v>-56</v>
      </c>
      <c r="P241" s="45">
        <f t="shared" si="67"/>
        <v>27</v>
      </c>
      <c r="Q241" s="39">
        <f t="shared" si="68"/>
        <v>53</v>
      </c>
      <c r="R241" s="84">
        <f t="shared" si="69"/>
        <v>0.33750000000000002</v>
      </c>
    </row>
    <row r="242" spans="1:18" x14ac:dyDescent="0.3">
      <c r="A242" s="24">
        <v>42695</v>
      </c>
      <c r="B242" s="27" t="s">
        <v>588</v>
      </c>
      <c r="C242" s="48" t="s">
        <v>587</v>
      </c>
      <c r="D242" s="19">
        <v>2.75</v>
      </c>
      <c r="E242" s="20">
        <f t="shared" si="58"/>
        <v>4</v>
      </c>
      <c r="F242" s="20">
        <f t="shared" si="59"/>
        <v>11</v>
      </c>
      <c r="G242" s="81" t="s">
        <v>19</v>
      </c>
      <c r="H242" s="20">
        <f t="shared" si="60"/>
        <v>-4</v>
      </c>
      <c r="I242" s="20">
        <f t="shared" si="61"/>
        <v>253.90999999999997</v>
      </c>
      <c r="J242" s="45">
        <f t="shared" si="62"/>
        <v>94</v>
      </c>
      <c r="K242" s="45">
        <f t="shared" si="63"/>
        <v>143</v>
      </c>
      <c r="L242" s="61">
        <f t="shared" si="64"/>
        <v>0.39662447257383965</v>
      </c>
      <c r="M242" s="23">
        <f t="shared" si="65"/>
        <v>2.75</v>
      </c>
      <c r="N242">
        <v>60</v>
      </c>
      <c r="O242" s="23">
        <f t="shared" si="66"/>
        <v>-57.25</v>
      </c>
      <c r="P242" s="45">
        <f t="shared" si="67"/>
        <v>27</v>
      </c>
      <c r="Q242" s="39">
        <f t="shared" si="68"/>
        <v>54</v>
      </c>
      <c r="R242" s="84">
        <f t="shared" si="69"/>
        <v>0.33333333333333331</v>
      </c>
    </row>
    <row r="243" spans="1:18" x14ac:dyDescent="0.3">
      <c r="A243" s="24">
        <v>42696</v>
      </c>
      <c r="B243" s="27" t="s">
        <v>590</v>
      </c>
      <c r="C243" s="48" t="s">
        <v>589</v>
      </c>
      <c r="D243" s="19">
        <v>3.5</v>
      </c>
      <c r="E243" s="20">
        <f t="shared" si="58"/>
        <v>8</v>
      </c>
      <c r="F243" s="20">
        <f t="shared" si="59"/>
        <v>28</v>
      </c>
      <c r="G243" s="81" t="s">
        <v>19</v>
      </c>
      <c r="H243" s="20">
        <f t="shared" si="60"/>
        <v>-8</v>
      </c>
      <c r="I243" s="20">
        <f t="shared" si="61"/>
        <v>245.90999999999997</v>
      </c>
      <c r="J243" s="45">
        <f t="shared" si="62"/>
        <v>94</v>
      </c>
      <c r="K243" s="45">
        <f t="shared" si="63"/>
        <v>144</v>
      </c>
      <c r="L243" s="61">
        <f t="shared" si="64"/>
        <v>0.3949579831932773</v>
      </c>
      <c r="M243" s="23">
        <f t="shared" si="65"/>
        <v>3.5</v>
      </c>
      <c r="N243">
        <v>61</v>
      </c>
      <c r="O243" s="23">
        <f t="shared" si="66"/>
        <v>-57.5</v>
      </c>
      <c r="P243" s="45">
        <f t="shared" si="67"/>
        <v>27</v>
      </c>
      <c r="Q243" s="39">
        <f t="shared" si="68"/>
        <v>55</v>
      </c>
      <c r="R243" s="84">
        <f t="shared" si="69"/>
        <v>0.32926829268292684</v>
      </c>
    </row>
    <row r="244" spans="1:18" x14ac:dyDescent="0.3">
      <c r="A244" s="24">
        <v>42697</v>
      </c>
      <c r="B244" s="27" t="s">
        <v>591</v>
      </c>
      <c r="C244" s="48" t="s">
        <v>592</v>
      </c>
      <c r="D244" s="19">
        <v>2.5</v>
      </c>
      <c r="E244" s="20">
        <f t="shared" si="58"/>
        <v>16</v>
      </c>
      <c r="F244" s="20">
        <f t="shared" si="59"/>
        <v>40</v>
      </c>
      <c r="G244" s="81" t="s">
        <v>28</v>
      </c>
      <c r="H244" s="20">
        <f t="shared" si="60"/>
        <v>24</v>
      </c>
      <c r="I244" s="20">
        <f t="shared" si="61"/>
        <v>269.90999999999997</v>
      </c>
      <c r="J244" s="45">
        <f t="shared" si="62"/>
        <v>95</v>
      </c>
      <c r="K244" s="45">
        <f t="shared" si="63"/>
        <v>144</v>
      </c>
      <c r="L244" s="61">
        <f t="shared" si="64"/>
        <v>0.39748953974895396</v>
      </c>
      <c r="M244" s="23">
        <f t="shared" si="65"/>
        <v>2.5</v>
      </c>
      <c r="N244">
        <v>62</v>
      </c>
      <c r="O244" s="23">
        <f t="shared" si="66"/>
        <v>-59.5</v>
      </c>
      <c r="P244" s="45">
        <f t="shared" si="67"/>
        <v>28</v>
      </c>
      <c r="Q244" s="39">
        <f t="shared" si="68"/>
        <v>55</v>
      </c>
      <c r="R244" s="84">
        <f t="shared" si="69"/>
        <v>0.33734939759036142</v>
      </c>
    </row>
    <row r="245" spans="1:18" x14ac:dyDescent="0.3">
      <c r="A245" s="24"/>
      <c r="B245" s="27"/>
      <c r="C245" s="48"/>
      <c r="D245" s="19"/>
      <c r="E245" s="20" t="str">
        <f t="shared" si="58"/>
        <v/>
      </c>
      <c r="F245" s="20" t="str">
        <f t="shared" si="59"/>
        <v/>
      </c>
      <c r="G245" s="81"/>
      <c r="H245" s="20" t="str">
        <f t="shared" si="60"/>
        <v/>
      </c>
      <c r="I245" s="20" t="str">
        <f t="shared" si="61"/>
        <v/>
      </c>
      <c r="J245" s="45" t="str">
        <f t="shared" si="62"/>
        <v/>
      </c>
      <c r="K245" s="45" t="str">
        <f t="shared" si="63"/>
        <v/>
      </c>
      <c r="L245" s="61" t="str">
        <f t="shared" si="64"/>
        <v/>
      </c>
      <c r="M245" s="23">
        <f t="shared" si="65"/>
        <v>0</v>
      </c>
      <c r="N245">
        <v>63</v>
      </c>
      <c r="O245" s="23">
        <f t="shared" si="66"/>
        <v>-63</v>
      </c>
      <c r="P245" s="45" t="str">
        <f t="shared" si="67"/>
        <v/>
      </c>
      <c r="Q245" s="39" t="str">
        <f t="shared" si="68"/>
        <v/>
      </c>
      <c r="R245" s="84" t="str">
        <f t="shared" si="69"/>
        <v/>
      </c>
    </row>
    <row r="246" spans="1:18" x14ac:dyDescent="0.3">
      <c r="A246" s="24"/>
      <c r="B246" s="27"/>
      <c r="C246" s="48"/>
      <c r="D246" s="19"/>
      <c r="E246" s="20" t="str">
        <f t="shared" si="58"/>
        <v/>
      </c>
      <c r="F246" s="20" t="str">
        <f t="shared" si="59"/>
        <v/>
      </c>
      <c r="G246" s="81"/>
      <c r="H246" s="20" t="str">
        <f t="shared" si="60"/>
        <v/>
      </c>
      <c r="I246" s="20" t="str">
        <f t="shared" si="61"/>
        <v/>
      </c>
      <c r="J246" s="45" t="str">
        <f t="shared" si="62"/>
        <v/>
      </c>
      <c r="K246" s="45" t="str">
        <f t="shared" si="63"/>
        <v/>
      </c>
      <c r="L246" s="61" t="str">
        <f t="shared" si="64"/>
        <v/>
      </c>
      <c r="M246" s="23">
        <f t="shared" si="65"/>
        <v>0</v>
      </c>
      <c r="N246">
        <v>64</v>
      </c>
      <c r="O246" s="23">
        <f t="shared" si="66"/>
        <v>-64</v>
      </c>
      <c r="P246" s="45" t="str">
        <f t="shared" si="67"/>
        <v/>
      </c>
      <c r="Q246" s="39" t="str">
        <f t="shared" si="68"/>
        <v/>
      </c>
      <c r="R246" s="84" t="str">
        <f t="shared" si="69"/>
        <v/>
      </c>
    </row>
    <row r="247" spans="1:18" x14ac:dyDescent="0.3">
      <c r="A247" s="24"/>
      <c r="B247" s="27"/>
      <c r="C247" s="48"/>
      <c r="D247" s="19"/>
      <c r="E247" s="20" t="str">
        <f t="shared" si="58"/>
        <v/>
      </c>
      <c r="F247" s="20" t="str">
        <f t="shared" si="59"/>
        <v/>
      </c>
      <c r="G247" s="81"/>
      <c r="H247" s="20" t="str">
        <f t="shared" si="60"/>
        <v/>
      </c>
      <c r="I247" s="20" t="str">
        <f t="shared" si="61"/>
        <v/>
      </c>
      <c r="J247" s="45" t="str">
        <f t="shared" si="62"/>
        <v/>
      </c>
      <c r="K247" s="45" t="str">
        <f t="shared" si="63"/>
        <v/>
      </c>
      <c r="L247" s="61" t="str">
        <f t="shared" si="64"/>
        <v/>
      </c>
      <c r="M247" s="23">
        <f t="shared" si="65"/>
        <v>0</v>
      </c>
      <c r="N247">
        <v>65</v>
      </c>
      <c r="O247" s="23">
        <f t="shared" si="66"/>
        <v>-65</v>
      </c>
      <c r="P247" s="45" t="str">
        <f t="shared" si="67"/>
        <v/>
      </c>
      <c r="Q247" s="39" t="str">
        <f t="shared" si="68"/>
        <v/>
      </c>
      <c r="R247" s="84" t="str">
        <f t="shared" si="69"/>
        <v/>
      </c>
    </row>
    <row r="248" spans="1:18" x14ac:dyDescent="0.3">
      <c r="A248" s="24"/>
      <c r="B248" s="27"/>
      <c r="C248" s="48"/>
      <c r="D248" s="19"/>
      <c r="E248" s="20" t="str">
        <f t="shared" si="58"/>
        <v/>
      </c>
      <c r="F248" s="20" t="str">
        <f t="shared" si="59"/>
        <v/>
      </c>
      <c r="G248" s="81"/>
      <c r="H248" s="20" t="str">
        <f t="shared" si="60"/>
        <v/>
      </c>
      <c r="I248" s="20" t="str">
        <f t="shared" si="61"/>
        <v/>
      </c>
      <c r="J248" s="45" t="str">
        <f t="shared" si="62"/>
        <v/>
      </c>
      <c r="K248" s="45" t="str">
        <f t="shared" si="63"/>
        <v/>
      </c>
      <c r="L248" s="61" t="str">
        <f t="shared" si="64"/>
        <v/>
      </c>
      <c r="M248" s="23">
        <f t="shared" si="65"/>
        <v>0</v>
      </c>
      <c r="N248">
        <v>66</v>
      </c>
      <c r="O248" s="23">
        <f t="shared" si="66"/>
        <v>-66</v>
      </c>
      <c r="P248" s="45" t="str">
        <f t="shared" si="67"/>
        <v/>
      </c>
      <c r="Q248" s="39" t="str">
        <f t="shared" si="68"/>
        <v/>
      </c>
      <c r="R248" s="84" t="str">
        <f t="shared" si="69"/>
        <v/>
      </c>
    </row>
    <row r="249" spans="1:18" x14ac:dyDescent="0.3">
      <c r="A249" s="24"/>
      <c r="B249" s="27"/>
      <c r="C249" s="48"/>
      <c r="D249" s="19"/>
      <c r="E249" s="20" t="str">
        <f t="shared" si="58"/>
        <v/>
      </c>
      <c r="F249" s="20" t="str">
        <f t="shared" si="59"/>
        <v/>
      </c>
      <c r="G249" s="81"/>
      <c r="H249" s="20" t="str">
        <f t="shared" si="60"/>
        <v/>
      </c>
      <c r="I249" s="20" t="str">
        <f t="shared" si="61"/>
        <v/>
      </c>
      <c r="J249" s="45" t="str">
        <f t="shared" si="62"/>
        <v/>
      </c>
      <c r="K249" s="45" t="str">
        <f t="shared" si="63"/>
        <v/>
      </c>
      <c r="L249" s="61" t="str">
        <f t="shared" si="64"/>
        <v/>
      </c>
      <c r="M249" s="23">
        <f t="shared" si="65"/>
        <v>0</v>
      </c>
      <c r="N249">
        <v>67</v>
      </c>
      <c r="O249" s="23">
        <f t="shared" si="66"/>
        <v>-67</v>
      </c>
      <c r="P249" s="45" t="str">
        <f t="shared" si="67"/>
        <v/>
      </c>
      <c r="Q249" s="39" t="str">
        <f t="shared" si="68"/>
        <v/>
      </c>
      <c r="R249" s="84" t="str">
        <f t="shared" si="69"/>
        <v/>
      </c>
    </row>
    <row r="250" spans="1:18" x14ac:dyDescent="0.3">
      <c r="A250" s="24"/>
      <c r="B250" s="27"/>
      <c r="C250" s="48"/>
      <c r="D250" s="19"/>
      <c r="E250" s="20" t="str">
        <f t="shared" si="58"/>
        <v/>
      </c>
      <c r="F250" s="20" t="str">
        <f t="shared" si="59"/>
        <v/>
      </c>
      <c r="G250" s="81"/>
      <c r="H250" s="20" t="str">
        <f t="shared" si="60"/>
        <v/>
      </c>
      <c r="I250" s="20" t="str">
        <f t="shared" si="61"/>
        <v/>
      </c>
      <c r="J250" s="45" t="str">
        <f t="shared" si="62"/>
        <v/>
      </c>
      <c r="K250" s="45" t="str">
        <f t="shared" si="63"/>
        <v/>
      </c>
      <c r="L250" s="61" t="str">
        <f t="shared" si="64"/>
        <v/>
      </c>
      <c r="M250" s="23">
        <f t="shared" si="65"/>
        <v>0</v>
      </c>
      <c r="N250">
        <v>68</v>
      </c>
      <c r="O250" s="23">
        <f t="shared" si="66"/>
        <v>-68</v>
      </c>
      <c r="P250" s="45" t="str">
        <f t="shared" si="67"/>
        <v/>
      </c>
      <c r="Q250" s="39" t="str">
        <f t="shared" si="68"/>
        <v/>
      </c>
      <c r="R250" s="84" t="str">
        <f t="shared" si="69"/>
        <v/>
      </c>
    </row>
    <row r="251" spans="1:18" x14ac:dyDescent="0.3">
      <c r="A251" s="24"/>
      <c r="B251" s="27"/>
      <c r="C251" s="48"/>
      <c r="D251" s="19"/>
      <c r="E251" s="20" t="str">
        <f t="shared" si="58"/>
        <v/>
      </c>
      <c r="F251" s="20" t="str">
        <f t="shared" si="59"/>
        <v/>
      </c>
      <c r="G251" s="81"/>
      <c r="H251" s="20" t="str">
        <f t="shared" si="60"/>
        <v/>
      </c>
      <c r="I251" s="20" t="str">
        <f t="shared" si="61"/>
        <v/>
      </c>
      <c r="J251" s="45" t="str">
        <f t="shared" si="62"/>
        <v/>
      </c>
      <c r="K251" s="45" t="str">
        <f t="shared" si="63"/>
        <v/>
      </c>
      <c r="L251" s="61" t="str">
        <f t="shared" si="64"/>
        <v/>
      </c>
      <c r="M251" s="23">
        <f t="shared" si="65"/>
        <v>0</v>
      </c>
      <c r="N251">
        <v>69</v>
      </c>
      <c r="O251" s="23">
        <f t="shared" si="66"/>
        <v>-69</v>
      </c>
      <c r="P251" s="45" t="str">
        <f t="shared" si="67"/>
        <v/>
      </c>
      <c r="Q251" s="39" t="str">
        <f t="shared" si="68"/>
        <v/>
      </c>
      <c r="R251" s="84" t="str">
        <f t="shared" si="69"/>
        <v/>
      </c>
    </row>
    <row r="252" spans="1:18" x14ac:dyDescent="0.3">
      <c r="A252" s="24"/>
      <c r="B252" s="27"/>
      <c r="C252" s="48"/>
      <c r="D252" s="19"/>
      <c r="E252" s="20" t="str">
        <f t="shared" si="58"/>
        <v/>
      </c>
      <c r="F252" s="20" t="str">
        <f t="shared" si="59"/>
        <v/>
      </c>
      <c r="G252" s="81"/>
      <c r="H252" s="20" t="str">
        <f t="shared" si="60"/>
        <v/>
      </c>
      <c r="I252" s="20" t="str">
        <f t="shared" si="61"/>
        <v/>
      </c>
      <c r="J252" s="45" t="str">
        <f t="shared" si="62"/>
        <v/>
      </c>
      <c r="K252" s="45" t="str">
        <f t="shared" si="63"/>
        <v/>
      </c>
      <c r="L252" s="61" t="str">
        <f t="shared" si="64"/>
        <v/>
      </c>
      <c r="M252" s="23">
        <f t="shared" si="65"/>
        <v>0</v>
      </c>
      <c r="N252">
        <v>70</v>
      </c>
      <c r="O252" s="23">
        <f t="shared" si="66"/>
        <v>-70</v>
      </c>
      <c r="P252" s="45" t="str">
        <f t="shared" si="67"/>
        <v/>
      </c>
      <c r="Q252" s="39" t="str">
        <f t="shared" si="68"/>
        <v/>
      </c>
      <c r="R252" s="84" t="str">
        <f t="shared" si="69"/>
        <v/>
      </c>
    </row>
    <row r="253" spans="1:18" x14ac:dyDescent="0.3">
      <c r="A253" s="24"/>
      <c r="B253" s="27"/>
      <c r="C253" s="48"/>
      <c r="D253" s="19"/>
      <c r="E253" s="20" t="str">
        <f t="shared" si="58"/>
        <v/>
      </c>
      <c r="F253" s="20" t="str">
        <f t="shared" si="59"/>
        <v/>
      </c>
      <c r="G253" s="81"/>
      <c r="H253" s="20" t="str">
        <f t="shared" si="60"/>
        <v/>
      </c>
      <c r="I253" s="20" t="str">
        <f t="shared" si="61"/>
        <v/>
      </c>
      <c r="J253" s="45" t="str">
        <f t="shared" si="62"/>
        <v/>
      </c>
      <c r="K253" s="45" t="str">
        <f t="shared" si="63"/>
        <v/>
      </c>
      <c r="L253" s="61" t="str">
        <f t="shared" si="64"/>
        <v/>
      </c>
      <c r="M253" s="23">
        <f t="shared" si="65"/>
        <v>0</v>
      </c>
      <c r="N253">
        <v>71</v>
      </c>
      <c r="O253" s="23">
        <f t="shared" si="66"/>
        <v>-71</v>
      </c>
      <c r="P253" s="45" t="str">
        <f t="shared" si="67"/>
        <v/>
      </c>
      <c r="Q253" s="39" t="str">
        <f t="shared" si="68"/>
        <v/>
      </c>
      <c r="R253" s="84" t="str">
        <f t="shared" si="69"/>
        <v/>
      </c>
    </row>
    <row r="254" spans="1:18" x14ac:dyDescent="0.3">
      <c r="A254" s="24"/>
      <c r="B254" s="27"/>
      <c r="C254" s="48"/>
      <c r="D254" s="19"/>
      <c r="E254" s="20" t="str">
        <f t="shared" si="58"/>
        <v/>
      </c>
      <c r="F254" s="20" t="str">
        <f t="shared" si="59"/>
        <v/>
      </c>
      <c r="G254" s="81"/>
      <c r="H254" s="20" t="str">
        <f t="shared" si="60"/>
        <v/>
      </c>
      <c r="I254" s="20" t="str">
        <f t="shared" si="61"/>
        <v/>
      </c>
      <c r="J254" s="45" t="str">
        <f t="shared" si="62"/>
        <v/>
      </c>
      <c r="K254" s="45" t="str">
        <f t="shared" si="63"/>
        <v/>
      </c>
      <c r="L254" s="61" t="str">
        <f t="shared" si="64"/>
        <v/>
      </c>
      <c r="M254" s="23">
        <f t="shared" si="65"/>
        <v>0</v>
      </c>
      <c r="N254">
        <v>72</v>
      </c>
      <c r="O254" s="23">
        <f t="shared" si="66"/>
        <v>-72</v>
      </c>
      <c r="P254" s="45" t="str">
        <f t="shared" si="67"/>
        <v/>
      </c>
      <c r="Q254" s="39" t="str">
        <f t="shared" si="68"/>
        <v/>
      </c>
      <c r="R254" s="84" t="str">
        <f t="shared" si="69"/>
        <v/>
      </c>
    </row>
    <row r="255" spans="1:18" x14ac:dyDescent="0.3">
      <c r="A255" s="24"/>
      <c r="B255" s="27"/>
      <c r="C255" s="48"/>
      <c r="D255" s="19"/>
      <c r="E255" s="20" t="str">
        <f t="shared" si="58"/>
        <v/>
      </c>
      <c r="F255" s="20" t="str">
        <f t="shared" si="59"/>
        <v/>
      </c>
      <c r="G255" s="81"/>
      <c r="H255" s="20" t="str">
        <f t="shared" si="60"/>
        <v/>
      </c>
      <c r="I255" s="20" t="str">
        <f t="shared" si="61"/>
        <v/>
      </c>
      <c r="J255" s="45" t="str">
        <f t="shared" si="62"/>
        <v/>
      </c>
      <c r="K255" s="45" t="str">
        <f t="shared" si="63"/>
        <v/>
      </c>
      <c r="L255" s="61" t="str">
        <f t="shared" si="64"/>
        <v/>
      </c>
      <c r="M255" s="23">
        <f t="shared" si="65"/>
        <v>0</v>
      </c>
      <c r="N255">
        <v>73</v>
      </c>
      <c r="O255" s="23">
        <f t="shared" si="66"/>
        <v>-73</v>
      </c>
      <c r="P255" s="45" t="str">
        <f t="shared" si="67"/>
        <v/>
      </c>
      <c r="Q255" s="39" t="str">
        <f t="shared" si="68"/>
        <v/>
      </c>
      <c r="R255" s="84" t="str">
        <f t="shared" si="69"/>
        <v/>
      </c>
    </row>
    <row r="256" spans="1:18" x14ac:dyDescent="0.3">
      <c r="A256" s="24"/>
      <c r="B256" s="27"/>
      <c r="C256" s="48"/>
      <c r="D256" s="19"/>
      <c r="E256" s="20" t="str">
        <f t="shared" si="58"/>
        <v/>
      </c>
      <c r="F256" s="20" t="str">
        <f t="shared" si="59"/>
        <v/>
      </c>
      <c r="G256" s="81"/>
      <c r="H256" s="20" t="str">
        <f t="shared" si="60"/>
        <v/>
      </c>
      <c r="I256" s="20" t="str">
        <f t="shared" si="61"/>
        <v/>
      </c>
      <c r="J256" s="45" t="str">
        <f t="shared" si="62"/>
        <v/>
      </c>
      <c r="K256" s="45" t="str">
        <f t="shared" si="63"/>
        <v/>
      </c>
      <c r="L256" s="61" t="str">
        <f t="shared" si="64"/>
        <v/>
      </c>
      <c r="M256" s="23">
        <f t="shared" si="65"/>
        <v>0</v>
      </c>
      <c r="N256">
        <v>74</v>
      </c>
      <c r="O256" s="23">
        <f t="shared" si="66"/>
        <v>-74</v>
      </c>
      <c r="P256" s="45" t="str">
        <f t="shared" si="67"/>
        <v/>
      </c>
      <c r="Q256" s="39" t="str">
        <f t="shared" si="68"/>
        <v/>
      </c>
      <c r="R256" s="84" t="str">
        <f t="shared" si="69"/>
        <v/>
      </c>
    </row>
    <row r="257" spans="1:18" x14ac:dyDescent="0.3">
      <c r="A257" s="24"/>
      <c r="B257" s="27"/>
      <c r="C257" s="48"/>
      <c r="D257" s="19"/>
      <c r="E257" s="20" t="str">
        <f t="shared" si="58"/>
        <v/>
      </c>
      <c r="F257" s="20" t="str">
        <f t="shared" si="59"/>
        <v/>
      </c>
      <c r="G257" s="81"/>
      <c r="H257" s="20" t="str">
        <f t="shared" si="60"/>
        <v/>
      </c>
      <c r="I257" s="20" t="str">
        <f t="shared" si="61"/>
        <v/>
      </c>
      <c r="J257" s="45" t="str">
        <f t="shared" si="62"/>
        <v/>
      </c>
      <c r="K257" s="45" t="str">
        <f t="shared" si="63"/>
        <v/>
      </c>
      <c r="L257" s="61" t="str">
        <f t="shared" si="64"/>
        <v/>
      </c>
      <c r="M257" s="23">
        <f t="shared" si="65"/>
        <v>0</v>
      </c>
      <c r="N257">
        <v>75</v>
      </c>
      <c r="O257" s="23">
        <f t="shared" si="66"/>
        <v>-75</v>
      </c>
      <c r="P257" s="45" t="str">
        <f t="shared" si="67"/>
        <v/>
      </c>
      <c r="Q257" s="39" t="str">
        <f t="shared" si="68"/>
        <v/>
      </c>
      <c r="R257" s="84" t="str">
        <f t="shared" si="69"/>
        <v/>
      </c>
    </row>
    <row r="258" spans="1:18" x14ac:dyDescent="0.3">
      <c r="A258" s="24"/>
      <c r="B258" s="27"/>
      <c r="C258" s="48"/>
      <c r="D258" s="19"/>
      <c r="E258" s="20" t="str">
        <f t="shared" si="58"/>
        <v/>
      </c>
      <c r="F258" s="20" t="str">
        <f t="shared" si="59"/>
        <v/>
      </c>
      <c r="G258" s="81"/>
      <c r="H258" s="20" t="str">
        <f t="shared" si="60"/>
        <v/>
      </c>
      <c r="I258" s="20" t="str">
        <f t="shared" si="61"/>
        <v/>
      </c>
      <c r="J258" s="45" t="str">
        <f t="shared" si="62"/>
        <v/>
      </c>
      <c r="K258" s="45" t="str">
        <f t="shared" si="63"/>
        <v/>
      </c>
      <c r="L258" s="61" t="str">
        <f t="shared" si="64"/>
        <v/>
      </c>
      <c r="M258" s="23">
        <f t="shared" si="65"/>
        <v>0</v>
      </c>
      <c r="N258">
        <v>76</v>
      </c>
      <c r="O258" s="23">
        <f t="shared" si="66"/>
        <v>-76</v>
      </c>
      <c r="P258" s="45" t="str">
        <f t="shared" si="67"/>
        <v/>
      </c>
      <c r="Q258" s="39" t="str">
        <f t="shared" si="68"/>
        <v/>
      </c>
      <c r="R258" s="84" t="str">
        <f t="shared" si="69"/>
        <v/>
      </c>
    </row>
    <row r="259" spans="1:18" x14ac:dyDescent="0.3">
      <c r="A259" s="24"/>
      <c r="B259" s="27"/>
      <c r="C259" s="48"/>
      <c r="D259" s="19"/>
      <c r="E259" s="20" t="str">
        <f t="shared" si="58"/>
        <v/>
      </c>
      <c r="F259" s="20" t="str">
        <f t="shared" si="59"/>
        <v/>
      </c>
      <c r="G259" s="81"/>
      <c r="H259" s="20" t="str">
        <f t="shared" si="60"/>
        <v/>
      </c>
      <c r="I259" s="20" t="str">
        <f t="shared" si="61"/>
        <v/>
      </c>
      <c r="J259" s="45" t="str">
        <f t="shared" si="62"/>
        <v/>
      </c>
      <c r="K259" s="45" t="str">
        <f t="shared" si="63"/>
        <v/>
      </c>
      <c r="L259" s="61" t="str">
        <f t="shared" si="64"/>
        <v/>
      </c>
      <c r="M259" s="23">
        <f t="shared" si="65"/>
        <v>0</v>
      </c>
      <c r="N259">
        <v>77</v>
      </c>
      <c r="O259" s="23">
        <f t="shared" si="66"/>
        <v>-77</v>
      </c>
      <c r="P259" s="45" t="str">
        <f t="shared" si="67"/>
        <v/>
      </c>
      <c r="Q259" s="39" t="str">
        <f t="shared" si="68"/>
        <v/>
      </c>
      <c r="R259" s="84" t="str">
        <f t="shared" si="69"/>
        <v/>
      </c>
    </row>
    <row r="260" spans="1:18" x14ac:dyDescent="0.3">
      <c r="A260" s="24"/>
      <c r="B260" s="27"/>
      <c r="C260" s="48"/>
      <c r="D260" s="19"/>
      <c r="E260" s="20" t="str">
        <f t="shared" si="58"/>
        <v/>
      </c>
      <c r="F260" s="20" t="str">
        <f t="shared" si="59"/>
        <v/>
      </c>
      <c r="G260" s="81"/>
      <c r="H260" s="20" t="str">
        <f t="shared" si="60"/>
        <v/>
      </c>
      <c r="I260" s="20" t="str">
        <f t="shared" si="61"/>
        <v/>
      </c>
      <c r="J260" s="45" t="str">
        <f t="shared" si="62"/>
        <v/>
      </c>
      <c r="K260" s="45" t="str">
        <f t="shared" si="63"/>
        <v/>
      </c>
      <c r="L260" s="61" t="str">
        <f t="shared" si="64"/>
        <v/>
      </c>
      <c r="M260" s="23">
        <f t="shared" si="65"/>
        <v>0</v>
      </c>
      <c r="N260">
        <v>78</v>
      </c>
      <c r="O260" s="23">
        <f t="shared" si="66"/>
        <v>-78</v>
      </c>
      <c r="P260" s="45" t="str">
        <f t="shared" si="67"/>
        <v/>
      </c>
      <c r="Q260" s="39" t="str">
        <f t="shared" si="68"/>
        <v/>
      </c>
      <c r="R260" s="84" t="str">
        <f t="shared" si="69"/>
        <v/>
      </c>
    </row>
    <row r="261" spans="1:18" x14ac:dyDescent="0.3">
      <c r="A261" s="24"/>
      <c r="B261" s="27"/>
      <c r="C261" s="48"/>
      <c r="D261" s="19"/>
      <c r="E261" s="20" t="str">
        <f t="shared" si="58"/>
        <v/>
      </c>
      <c r="F261" s="20" t="str">
        <f t="shared" si="59"/>
        <v/>
      </c>
      <c r="G261" s="81"/>
      <c r="H261" s="20" t="str">
        <f t="shared" si="60"/>
        <v/>
      </c>
      <c r="I261" s="20" t="str">
        <f t="shared" si="61"/>
        <v/>
      </c>
      <c r="J261" s="45" t="str">
        <f t="shared" si="62"/>
        <v/>
      </c>
      <c r="K261" s="45" t="str">
        <f t="shared" si="63"/>
        <v/>
      </c>
      <c r="L261" s="61" t="str">
        <f t="shared" si="64"/>
        <v/>
      </c>
      <c r="M261" s="23">
        <f t="shared" si="65"/>
        <v>0</v>
      </c>
      <c r="N261">
        <v>79</v>
      </c>
      <c r="O261" s="23">
        <f t="shared" si="66"/>
        <v>-79</v>
      </c>
      <c r="P261" s="45" t="str">
        <f t="shared" si="67"/>
        <v/>
      </c>
      <c r="Q261" s="39" t="str">
        <f t="shared" si="68"/>
        <v/>
      </c>
      <c r="R261" s="84" t="str">
        <f t="shared" si="69"/>
        <v/>
      </c>
    </row>
    <row r="262" spans="1:18" x14ac:dyDescent="0.3">
      <c r="A262" s="24"/>
      <c r="B262" s="27"/>
      <c r="C262" s="48"/>
      <c r="D262" s="19"/>
      <c r="E262" s="20" t="str">
        <f t="shared" si="58"/>
        <v/>
      </c>
      <c r="F262" s="20" t="str">
        <f t="shared" si="59"/>
        <v/>
      </c>
      <c r="G262" s="81"/>
      <c r="H262" s="20" t="str">
        <f t="shared" si="60"/>
        <v/>
      </c>
      <c r="I262" s="20" t="str">
        <f t="shared" si="61"/>
        <v/>
      </c>
      <c r="J262" s="45" t="str">
        <f t="shared" si="62"/>
        <v/>
      </c>
      <c r="K262" s="45" t="str">
        <f t="shared" si="63"/>
        <v/>
      </c>
      <c r="L262" s="61" t="str">
        <f t="shared" si="64"/>
        <v/>
      </c>
      <c r="M262" s="23">
        <f t="shared" si="65"/>
        <v>0</v>
      </c>
      <c r="N262">
        <v>80</v>
      </c>
      <c r="O262" s="23">
        <f t="shared" si="66"/>
        <v>-80</v>
      </c>
      <c r="P262" s="45" t="str">
        <f t="shared" si="67"/>
        <v/>
      </c>
      <c r="Q262" s="39" t="str">
        <f t="shared" si="68"/>
        <v/>
      </c>
      <c r="R262" s="84" t="str">
        <f t="shared" si="69"/>
        <v/>
      </c>
    </row>
    <row r="263" spans="1:18" x14ac:dyDescent="0.3">
      <c r="A263" s="24"/>
      <c r="B263" s="27"/>
      <c r="C263" s="48"/>
      <c r="D263" s="19"/>
      <c r="E263" s="20" t="str">
        <f t="shared" si="58"/>
        <v/>
      </c>
      <c r="F263" s="20" t="str">
        <f t="shared" si="59"/>
        <v/>
      </c>
      <c r="G263" s="81"/>
      <c r="H263" s="20" t="str">
        <f t="shared" si="60"/>
        <v/>
      </c>
      <c r="I263" s="20" t="str">
        <f t="shared" si="61"/>
        <v/>
      </c>
      <c r="J263" s="45" t="str">
        <f t="shared" si="62"/>
        <v/>
      </c>
      <c r="K263" s="45" t="str">
        <f t="shared" si="63"/>
        <v/>
      </c>
      <c r="L263" s="61" t="str">
        <f t="shared" si="64"/>
        <v/>
      </c>
      <c r="M263" s="23">
        <f t="shared" si="65"/>
        <v>0</v>
      </c>
      <c r="N263">
        <v>81</v>
      </c>
      <c r="O263" s="23">
        <f t="shared" si="66"/>
        <v>-81</v>
      </c>
      <c r="P263" s="45" t="str">
        <f t="shared" si="67"/>
        <v/>
      </c>
      <c r="Q263" s="39" t="str">
        <f t="shared" si="68"/>
        <v/>
      </c>
      <c r="R263" s="84" t="str">
        <f t="shared" si="69"/>
        <v/>
      </c>
    </row>
    <row r="264" spans="1:18" x14ac:dyDescent="0.3">
      <c r="A264" s="24"/>
      <c r="B264" s="27"/>
      <c r="C264" s="48"/>
      <c r="D264" s="19"/>
      <c r="E264" s="20" t="str">
        <f t="shared" si="58"/>
        <v/>
      </c>
      <c r="F264" s="20" t="str">
        <f t="shared" si="59"/>
        <v/>
      </c>
      <c r="G264" s="81"/>
      <c r="H264" s="20" t="str">
        <f t="shared" si="60"/>
        <v/>
      </c>
      <c r="I264" s="20" t="str">
        <f t="shared" si="61"/>
        <v/>
      </c>
      <c r="J264" s="45" t="str">
        <f t="shared" si="62"/>
        <v/>
      </c>
      <c r="K264" s="45" t="str">
        <f t="shared" si="63"/>
        <v/>
      </c>
      <c r="L264" s="61" t="str">
        <f t="shared" si="64"/>
        <v/>
      </c>
      <c r="M264" s="23">
        <f t="shared" si="65"/>
        <v>0</v>
      </c>
      <c r="N264">
        <v>82</v>
      </c>
      <c r="O264" s="23">
        <f t="shared" si="66"/>
        <v>-82</v>
      </c>
      <c r="P264" s="45" t="str">
        <f t="shared" si="67"/>
        <v/>
      </c>
      <c r="Q264" s="39" t="str">
        <f t="shared" si="68"/>
        <v/>
      </c>
      <c r="R264" s="84" t="str">
        <f t="shared" si="69"/>
        <v/>
      </c>
    </row>
    <row r="265" spans="1:18" x14ac:dyDescent="0.3">
      <c r="A265" s="24"/>
      <c r="B265" s="27"/>
      <c r="C265" s="48"/>
      <c r="D265" s="19"/>
      <c r="E265" s="20" t="str">
        <f t="shared" si="58"/>
        <v/>
      </c>
      <c r="F265" s="20" t="str">
        <f t="shared" si="59"/>
        <v/>
      </c>
      <c r="G265" s="81"/>
      <c r="H265" s="20" t="str">
        <f t="shared" si="60"/>
        <v/>
      </c>
      <c r="I265" s="20" t="str">
        <f t="shared" si="61"/>
        <v/>
      </c>
      <c r="J265" s="45" t="str">
        <f t="shared" si="62"/>
        <v/>
      </c>
      <c r="K265" s="45" t="str">
        <f t="shared" si="63"/>
        <v/>
      </c>
      <c r="L265" s="61" t="str">
        <f t="shared" si="64"/>
        <v/>
      </c>
      <c r="M265" s="23">
        <f t="shared" si="65"/>
        <v>0</v>
      </c>
      <c r="N265">
        <v>83</v>
      </c>
      <c r="O265" s="23">
        <f t="shared" si="66"/>
        <v>-83</v>
      </c>
      <c r="P265" s="45" t="str">
        <f t="shared" si="67"/>
        <v/>
      </c>
      <c r="Q265" s="39" t="str">
        <f t="shared" si="68"/>
        <v/>
      </c>
      <c r="R265" s="84" t="str">
        <f t="shared" si="69"/>
        <v/>
      </c>
    </row>
    <row r="266" spans="1:18" x14ac:dyDescent="0.3">
      <c r="A266" s="24"/>
      <c r="B266" s="27"/>
      <c r="C266" s="48"/>
      <c r="D266" s="19"/>
      <c r="E266" s="20" t="str">
        <f t="shared" si="58"/>
        <v/>
      </c>
      <c r="F266" s="20" t="str">
        <f t="shared" si="59"/>
        <v/>
      </c>
      <c r="G266" s="81"/>
      <c r="H266" s="20" t="str">
        <f t="shared" si="60"/>
        <v/>
      </c>
      <c r="I266" s="20" t="str">
        <f t="shared" si="61"/>
        <v/>
      </c>
      <c r="J266" s="45" t="str">
        <f t="shared" si="62"/>
        <v/>
      </c>
      <c r="K266" s="45" t="str">
        <f t="shared" si="63"/>
        <v/>
      </c>
      <c r="L266" s="61" t="str">
        <f t="shared" si="64"/>
        <v/>
      </c>
      <c r="M266" s="23">
        <f t="shared" si="65"/>
        <v>0</v>
      </c>
      <c r="N266">
        <v>84</v>
      </c>
      <c r="O266" s="23">
        <f t="shared" si="66"/>
        <v>-84</v>
      </c>
      <c r="P266" s="45" t="str">
        <f t="shared" si="67"/>
        <v/>
      </c>
      <c r="Q266" s="39" t="str">
        <f t="shared" si="68"/>
        <v/>
      </c>
      <c r="R266" s="84" t="str">
        <f t="shared" si="69"/>
        <v/>
      </c>
    </row>
    <row r="267" spans="1:18" x14ac:dyDescent="0.3">
      <c r="A267" s="24"/>
      <c r="B267" s="27"/>
      <c r="C267" s="48"/>
      <c r="D267" s="19"/>
      <c r="E267" s="20" t="str">
        <f t="shared" si="58"/>
        <v/>
      </c>
      <c r="F267" s="20" t="str">
        <f t="shared" si="59"/>
        <v/>
      </c>
      <c r="G267" s="81"/>
      <c r="H267" s="20" t="str">
        <f t="shared" si="60"/>
        <v/>
      </c>
      <c r="I267" s="20" t="str">
        <f t="shared" si="61"/>
        <v/>
      </c>
      <c r="J267" s="45" t="str">
        <f t="shared" si="62"/>
        <v/>
      </c>
      <c r="K267" s="45" t="str">
        <f t="shared" si="63"/>
        <v/>
      </c>
      <c r="L267" s="61" t="str">
        <f t="shared" si="64"/>
        <v/>
      </c>
      <c r="M267" s="23">
        <f t="shared" si="65"/>
        <v>0</v>
      </c>
      <c r="N267">
        <v>85</v>
      </c>
      <c r="O267" s="23">
        <f t="shared" si="66"/>
        <v>-85</v>
      </c>
      <c r="P267" s="45" t="str">
        <f t="shared" si="67"/>
        <v/>
      </c>
      <c r="Q267" s="39" t="str">
        <f t="shared" si="68"/>
        <v/>
      </c>
      <c r="R267" s="84" t="str">
        <f t="shared" si="69"/>
        <v/>
      </c>
    </row>
    <row r="268" spans="1:18" x14ac:dyDescent="0.3">
      <c r="A268" s="24"/>
      <c r="B268" s="27"/>
      <c r="C268" s="48"/>
      <c r="D268" s="19"/>
      <c r="E268" s="20" t="str">
        <f t="shared" si="58"/>
        <v/>
      </c>
      <c r="F268" s="20" t="str">
        <f t="shared" si="59"/>
        <v/>
      </c>
      <c r="G268" s="81"/>
      <c r="H268" s="20" t="str">
        <f t="shared" si="60"/>
        <v/>
      </c>
      <c r="I268" s="20" t="str">
        <f t="shared" si="61"/>
        <v/>
      </c>
      <c r="J268" s="45" t="str">
        <f t="shared" si="62"/>
        <v/>
      </c>
      <c r="K268" s="45" t="str">
        <f t="shared" si="63"/>
        <v/>
      </c>
      <c r="L268" s="61" t="str">
        <f t="shared" si="64"/>
        <v/>
      </c>
      <c r="M268" s="23">
        <f t="shared" si="65"/>
        <v>0</v>
      </c>
      <c r="N268">
        <v>86</v>
      </c>
      <c r="O268" s="23">
        <f t="shared" si="66"/>
        <v>-86</v>
      </c>
      <c r="P268" s="45" t="str">
        <f t="shared" si="67"/>
        <v/>
      </c>
      <c r="Q268" s="39" t="str">
        <f t="shared" si="68"/>
        <v/>
      </c>
      <c r="R268" s="84" t="str">
        <f t="shared" si="69"/>
        <v/>
      </c>
    </row>
    <row r="269" spans="1:18" x14ac:dyDescent="0.3">
      <c r="A269" s="24"/>
      <c r="B269" s="27"/>
      <c r="C269" s="48"/>
      <c r="D269" s="19"/>
      <c r="E269" s="20" t="str">
        <f t="shared" si="58"/>
        <v/>
      </c>
      <c r="F269" s="20" t="str">
        <f t="shared" si="59"/>
        <v/>
      </c>
      <c r="G269" s="81"/>
      <c r="H269" s="20" t="str">
        <f t="shared" si="60"/>
        <v/>
      </c>
      <c r="I269" s="20" t="str">
        <f t="shared" si="61"/>
        <v/>
      </c>
      <c r="J269" s="45" t="str">
        <f t="shared" si="62"/>
        <v/>
      </c>
      <c r="K269" s="45" t="str">
        <f t="shared" si="63"/>
        <v/>
      </c>
      <c r="L269" s="61" t="str">
        <f t="shared" si="64"/>
        <v/>
      </c>
      <c r="M269" s="23">
        <f t="shared" si="65"/>
        <v>0</v>
      </c>
      <c r="N269">
        <v>87</v>
      </c>
      <c r="O269" s="23">
        <f t="shared" si="66"/>
        <v>-87</v>
      </c>
      <c r="P269" s="45" t="str">
        <f t="shared" si="67"/>
        <v/>
      </c>
      <c r="Q269" s="39" t="str">
        <f t="shared" si="68"/>
        <v/>
      </c>
      <c r="R269" s="84" t="str">
        <f t="shared" si="69"/>
        <v/>
      </c>
    </row>
    <row r="270" spans="1:18" x14ac:dyDescent="0.3">
      <c r="A270" s="24"/>
      <c r="B270" s="27"/>
      <c r="C270" s="48"/>
      <c r="D270" s="19"/>
      <c r="E270" s="20" t="str">
        <f t="shared" si="58"/>
        <v/>
      </c>
      <c r="F270" s="20" t="str">
        <f t="shared" si="59"/>
        <v/>
      </c>
      <c r="G270" s="81"/>
      <c r="H270" s="20" t="str">
        <f t="shared" si="60"/>
        <v/>
      </c>
      <c r="I270" s="20" t="str">
        <f t="shared" si="61"/>
        <v/>
      </c>
      <c r="J270" s="45" t="str">
        <f t="shared" si="62"/>
        <v/>
      </c>
      <c r="K270" s="45" t="str">
        <f t="shared" si="63"/>
        <v/>
      </c>
      <c r="L270" s="61" t="str">
        <f t="shared" si="64"/>
        <v/>
      </c>
      <c r="M270" s="23">
        <f t="shared" si="65"/>
        <v>0</v>
      </c>
      <c r="N270">
        <v>88</v>
      </c>
      <c r="O270" s="23">
        <f t="shared" si="66"/>
        <v>-88</v>
      </c>
      <c r="P270" s="45" t="str">
        <f t="shared" si="67"/>
        <v/>
      </c>
      <c r="Q270" s="39" t="str">
        <f t="shared" si="68"/>
        <v/>
      </c>
      <c r="R270" s="84" t="str">
        <f t="shared" si="69"/>
        <v/>
      </c>
    </row>
    <row r="271" spans="1:18" x14ac:dyDescent="0.3">
      <c r="A271" s="24"/>
      <c r="B271" s="27"/>
      <c r="C271" s="48"/>
      <c r="D271" s="19"/>
      <c r="E271" s="20" t="str">
        <f t="shared" si="58"/>
        <v/>
      </c>
      <c r="F271" s="20" t="str">
        <f t="shared" si="59"/>
        <v/>
      </c>
      <c r="G271" s="81"/>
      <c r="H271" s="20" t="str">
        <f t="shared" si="60"/>
        <v/>
      </c>
      <c r="I271" s="20" t="str">
        <f t="shared" si="61"/>
        <v/>
      </c>
      <c r="J271" s="45" t="str">
        <f t="shared" si="62"/>
        <v/>
      </c>
      <c r="K271" s="45" t="str">
        <f t="shared" si="63"/>
        <v/>
      </c>
      <c r="L271" s="61" t="str">
        <f t="shared" si="64"/>
        <v/>
      </c>
      <c r="M271" s="23">
        <f t="shared" si="65"/>
        <v>0</v>
      </c>
      <c r="N271">
        <v>89</v>
      </c>
      <c r="O271" s="23">
        <f t="shared" si="66"/>
        <v>-89</v>
      </c>
      <c r="P271" s="45" t="str">
        <f t="shared" si="67"/>
        <v/>
      </c>
      <c r="Q271" s="39" t="str">
        <f t="shared" si="68"/>
        <v/>
      </c>
      <c r="R271" s="84" t="str">
        <f t="shared" si="69"/>
        <v/>
      </c>
    </row>
    <row r="272" spans="1:18" x14ac:dyDescent="0.3">
      <c r="A272" s="24"/>
      <c r="B272" s="27"/>
      <c r="C272" s="48"/>
      <c r="D272" s="19"/>
      <c r="E272" s="20" t="str">
        <f t="shared" si="58"/>
        <v/>
      </c>
      <c r="F272" s="20" t="str">
        <f t="shared" si="59"/>
        <v/>
      </c>
      <c r="G272" s="81"/>
      <c r="H272" s="20" t="str">
        <f t="shared" si="60"/>
        <v/>
      </c>
      <c r="I272" s="20" t="str">
        <f t="shared" si="61"/>
        <v/>
      </c>
      <c r="J272" s="45" t="str">
        <f t="shared" si="62"/>
        <v/>
      </c>
      <c r="K272" s="45" t="str">
        <f t="shared" si="63"/>
        <v/>
      </c>
      <c r="L272" s="61" t="str">
        <f t="shared" si="64"/>
        <v/>
      </c>
      <c r="M272" s="23">
        <f t="shared" si="65"/>
        <v>0</v>
      </c>
      <c r="N272">
        <v>90</v>
      </c>
      <c r="O272" s="23">
        <f t="shared" si="66"/>
        <v>-90</v>
      </c>
      <c r="P272" s="45" t="str">
        <f t="shared" si="67"/>
        <v/>
      </c>
      <c r="Q272" s="39" t="str">
        <f t="shared" si="68"/>
        <v/>
      </c>
      <c r="R272" s="84" t="str">
        <f t="shared" si="69"/>
        <v/>
      </c>
    </row>
    <row r="273" spans="1:18" x14ac:dyDescent="0.3">
      <c r="A273" s="24"/>
      <c r="B273" s="27"/>
      <c r="C273" s="48"/>
      <c r="D273" s="19"/>
      <c r="E273" s="20" t="str">
        <f t="shared" si="58"/>
        <v/>
      </c>
      <c r="F273" s="20" t="str">
        <f t="shared" si="59"/>
        <v/>
      </c>
      <c r="G273" s="81"/>
      <c r="H273" s="20" t="str">
        <f t="shared" si="60"/>
        <v/>
      </c>
      <c r="I273" s="20" t="str">
        <f t="shared" si="61"/>
        <v/>
      </c>
      <c r="J273" s="45" t="str">
        <f t="shared" si="62"/>
        <v/>
      </c>
      <c r="K273" s="45" t="str">
        <f t="shared" si="63"/>
        <v/>
      </c>
      <c r="L273" s="61" t="str">
        <f t="shared" si="64"/>
        <v/>
      </c>
      <c r="M273" s="23">
        <f t="shared" si="65"/>
        <v>0</v>
      </c>
      <c r="N273">
        <v>91</v>
      </c>
      <c r="O273" s="23">
        <f t="shared" si="66"/>
        <v>-91</v>
      </c>
      <c r="P273" s="45" t="str">
        <f t="shared" si="67"/>
        <v/>
      </c>
      <c r="Q273" s="39" t="str">
        <f t="shared" si="68"/>
        <v/>
      </c>
      <c r="R273" s="84" t="str">
        <f t="shared" si="69"/>
        <v/>
      </c>
    </row>
    <row r="274" spans="1:18" x14ac:dyDescent="0.3">
      <c r="A274" s="24"/>
      <c r="B274" s="27"/>
      <c r="C274" s="48"/>
      <c r="D274" s="19"/>
      <c r="E274" s="20" t="str">
        <f t="shared" si="58"/>
        <v/>
      </c>
      <c r="F274" s="20" t="str">
        <f t="shared" si="59"/>
        <v/>
      </c>
      <c r="G274" s="81"/>
      <c r="H274" s="20" t="str">
        <f t="shared" si="60"/>
        <v/>
      </c>
      <c r="I274" s="20" t="str">
        <f t="shared" si="61"/>
        <v/>
      </c>
      <c r="J274" s="45" t="str">
        <f t="shared" si="62"/>
        <v/>
      </c>
      <c r="K274" s="45" t="str">
        <f t="shared" si="63"/>
        <v/>
      </c>
      <c r="L274" s="61" t="str">
        <f t="shared" si="64"/>
        <v/>
      </c>
      <c r="M274" s="23">
        <f t="shared" si="65"/>
        <v>0</v>
      </c>
      <c r="N274">
        <v>92</v>
      </c>
      <c r="O274" s="23">
        <f t="shared" si="66"/>
        <v>-92</v>
      </c>
      <c r="P274" s="45" t="str">
        <f t="shared" si="67"/>
        <v/>
      </c>
      <c r="Q274" s="39" t="str">
        <f t="shared" si="68"/>
        <v/>
      </c>
      <c r="R274" s="84" t="str">
        <f t="shared" si="69"/>
        <v/>
      </c>
    </row>
    <row r="275" spans="1:18" x14ac:dyDescent="0.3">
      <c r="A275" s="24"/>
      <c r="B275" s="27"/>
      <c r="C275" s="48"/>
      <c r="D275" s="19"/>
      <c r="E275" s="20" t="str">
        <f t="shared" si="58"/>
        <v/>
      </c>
      <c r="F275" s="20" t="str">
        <f t="shared" si="59"/>
        <v/>
      </c>
      <c r="G275" s="81"/>
      <c r="H275" s="20" t="str">
        <f t="shared" si="60"/>
        <v/>
      </c>
      <c r="I275" s="20" t="str">
        <f t="shared" si="61"/>
        <v/>
      </c>
      <c r="J275" s="45" t="str">
        <f t="shared" si="62"/>
        <v/>
      </c>
      <c r="K275" s="45" t="str">
        <f t="shared" si="63"/>
        <v/>
      </c>
      <c r="L275" s="61" t="str">
        <f t="shared" si="64"/>
        <v/>
      </c>
      <c r="M275" s="23">
        <f t="shared" si="65"/>
        <v>0</v>
      </c>
      <c r="N275">
        <v>93</v>
      </c>
      <c r="O275" s="23">
        <f t="shared" si="66"/>
        <v>-93</v>
      </c>
      <c r="P275" s="45" t="str">
        <f t="shared" si="67"/>
        <v/>
      </c>
      <c r="Q275" s="39" t="str">
        <f t="shared" si="68"/>
        <v/>
      </c>
      <c r="R275" s="84" t="str">
        <f t="shared" si="69"/>
        <v/>
      </c>
    </row>
    <row r="276" spans="1:18" x14ac:dyDescent="0.3">
      <c r="A276" s="24"/>
      <c r="B276" s="27"/>
      <c r="C276" s="48"/>
      <c r="D276" s="19"/>
      <c r="E276" s="20" t="str">
        <f t="shared" si="58"/>
        <v/>
      </c>
      <c r="F276" s="20" t="str">
        <f t="shared" si="59"/>
        <v/>
      </c>
      <c r="G276" s="81"/>
      <c r="H276" s="20" t="str">
        <f t="shared" si="60"/>
        <v/>
      </c>
      <c r="I276" s="20" t="str">
        <f t="shared" si="61"/>
        <v/>
      </c>
      <c r="J276" s="45" t="str">
        <f t="shared" si="62"/>
        <v/>
      </c>
      <c r="K276" s="45" t="str">
        <f t="shared" si="63"/>
        <v/>
      </c>
      <c r="L276" s="61" t="str">
        <f t="shared" si="64"/>
        <v/>
      </c>
      <c r="M276" s="23">
        <f t="shared" si="65"/>
        <v>0</v>
      </c>
      <c r="N276">
        <v>94</v>
      </c>
      <c r="O276" s="23">
        <f t="shared" si="66"/>
        <v>-94</v>
      </c>
      <c r="P276" s="45" t="str">
        <f t="shared" si="67"/>
        <v/>
      </c>
      <c r="Q276" s="39" t="str">
        <f t="shared" si="68"/>
        <v/>
      </c>
      <c r="R276" s="84" t="str">
        <f t="shared" si="69"/>
        <v/>
      </c>
    </row>
    <row r="277" spans="1:18" x14ac:dyDescent="0.3">
      <c r="A277" s="24"/>
      <c r="B277" s="27"/>
      <c r="C277" s="48"/>
      <c r="D277" s="19"/>
      <c r="E277" s="20" t="str">
        <f t="shared" si="58"/>
        <v/>
      </c>
      <c r="F277" s="20" t="str">
        <f t="shared" si="59"/>
        <v/>
      </c>
      <c r="G277" s="81"/>
      <c r="H277" s="20" t="str">
        <f t="shared" si="60"/>
        <v/>
      </c>
      <c r="I277" s="20" t="str">
        <f t="shared" si="61"/>
        <v/>
      </c>
      <c r="J277" s="45" t="str">
        <f t="shared" si="62"/>
        <v/>
      </c>
      <c r="K277" s="45" t="str">
        <f t="shared" si="63"/>
        <v/>
      </c>
      <c r="L277" s="61" t="str">
        <f t="shared" si="64"/>
        <v/>
      </c>
      <c r="M277" s="23">
        <f t="shared" si="65"/>
        <v>0</v>
      </c>
      <c r="N277">
        <v>95</v>
      </c>
      <c r="O277" s="23">
        <f t="shared" si="66"/>
        <v>-95</v>
      </c>
      <c r="P277" s="45" t="str">
        <f t="shared" si="67"/>
        <v/>
      </c>
      <c r="Q277" s="39" t="str">
        <f t="shared" si="68"/>
        <v/>
      </c>
      <c r="R277" s="84" t="str">
        <f t="shared" si="69"/>
        <v/>
      </c>
    </row>
    <row r="278" spans="1:18" x14ac:dyDescent="0.3">
      <c r="A278" s="24"/>
      <c r="B278" s="27"/>
      <c r="C278" s="48"/>
      <c r="D278" s="19"/>
      <c r="E278" s="20" t="str">
        <f t="shared" si="58"/>
        <v/>
      </c>
      <c r="F278" s="20" t="str">
        <f t="shared" si="59"/>
        <v/>
      </c>
      <c r="G278" s="81"/>
      <c r="H278" s="20" t="str">
        <f t="shared" si="60"/>
        <v/>
      </c>
      <c r="I278" s="20" t="str">
        <f t="shared" si="61"/>
        <v/>
      </c>
      <c r="J278" s="45" t="str">
        <f t="shared" si="62"/>
        <v/>
      </c>
      <c r="K278" s="45" t="str">
        <f t="shared" si="63"/>
        <v/>
      </c>
      <c r="L278" s="61" t="str">
        <f t="shared" si="64"/>
        <v/>
      </c>
      <c r="M278" s="23">
        <f t="shared" si="65"/>
        <v>0</v>
      </c>
      <c r="N278">
        <v>96</v>
      </c>
      <c r="O278" s="23">
        <f t="shared" si="66"/>
        <v>-96</v>
      </c>
      <c r="P278" s="45" t="str">
        <f t="shared" si="67"/>
        <v/>
      </c>
      <c r="Q278" s="39" t="str">
        <f t="shared" si="68"/>
        <v/>
      </c>
      <c r="R278" s="84" t="str">
        <f t="shared" si="69"/>
        <v/>
      </c>
    </row>
    <row r="279" spans="1:18" x14ac:dyDescent="0.3">
      <c r="A279" s="24"/>
      <c r="B279" s="27"/>
      <c r="C279" s="48"/>
      <c r="D279" s="19"/>
      <c r="E279" s="20" t="str">
        <f t="shared" si="58"/>
        <v/>
      </c>
      <c r="F279" s="20" t="str">
        <f t="shared" si="59"/>
        <v/>
      </c>
      <c r="G279" s="81"/>
      <c r="H279" s="20" t="str">
        <f t="shared" si="60"/>
        <v/>
      </c>
      <c r="I279" s="20" t="str">
        <f t="shared" si="61"/>
        <v/>
      </c>
      <c r="J279" s="45" t="str">
        <f t="shared" si="62"/>
        <v/>
      </c>
      <c r="K279" s="45" t="str">
        <f t="shared" si="63"/>
        <v/>
      </c>
      <c r="L279" s="61" t="str">
        <f t="shared" si="64"/>
        <v/>
      </c>
      <c r="M279" s="23">
        <f t="shared" si="65"/>
        <v>0</v>
      </c>
      <c r="N279">
        <v>97</v>
      </c>
      <c r="O279" s="23">
        <f t="shared" si="66"/>
        <v>-97</v>
      </c>
      <c r="P279" s="45" t="str">
        <f t="shared" si="67"/>
        <v/>
      </c>
      <c r="Q279" s="39" t="str">
        <f t="shared" si="68"/>
        <v/>
      </c>
      <c r="R279" s="84" t="str">
        <f t="shared" si="69"/>
        <v/>
      </c>
    </row>
    <row r="280" spans="1:18" x14ac:dyDescent="0.3">
      <c r="A280" s="24"/>
      <c r="B280" s="27"/>
      <c r="C280" s="48"/>
      <c r="D280" s="19"/>
      <c r="E280" s="20" t="str">
        <f t="shared" si="58"/>
        <v/>
      </c>
      <c r="F280" s="20" t="str">
        <f t="shared" si="59"/>
        <v/>
      </c>
      <c r="G280" s="81"/>
      <c r="H280" s="20" t="str">
        <f t="shared" si="60"/>
        <v/>
      </c>
      <c r="I280" s="20" t="str">
        <f t="shared" si="61"/>
        <v/>
      </c>
      <c r="J280" s="45" t="str">
        <f t="shared" si="62"/>
        <v/>
      </c>
      <c r="K280" s="45" t="str">
        <f t="shared" si="63"/>
        <v/>
      </c>
      <c r="L280" s="61" t="str">
        <f t="shared" si="64"/>
        <v/>
      </c>
      <c r="M280" s="23">
        <f t="shared" si="65"/>
        <v>0</v>
      </c>
      <c r="N280">
        <v>98</v>
      </c>
      <c r="O280" s="23">
        <f t="shared" si="66"/>
        <v>-98</v>
      </c>
      <c r="P280" s="45" t="str">
        <f t="shared" si="67"/>
        <v/>
      </c>
      <c r="Q280" s="39" t="str">
        <f t="shared" si="68"/>
        <v/>
      </c>
      <c r="R280" s="84" t="str">
        <f t="shared" si="69"/>
        <v/>
      </c>
    </row>
    <row r="281" spans="1:18" x14ac:dyDescent="0.3">
      <c r="A281" s="24"/>
      <c r="B281" s="27"/>
      <c r="C281" s="48"/>
      <c r="D281" s="19"/>
      <c r="E281" s="20" t="str">
        <f t="shared" si="58"/>
        <v/>
      </c>
      <c r="F281" s="20" t="str">
        <f t="shared" si="59"/>
        <v/>
      </c>
      <c r="G281" s="81"/>
      <c r="H281" s="20" t="str">
        <f t="shared" si="60"/>
        <v/>
      </c>
      <c r="I281" s="20" t="str">
        <f t="shared" si="61"/>
        <v/>
      </c>
      <c r="J281" s="45" t="str">
        <f t="shared" si="62"/>
        <v/>
      </c>
      <c r="K281" s="45" t="str">
        <f t="shared" si="63"/>
        <v/>
      </c>
      <c r="L281" s="61" t="str">
        <f t="shared" si="64"/>
        <v/>
      </c>
      <c r="M281" s="23">
        <f t="shared" si="65"/>
        <v>0</v>
      </c>
      <c r="N281">
        <v>99</v>
      </c>
      <c r="O281" s="23">
        <f t="shared" si="66"/>
        <v>-99</v>
      </c>
      <c r="P281" s="45" t="str">
        <f t="shared" si="67"/>
        <v/>
      </c>
      <c r="Q281" s="39" t="str">
        <f t="shared" si="68"/>
        <v/>
      </c>
      <c r="R281" s="84" t="str">
        <f t="shared" si="69"/>
        <v/>
      </c>
    </row>
    <row r="282" spans="1:18" x14ac:dyDescent="0.3">
      <c r="A282" s="24"/>
      <c r="B282" s="27"/>
      <c r="C282" s="48"/>
      <c r="D282" s="19"/>
      <c r="E282" s="20" t="str">
        <f t="shared" si="58"/>
        <v/>
      </c>
      <c r="F282" s="20" t="str">
        <f t="shared" si="59"/>
        <v/>
      </c>
      <c r="G282" s="81"/>
      <c r="H282" s="20" t="str">
        <f t="shared" si="60"/>
        <v/>
      </c>
      <c r="I282" s="20" t="str">
        <f t="shared" si="61"/>
        <v/>
      </c>
      <c r="J282" s="45" t="str">
        <f t="shared" si="62"/>
        <v/>
      </c>
      <c r="K282" s="45" t="str">
        <f t="shared" si="63"/>
        <v/>
      </c>
      <c r="L282" s="61" t="str">
        <f t="shared" si="64"/>
        <v/>
      </c>
      <c r="M282" s="23">
        <f t="shared" si="65"/>
        <v>0</v>
      </c>
      <c r="N282">
        <v>100</v>
      </c>
      <c r="O282" s="23">
        <f t="shared" si="66"/>
        <v>-100</v>
      </c>
      <c r="P282" s="45" t="str">
        <f t="shared" si="67"/>
        <v/>
      </c>
      <c r="Q282" s="39" t="str">
        <f t="shared" si="68"/>
        <v/>
      </c>
      <c r="R282" s="84" t="str">
        <f t="shared" si="69"/>
        <v/>
      </c>
    </row>
    <row r="283" spans="1:18" x14ac:dyDescent="0.3">
      <c r="A283" s="24"/>
      <c r="B283" s="27"/>
      <c r="C283" s="48"/>
      <c r="D283" s="19"/>
      <c r="E283" s="20" t="str">
        <f t="shared" si="58"/>
        <v/>
      </c>
      <c r="F283" s="20" t="str">
        <f t="shared" si="59"/>
        <v/>
      </c>
      <c r="G283" s="81"/>
      <c r="H283" s="20" t="str">
        <f t="shared" si="60"/>
        <v/>
      </c>
      <c r="I283" s="20" t="str">
        <f t="shared" si="61"/>
        <v/>
      </c>
      <c r="J283" s="45" t="str">
        <f t="shared" si="62"/>
        <v/>
      </c>
      <c r="K283" s="45" t="str">
        <f t="shared" si="63"/>
        <v/>
      </c>
      <c r="L283" s="61" t="str">
        <f t="shared" si="64"/>
        <v/>
      </c>
      <c r="M283" s="23">
        <f t="shared" si="65"/>
        <v>0</v>
      </c>
      <c r="N283">
        <v>101</v>
      </c>
      <c r="O283" s="23">
        <f t="shared" si="66"/>
        <v>-101</v>
      </c>
      <c r="P283" s="45" t="str">
        <f t="shared" si="67"/>
        <v/>
      </c>
      <c r="Q283" s="39" t="str">
        <f t="shared" si="68"/>
        <v/>
      </c>
      <c r="R283" s="84" t="str">
        <f t="shared" si="69"/>
        <v/>
      </c>
    </row>
    <row r="284" spans="1:18" x14ac:dyDescent="0.3">
      <c r="A284" s="24"/>
      <c r="B284" s="27"/>
      <c r="C284" s="48"/>
      <c r="D284" s="19"/>
      <c r="E284" s="20" t="str">
        <f t="shared" si="58"/>
        <v/>
      </c>
      <c r="F284" s="20" t="str">
        <f t="shared" si="59"/>
        <v/>
      </c>
      <c r="G284" s="81"/>
      <c r="H284" s="20" t="str">
        <f t="shared" si="60"/>
        <v/>
      </c>
      <c r="I284" s="20" t="str">
        <f t="shared" si="61"/>
        <v/>
      </c>
      <c r="J284" s="45" t="str">
        <f t="shared" si="62"/>
        <v/>
      </c>
      <c r="K284" s="45" t="str">
        <f t="shared" si="63"/>
        <v/>
      </c>
      <c r="L284" s="61" t="str">
        <f t="shared" si="64"/>
        <v/>
      </c>
      <c r="M284" s="23">
        <f t="shared" si="65"/>
        <v>0</v>
      </c>
      <c r="N284">
        <v>102</v>
      </c>
      <c r="O284" s="23">
        <f t="shared" si="66"/>
        <v>-102</v>
      </c>
      <c r="P284" s="45" t="str">
        <f t="shared" si="67"/>
        <v/>
      </c>
      <c r="Q284" s="39" t="str">
        <f t="shared" si="68"/>
        <v/>
      </c>
      <c r="R284" s="84" t="str">
        <f t="shared" si="69"/>
        <v/>
      </c>
    </row>
    <row r="285" spans="1:18" x14ac:dyDescent="0.3">
      <c r="A285" s="24"/>
      <c r="B285" s="27"/>
      <c r="C285" s="48"/>
      <c r="D285" s="19"/>
      <c r="E285" s="20" t="str">
        <f t="shared" si="58"/>
        <v/>
      </c>
      <c r="F285" s="20" t="str">
        <f t="shared" si="59"/>
        <v/>
      </c>
      <c r="G285" s="81"/>
      <c r="H285" s="20" t="str">
        <f t="shared" si="60"/>
        <v/>
      </c>
      <c r="I285" s="20" t="str">
        <f t="shared" si="61"/>
        <v/>
      </c>
      <c r="J285" s="45" t="str">
        <f t="shared" si="62"/>
        <v/>
      </c>
      <c r="K285" s="45" t="str">
        <f t="shared" si="63"/>
        <v/>
      </c>
      <c r="L285" s="61" t="str">
        <f t="shared" si="64"/>
        <v/>
      </c>
      <c r="M285" s="23">
        <f t="shared" si="65"/>
        <v>0</v>
      </c>
      <c r="N285">
        <v>103</v>
      </c>
      <c r="O285" s="23">
        <f t="shared" si="66"/>
        <v>-103</v>
      </c>
      <c r="P285" s="45" t="str">
        <f t="shared" si="67"/>
        <v/>
      </c>
      <c r="Q285" s="39" t="str">
        <f t="shared" si="68"/>
        <v/>
      </c>
      <c r="R285" s="84" t="str">
        <f t="shared" si="69"/>
        <v/>
      </c>
    </row>
    <row r="286" spans="1:18" x14ac:dyDescent="0.3">
      <c r="A286" s="24"/>
      <c r="B286" s="27"/>
      <c r="C286" s="48"/>
      <c r="D286" s="19"/>
      <c r="E286" s="20" t="str">
        <f t="shared" si="58"/>
        <v/>
      </c>
      <c r="F286" s="20" t="str">
        <f t="shared" si="59"/>
        <v/>
      </c>
      <c r="G286" s="81"/>
      <c r="H286" s="20" t="str">
        <f t="shared" si="60"/>
        <v/>
      </c>
      <c r="I286" s="20" t="str">
        <f t="shared" si="61"/>
        <v/>
      </c>
      <c r="J286" s="45" t="str">
        <f t="shared" si="62"/>
        <v/>
      </c>
      <c r="K286" s="45" t="str">
        <f t="shared" si="63"/>
        <v/>
      </c>
      <c r="L286" s="61" t="str">
        <f t="shared" si="64"/>
        <v/>
      </c>
      <c r="M286" s="23">
        <f t="shared" si="65"/>
        <v>0</v>
      </c>
      <c r="N286">
        <v>104</v>
      </c>
      <c r="O286" s="23">
        <f t="shared" si="66"/>
        <v>-104</v>
      </c>
      <c r="P286" s="45" t="str">
        <f t="shared" si="67"/>
        <v/>
      </c>
      <c r="Q286" s="39" t="str">
        <f t="shared" si="68"/>
        <v/>
      </c>
      <c r="R286" s="84" t="str">
        <f t="shared" si="69"/>
        <v/>
      </c>
    </row>
    <row r="287" spans="1:18" x14ac:dyDescent="0.3">
      <c r="A287" s="24"/>
      <c r="B287" s="27"/>
      <c r="C287" s="48"/>
      <c r="D287" s="19"/>
      <c r="E287" s="20" t="str">
        <f t="shared" si="58"/>
        <v/>
      </c>
      <c r="F287" s="20" t="str">
        <f t="shared" si="59"/>
        <v/>
      </c>
      <c r="G287" s="81"/>
      <c r="H287" s="20" t="str">
        <f t="shared" si="60"/>
        <v/>
      </c>
      <c r="I287" s="20" t="str">
        <f t="shared" si="61"/>
        <v/>
      </c>
      <c r="J287" s="45" t="str">
        <f t="shared" si="62"/>
        <v/>
      </c>
      <c r="K287" s="45" t="str">
        <f t="shared" si="63"/>
        <v/>
      </c>
      <c r="L287" s="61" t="str">
        <f t="shared" si="64"/>
        <v/>
      </c>
      <c r="M287" s="23">
        <f t="shared" si="65"/>
        <v>0</v>
      </c>
      <c r="N287">
        <v>105</v>
      </c>
      <c r="O287" s="23">
        <f t="shared" si="66"/>
        <v>-105</v>
      </c>
      <c r="P287" s="45" t="str">
        <f t="shared" si="67"/>
        <v/>
      </c>
      <c r="Q287" s="39" t="str">
        <f t="shared" si="68"/>
        <v/>
      </c>
      <c r="R287" s="84" t="str">
        <f t="shared" si="69"/>
        <v/>
      </c>
    </row>
    <row r="288" spans="1:18" x14ac:dyDescent="0.3">
      <c r="A288" s="24"/>
      <c r="B288" s="27"/>
      <c r="C288" s="48"/>
      <c r="D288" s="19"/>
      <c r="E288" s="20" t="str">
        <f t="shared" si="58"/>
        <v/>
      </c>
      <c r="F288" s="20" t="str">
        <f t="shared" si="59"/>
        <v/>
      </c>
      <c r="G288" s="81"/>
      <c r="H288" s="20" t="str">
        <f t="shared" si="60"/>
        <v/>
      </c>
      <c r="I288" s="20" t="str">
        <f t="shared" si="61"/>
        <v/>
      </c>
      <c r="J288" s="45" t="str">
        <f t="shared" si="62"/>
        <v/>
      </c>
      <c r="K288" s="45" t="str">
        <f t="shared" si="63"/>
        <v/>
      </c>
      <c r="L288" s="61" t="str">
        <f t="shared" si="64"/>
        <v/>
      </c>
      <c r="M288" s="23">
        <f t="shared" si="65"/>
        <v>0</v>
      </c>
      <c r="N288">
        <v>106</v>
      </c>
      <c r="O288" s="23">
        <f t="shared" si="66"/>
        <v>-106</v>
      </c>
      <c r="P288" s="45" t="str">
        <f t="shared" si="67"/>
        <v/>
      </c>
      <c r="Q288" s="39" t="str">
        <f t="shared" si="68"/>
        <v/>
      </c>
      <c r="R288" s="84" t="str">
        <f t="shared" si="69"/>
        <v/>
      </c>
    </row>
    <row r="289" spans="1:18" x14ac:dyDescent="0.3">
      <c r="A289" s="24"/>
      <c r="B289" s="27"/>
      <c r="C289" s="48"/>
      <c r="D289" s="19"/>
      <c r="E289" s="20" t="str">
        <f t="shared" si="58"/>
        <v/>
      </c>
      <c r="F289" s="20" t="str">
        <f t="shared" si="59"/>
        <v/>
      </c>
      <c r="G289" s="81"/>
      <c r="H289" s="20" t="str">
        <f t="shared" si="60"/>
        <v/>
      </c>
      <c r="I289" s="20" t="str">
        <f t="shared" si="61"/>
        <v/>
      </c>
      <c r="J289" s="45" t="str">
        <f t="shared" si="62"/>
        <v/>
      </c>
      <c r="K289" s="45" t="str">
        <f t="shared" si="63"/>
        <v/>
      </c>
      <c r="L289" s="61" t="str">
        <f t="shared" si="64"/>
        <v/>
      </c>
      <c r="M289" s="23">
        <f t="shared" si="65"/>
        <v>0</v>
      </c>
      <c r="N289">
        <v>107</v>
      </c>
      <c r="O289" s="23">
        <f t="shared" si="66"/>
        <v>-107</v>
      </c>
      <c r="P289" s="45" t="str">
        <f t="shared" si="67"/>
        <v/>
      </c>
      <c r="Q289" s="39" t="str">
        <f t="shared" si="68"/>
        <v/>
      </c>
      <c r="R289" s="84" t="str">
        <f t="shared" si="69"/>
        <v/>
      </c>
    </row>
    <row r="290" spans="1:18" x14ac:dyDescent="0.3">
      <c r="A290" s="24"/>
      <c r="B290" s="27"/>
      <c r="C290" s="48"/>
      <c r="D290" s="19"/>
      <c r="E290" s="20" t="str">
        <f t="shared" si="58"/>
        <v/>
      </c>
      <c r="F290" s="20" t="str">
        <f t="shared" si="59"/>
        <v/>
      </c>
      <c r="G290" s="81"/>
      <c r="H290" s="20" t="str">
        <f t="shared" si="60"/>
        <v/>
      </c>
      <c r="I290" s="20" t="str">
        <f t="shared" si="61"/>
        <v/>
      </c>
      <c r="J290" s="45" t="str">
        <f t="shared" si="62"/>
        <v/>
      </c>
      <c r="K290" s="45" t="str">
        <f t="shared" si="63"/>
        <v/>
      </c>
      <c r="L290" s="61" t="str">
        <f t="shared" si="64"/>
        <v/>
      </c>
      <c r="M290" s="23">
        <f t="shared" si="65"/>
        <v>0</v>
      </c>
      <c r="N290">
        <v>108</v>
      </c>
      <c r="O290" s="23">
        <f t="shared" si="66"/>
        <v>-108</v>
      </c>
      <c r="P290" s="45" t="str">
        <f t="shared" si="67"/>
        <v/>
      </c>
      <c r="Q290" s="39" t="str">
        <f t="shared" si="68"/>
        <v/>
      </c>
      <c r="R290" s="84" t="str">
        <f t="shared" si="69"/>
        <v/>
      </c>
    </row>
    <row r="291" spans="1:18" x14ac:dyDescent="0.3">
      <c r="A291" s="24"/>
      <c r="B291" s="27"/>
      <c r="C291" s="48"/>
      <c r="D291" s="19"/>
      <c r="E291" s="20" t="str">
        <f t="shared" si="58"/>
        <v/>
      </c>
      <c r="F291" s="20" t="str">
        <f t="shared" si="59"/>
        <v/>
      </c>
      <c r="G291" s="81"/>
      <c r="H291" s="20" t="str">
        <f t="shared" si="60"/>
        <v/>
      </c>
      <c r="I291" s="20" t="str">
        <f t="shared" si="61"/>
        <v/>
      </c>
      <c r="J291" s="45" t="str">
        <f t="shared" si="62"/>
        <v/>
      </c>
      <c r="K291" s="45" t="str">
        <f t="shared" si="63"/>
        <v/>
      </c>
      <c r="L291" s="61" t="str">
        <f t="shared" si="64"/>
        <v/>
      </c>
      <c r="M291" s="23">
        <f t="shared" si="65"/>
        <v>0</v>
      </c>
      <c r="N291">
        <v>109</v>
      </c>
      <c r="O291" s="23">
        <f t="shared" si="66"/>
        <v>-109</v>
      </c>
      <c r="P291" s="45" t="str">
        <f t="shared" si="67"/>
        <v/>
      </c>
      <c r="Q291" s="39" t="str">
        <f t="shared" si="68"/>
        <v/>
      </c>
      <c r="R291" s="84" t="str">
        <f t="shared" si="69"/>
        <v/>
      </c>
    </row>
    <row r="292" spans="1:18" x14ac:dyDescent="0.3">
      <c r="A292" s="24"/>
      <c r="B292" s="27"/>
      <c r="C292" s="48"/>
      <c r="D292" s="19"/>
      <c r="E292" s="20" t="str">
        <f t="shared" si="58"/>
        <v/>
      </c>
      <c r="F292" s="20" t="str">
        <f t="shared" si="59"/>
        <v/>
      </c>
      <c r="G292" s="81"/>
      <c r="H292" s="20" t="str">
        <f t="shared" si="60"/>
        <v/>
      </c>
      <c r="I292" s="20" t="str">
        <f t="shared" si="61"/>
        <v/>
      </c>
      <c r="J292" s="45" t="str">
        <f t="shared" si="62"/>
        <v/>
      </c>
      <c r="K292" s="45" t="str">
        <f t="shared" si="63"/>
        <v/>
      </c>
      <c r="L292" s="61" t="str">
        <f t="shared" si="64"/>
        <v/>
      </c>
      <c r="M292" s="23">
        <f t="shared" si="65"/>
        <v>0</v>
      </c>
      <c r="N292">
        <v>110</v>
      </c>
      <c r="O292" s="23">
        <f t="shared" si="66"/>
        <v>-110</v>
      </c>
      <c r="P292" s="45" t="str">
        <f t="shared" si="67"/>
        <v/>
      </c>
      <c r="Q292" s="39" t="str">
        <f t="shared" si="68"/>
        <v/>
      </c>
      <c r="R292" s="84" t="str">
        <f t="shared" si="69"/>
        <v/>
      </c>
    </row>
    <row r="293" spans="1:18" x14ac:dyDescent="0.3">
      <c r="A293" s="24"/>
      <c r="B293" s="27"/>
      <c r="C293" s="48"/>
      <c r="D293" s="19"/>
      <c r="E293" s="20" t="str">
        <f t="shared" si="58"/>
        <v/>
      </c>
      <c r="F293" s="20" t="str">
        <f t="shared" si="59"/>
        <v/>
      </c>
      <c r="G293" s="81"/>
      <c r="H293" s="20" t="str">
        <f t="shared" si="60"/>
        <v/>
      </c>
      <c r="I293" s="20" t="str">
        <f t="shared" si="61"/>
        <v/>
      </c>
      <c r="J293" s="45" t="str">
        <f t="shared" si="62"/>
        <v/>
      </c>
      <c r="K293" s="45" t="str">
        <f t="shared" si="63"/>
        <v/>
      </c>
      <c r="L293" s="61" t="str">
        <f t="shared" si="64"/>
        <v/>
      </c>
      <c r="M293" s="23">
        <f t="shared" si="65"/>
        <v>0</v>
      </c>
      <c r="N293">
        <v>111</v>
      </c>
      <c r="O293" s="23">
        <f t="shared" si="66"/>
        <v>-111</v>
      </c>
      <c r="P293" s="45" t="str">
        <f t="shared" si="67"/>
        <v/>
      </c>
      <c r="Q293" s="39" t="str">
        <f t="shared" si="68"/>
        <v/>
      </c>
      <c r="R293" s="84" t="str">
        <f t="shared" si="69"/>
        <v/>
      </c>
    </row>
    <row r="294" spans="1:18" x14ac:dyDescent="0.3">
      <c r="A294" s="24"/>
      <c r="B294" s="27"/>
      <c r="C294" s="48"/>
      <c r="D294" s="19"/>
      <c r="E294" s="20" t="str">
        <f t="shared" si="58"/>
        <v/>
      </c>
      <c r="F294" s="20" t="str">
        <f t="shared" si="59"/>
        <v/>
      </c>
      <c r="G294" s="81"/>
      <c r="H294" s="20" t="str">
        <f t="shared" si="60"/>
        <v/>
      </c>
      <c r="I294" s="20" t="str">
        <f t="shared" si="61"/>
        <v/>
      </c>
      <c r="J294" s="45" t="str">
        <f t="shared" si="62"/>
        <v/>
      </c>
      <c r="K294" s="45" t="str">
        <f t="shared" si="63"/>
        <v/>
      </c>
      <c r="L294" s="61" t="str">
        <f t="shared" si="64"/>
        <v/>
      </c>
      <c r="M294" s="23">
        <f t="shared" si="65"/>
        <v>0</v>
      </c>
      <c r="N294">
        <v>112</v>
      </c>
      <c r="O294" s="23">
        <f t="shared" si="66"/>
        <v>-112</v>
      </c>
      <c r="P294" s="45" t="str">
        <f t="shared" si="67"/>
        <v/>
      </c>
      <c r="Q294" s="39" t="str">
        <f t="shared" si="68"/>
        <v/>
      </c>
      <c r="R294" s="84" t="str">
        <f t="shared" si="69"/>
        <v/>
      </c>
    </row>
    <row r="295" spans="1:18" x14ac:dyDescent="0.3">
      <c r="A295" s="24"/>
      <c r="B295" s="27"/>
      <c r="C295" s="48"/>
      <c r="D295" s="19"/>
      <c r="E295" s="20" t="str">
        <f t="shared" si="58"/>
        <v/>
      </c>
      <c r="F295" s="20" t="str">
        <f t="shared" si="59"/>
        <v/>
      </c>
      <c r="G295" s="81"/>
      <c r="H295" s="20" t="str">
        <f t="shared" si="60"/>
        <v/>
      </c>
      <c r="I295" s="20" t="str">
        <f t="shared" si="61"/>
        <v/>
      </c>
      <c r="J295" s="45" t="str">
        <f t="shared" si="62"/>
        <v/>
      </c>
      <c r="K295" s="45" t="str">
        <f t="shared" si="63"/>
        <v/>
      </c>
      <c r="L295" s="61" t="str">
        <f t="shared" si="64"/>
        <v/>
      </c>
      <c r="M295" s="23">
        <f t="shared" si="65"/>
        <v>0</v>
      </c>
      <c r="N295">
        <v>113</v>
      </c>
      <c r="O295" s="23">
        <f t="shared" si="66"/>
        <v>-113</v>
      </c>
      <c r="P295" s="45" t="str">
        <f t="shared" si="67"/>
        <v/>
      </c>
      <c r="Q295" s="39" t="str">
        <f t="shared" si="68"/>
        <v/>
      </c>
      <c r="R295" s="84" t="str">
        <f t="shared" si="69"/>
        <v/>
      </c>
    </row>
    <row r="296" spans="1:18" x14ac:dyDescent="0.3">
      <c r="A296" s="24"/>
      <c r="B296" s="27"/>
      <c r="C296" s="48"/>
      <c r="D296" s="19"/>
      <c r="E296" s="20" t="str">
        <f t="shared" si="58"/>
        <v/>
      </c>
      <c r="F296" s="20" t="str">
        <f t="shared" si="59"/>
        <v/>
      </c>
      <c r="G296" s="81"/>
      <c r="H296" s="20" t="str">
        <f t="shared" si="60"/>
        <v/>
      </c>
      <c r="I296" s="20" t="str">
        <f t="shared" si="61"/>
        <v/>
      </c>
      <c r="J296" s="45" t="str">
        <f t="shared" si="62"/>
        <v/>
      </c>
      <c r="K296" s="45" t="str">
        <f t="shared" si="63"/>
        <v/>
      </c>
      <c r="L296" s="61" t="str">
        <f t="shared" si="64"/>
        <v/>
      </c>
      <c r="M296" s="23">
        <f t="shared" si="65"/>
        <v>0</v>
      </c>
      <c r="N296">
        <v>114</v>
      </c>
      <c r="O296" s="23">
        <f t="shared" si="66"/>
        <v>-114</v>
      </c>
      <c r="P296" s="45" t="str">
        <f t="shared" si="67"/>
        <v/>
      </c>
      <c r="Q296" s="39" t="str">
        <f t="shared" si="68"/>
        <v/>
      </c>
      <c r="R296" s="84" t="str">
        <f t="shared" si="69"/>
        <v/>
      </c>
    </row>
    <row r="297" spans="1:18" x14ac:dyDescent="0.3">
      <c r="A297" s="24"/>
      <c r="B297" s="27"/>
      <c r="C297" s="48"/>
      <c r="D297" s="19"/>
      <c r="E297" s="20" t="str">
        <f t="shared" si="58"/>
        <v/>
      </c>
      <c r="F297" s="20" t="str">
        <f t="shared" si="59"/>
        <v/>
      </c>
      <c r="G297" s="81"/>
      <c r="H297" s="20" t="str">
        <f t="shared" si="60"/>
        <v/>
      </c>
      <c r="I297" s="20" t="str">
        <f t="shared" si="61"/>
        <v/>
      </c>
      <c r="J297" s="45" t="str">
        <f t="shared" si="62"/>
        <v/>
      </c>
      <c r="K297" s="45" t="str">
        <f t="shared" si="63"/>
        <v/>
      </c>
      <c r="L297" s="61" t="str">
        <f t="shared" si="64"/>
        <v/>
      </c>
      <c r="M297" s="23">
        <f t="shared" si="65"/>
        <v>0</v>
      </c>
      <c r="N297">
        <v>115</v>
      </c>
      <c r="O297" s="23">
        <f t="shared" si="66"/>
        <v>-115</v>
      </c>
      <c r="P297" s="45" t="str">
        <f t="shared" si="67"/>
        <v/>
      </c>
      <c r="Q297" s="39" t="str">
        <f t="shared" si="68"/>
        <v/>
      </c>
      <c r="R297" s="84" t="str">
        <f t="shared" si="69"/>
        <v/>
      </c>
    </row>
    <row r="298" spans="1:18" x14ac:dyDescent="0.3">
      <c r="A298" s="24"/>
      <c r="B298" s="27"/>
      <c r="C298" s="48"/>
      <c r="D298" s="19"/>
      <c r="E298" s="20" t="str">
        <f t="shared" ref="E298:E346" si="70">IF(D298="","",IF(G297="Won",1,IF(COUNTIF(G293:G297,"Lost")&gt;4,1,E297*2)))</f>
        <v/>
      </c>
      <c r="F298" s="20" t="str">
        <f t="shared" ref="F298:F346" si="71">IF(D298="","",IF(G297="Won",  D298*E298,D298*E298))</f>
        <v/>
      </c>
      <c r="G298" s="81"/>
      <c r="H298" s="20" t="str">
        <f t="shared" ref="H298:H346" si="72">IF(G298="","",IF(G298="Won", E298*D298-E298,-E298))</f>
        <v/>
      </c>
      <c r="I298" s="20" t="str">
        <f t="shared" ref="I298:I346" si="73">IF(G298="","",H298+I297)</f>
        <v/>
      </c>
      <c r="J298" s="45" t="str">
        <f t="shared" ref="J298:J346" si="74">IF(G298="","",IF(G298="Won",J297+1,IF(G298="Push",J297,J297)))</f>
        <v/>
      </c>
      <c r="K298" s="45" t="str">
        <f t="shared" ref="K298:K346" si="75">IF(G298="","",IF(G298="Lost",K297+1,IF(G298="Push",K297,K297)))</f>
        <v/>
      </c>
      <c r="L298" s="61" t="str">
        <f t="shared" ref="L298:L346" si="76">IF(G298="","",J298/(J298+K298))</f>
        <v/>
      </c>
      <c r="M298" s="23">
        <f t="shared" ref="M298:M346" si="77">D298</f>
        <v>0</v>
      </c>
      <c r="N298">
        <v>116</v>
      </c>
      <c r="O298" s="23">
        <f t="shared" ref="O298:O346" si="78">M298-N298</f>
        <v>-116</v>
      </c>
      <c r="P298" s="45" t="str">
        <f t="shared" ref="P298:P346" si="79">IF(G298="","",IF(G298="Won",P297+1,IF(G298="Push",P297,P297)))</f>
        <v/>
      </c>
      <c r="Q298" s="39" t="str">
        <f t="shared" ref="Q298:Q346" si="80">IF(G298="","",IF(G298="Lost",Q297+1,IF(G298="Push",Q297,Q297)))</f>
        <v/>
      </c>
      <c r="R298" s="84" t="str">
        <f t="shared" ref="R298:R346" si="81">IF(G298="","",P298/(P298+Q298))</f>
        <v/>
      </c>
    </row>
    <row r="299" spans="1:18" x14ac:dyDescent="0.3">
      <c r="A299" s="24"/>
      <c r="B299" s="27"/>
      <c r="C299" s="48"/>
      <c r="D299" s="19"/>
      <c r="E299" s="20" t="str">
        <f t="shared" si="70"/>
        <v/>
      </c>
      <c r="F299" s="20" t="str">
        <f t="shared" si="71"/>
        <v/>
      </c>
      <c r="G299" s="81"/>
      <c r="H299" s="20" t="str">
        <f t="shared" si="72"/>
        <v/>
      </c>
      <c r="I299" s="20" t="str">
        <f t="shared" si="73"/>
        <v/>
      </c>
      <c r="J299" s="45" t="str">
        <f t="shared" si="74"/>
        <v/>
      </c>
      <c r="K299" s="45" t="str">
        <f t="shared" si="75"/>
        <v/>
      </c>
      <c r="L299" s="61" t="str">
        <f t="shared" si="76"/>
        <v/>
      </c>
      <c r="M299" s="23">
        <f t="shared" si="77"/>
        <v>0</v>
      </c>
      <c r="N299">
        <v>117</v>
      </c>
      <c r="O299" s="23">
        <f t="shared" si="78"/>
        <v>-117</v>
      </c>
      <c r="P299" s="45" t="str">
        <f t="shared" si="79"/>
        <v/>
      </c>
      <c r="Q299" s="39" t="str">
        <f t="shared" si="80"/>
        <v/>
      </c>
      <c r="R299" s="84" t="str">
        <f t="shared" si="81"/>
        <v/>
      </c>
    </row>
    <row r="300" spans="1:18" x14ac:dyDescent="0.3">
      <c r="A300" s="24"/>
      <c r="B300" s="27"/>
      <c r="C300" s="48"/>
      <c r="D300" s="19"/>
      <c r="E300" s="20" t="str">
        <f t="shared" si="70"/>
        <v/>
      </c>
      <c r="F300" s="20" t="str">
        <f t="shared" si="71"/>
        <v/>
      </c>
      <c r="G300" s="81"/>
      <c r="H300" s="20" t="str">
        <f t="shared" si="72"/>
        <v/>
      </c>
      <c r="I300" s="20" t="str">
        <f t="shared" si="73"/>
        <v/>
      </c>
      <c r="J300" s="45" t="str">
        <f t="shared" si="74"/>
        <v/>
      </c>
      <c r="K300" s="45" t="str">
        <f t="shared" si="75"/>
        <v/>
      </c>
      <c r="L300" s="61" t="str">
        <f t="shared" si="76"/>
        <v/>
      </c>
      <c r="M300" s="23">
        <f t="shared" si="77"/>
        <v>0</v>
      </c>
      <c r="N300">
        <v>118</v>
      </c>
      <c r="O300" s="23">
        <f t="shared" si="78"/>
        <v>-118</v>
      </c>
      <c r="P300" s="45" t="str">
        <f t="shared" si="79"/>
        <v/>
      </c>
      <c r="Q300" s="39" t="str">
        <f t="shared" si="80"/>
        <v/>
      </c>
      <c r="R300" s="84" t="str">
        <f t="shared" si="81"/>
        <v/>
      </c>
    </row>
    <row r="301" spans="1:18" x14ac:dyDescent="0.3">
      <c r="A301" s="24"/>
      <c r="B301" s="27"/>
      <c r="C301" s="48"/>
      <c r="D301" s="19"/>
      <c r="E301" s="20" t="str">
        <f t="shared" si="70"/>
        <v/>
      </c>
      <c r="F301" s="20" t="str">
        <f t="shared" si="71"/>
        <v/>
      </c>
      <c r="G301" s="81"/>
      <c r="H301" s="20" t="str">
        <f t="shared" si="72"/>
        <v/>
      </c>
      <c r="I301" s="20" t="str">
        <f t="shared" si="73"/>
        <v/>
      </c>
      <c r="J301" s="45" t="str">
        <f t="shared" si="74"/>
        <v/>
      </c>
      <c r="K301" s="45" t="str">
        <f t="shared" si="75"/>
        <v/>
      </c>
      <c r="L301" s="61" t="str">
        <f t="shared" si="76"/>
        <v/>
      </c>
      <c r="M301" s="23">
        <f t="shared" si="77"/>
        <v>0</v>
      </c>
      <c r="N301">
        <v>119</v>
      </c>
      <c r="O301" s="23">
        <f t="shared" si="78"/>
        <v>-119</v>
      </c>
      <c r="P301" s="45" t="str">
        <f t="shared" si="79"/>
        <v/>
      </c>
      <c r="Q301" s="39" t="str">
        <f t="shared" si="80"/>
        <v/>
      </c>
      <c r="R301" s="84" t="str">
        <f t="shared" si="81"/>
        <v/>
      </c>
    </row>
    <row r="302" spans="1:18" x14ac:dyDescent="0.3">
      <c r="A302" s="24"/>
      <c r="B302" s="27"/>
      <c r="C302" s="48"/>
      <c r="D302" s="19"/>
      <c r="E302" s="20" t="str">
        <f t="shared" si="70"/>
        <v/>
      </c>
      <c r="F302" s="20" t="str">
        <f t="shared" si="71"/>
        <v/>
      </c>
      <c r="G302" s="81"/>
      <c r="H302" s="20" t="str">
        <f t="shared" si="72"/>
        <v/>
      </c>
      <c r="I302" s="20" t="str">
        <f t="shared" si="73"/>
        <v/>
      </c>
      <c r="J302" s="45" t="str">
        <f t="shared" si="74"/>
        <v/>
      </c>
      <c r="K302" s="45" t="str">
        <f t="shared" si="75"/>
        <v/>
      </c>
      <c r="L302" s="61" t="str">
        <f t="shared" si="76"/>
        <v/>
      </c>
      <c r="M302" s="23">
        <f t="shared" si="77"/>
        <v>0</v>
      </c>
      <c r="N302">
        <v>120</v>
      </c>
      <c r="O302" s="23">
        <f t="shared" si="78"/>
        <v>-120</v>
      </c>
      <c r="P302" s="45" t="str">
        <f t="shared" si="79"/>
        <v/>
      </c>
      <c r="Q302" s="39" t="str">
        <f t="shared" si="80"/>
        <v/>
      </c>
      <c r="R302" s="84" t="str">
        <f t="shared" si="81"/>
        <v/>
      </c>
    </row>
    <row r="303" spans="1:18" x14ac:dyDescent="0.3">
      <c r="A303" s="24"/>
      <c r="B303" s="27"/>
      <c r="C303" s="48"/>
      <c r="D303" s="19"/>
      <c r="E303" s="20" t="str">
        <f t="shared" si="70"/>
        <v/>
      </c>
      <c r="F303" s="20" t="str">
        <f t="shared" si="71"/>
        <v/>
      </c>
      <c r="G303" s="81"/>
      <c r="H303" s="20" t="str">
        <f t="shared" si="72"/>
        <v/>
      </c>
      <c r="I303" s="20" t="str">
        <f t="shared" si="73"/>
        <v/>
      </c>
      <c r="J303" s="45" t="str">
        <f t="shared" si="74"/>
        <v/>
      </c>
      <c r="K303" s="45" t="str">
        <f t="shared" si="75"/>
        <v/>
      </c>
      <c r="L303" s="61" t="str">
        <f t="shared" si="76"/>
        <v/>
      </c>
      <c r="M303" s="23">
        <f t="shared" si="77"/>
        <v>0</v>
      </c>
      <c r="N303">
        <v>121</v>
      </c>
      <c r="O303" s="23">
        <f t="shared" si="78"/>
        <v>-121</v>
      </c>
      <c r="P303" s="45" t="str">
        <f t="shared" si="79"/>
        <v/>
      </c>
      <c r="Q303" s="39" t="str">
        <f t="shared" si="80"/>
        <v/>
      </c>
      <c r="R303" s="84" t="str">
        <f t="shared" si="81"/>
        <v/>
      </c>
    </row>
    <row r="304" spans="1:18" x14ac:dyDescent="0.3">
      <c r="A304" s="24"/>
      <c r="B304" s="27"/>
      <c r="C304" s="48"/>
      <c r="D304" s="19"/>
      <c r="E304" s="20" t="str">
        <f t="shared" si="70"/>
        <v/>
      </c>
      <c r="F304" s="20" t="str">
        <f t="shared" si="71"/>
        <v/>
      </c>
      <c r="G304" s="81"/>
      <c r="H304" s="20" t="str">
        <f t="shared" si="72"/>
        <v/>
      </c>
      <c r="I304" s="20" t="str">
        <f t="shared" si="73"/>
        <v/>
      </c>
      <c r="J304" s="45" t="str">
        <f t="shared" si="74"/>
        <v/>
      </c>
      <c r="K304" s="45" t="str">
        <f t="shared" si="75"/>
        <v/>
      </c>
      <c r="L304" s="61" t="str">
        <f t="shared" si="76"/>
        <v/>
      </c>
      <c r="M304" s="23">
        <f t="shared" si="77"/>
        <v>0</v>
      </c>
      <c r="N304">
        <v>122</v>
      </c>
      <c r="O304" s="23">
        <f t="shared" si="78"/>
        <v>-122</v>
      </c>
      <c r="P304" s="45" t="str">
        <f t="shared" si="79"/>
        <v/>
      </c>
      <c r="Q304" s="39" t="str">
        <f t="shared" si="80"/>
        <v/>
      </c>
      <c r="R304" s="84" t="str">
        <f t="shared" si="81"/>
        <v/>
      </c>
    </row>
    <row r="305" spans="1:18" x14ac:dyDescent="0.3">
      <c r="A305" s="24"/>
      <c r="B305" s="27"/>
      <c r="C305" s="48"/>
      <c r="D305" s="19"/>
      <c r="E305" s="20" t="str">
        <f t="shared" si="70"/>
        <v/>
      </c>
      <c r="F305" s="20" t="str">
        <f t="shared" si="71"/>
        <v/>
      </c>
      <c r="G305" s="81"/>
      <c r="H305" s="20" t="str">
        <f t="shared" si="72"/>
        <v/>
      </c>
      <c r="I305" s="20" t="str">
        <f t="shared" si="73"/>
        <v/>
      </c>
      <c r="J305" s="45" t="str">
        <f t="shared" si="74"/>
        <v/>
      </c>
      <c r="K305" s="45" t="str">
        <f t="shared" si="75"/>
        <v/>
      </c>
      <c r="L305" s="61" t="str">
        <f t="shared" si="76"/>
        <v/>
      </c>
      <c r="M305" s="23">
        <f t="shared" si="77"/>
        <v>0</v>
      </c>
      <c r="N305">
        <v>123</v>
      </c>
      <c r="O305" s="23">
        <f t="shared" si="78"/>
        <v>-123</v>
      </c>
      <c r="P305" s="45" t="str">
        <f t="shared" si="79"/>
        <v/>
      </c>
      <c r="Q305" s="39" t="str">
        <f t="shared" si="80"/>
        <v/>
      </c>
      <c r="R305" s="84" t="str">
        <f t="shared" si="81"/>
        <v/>
      </c>
    </row>
    <row r="306" spans="1:18" x14ac:dyDescent="0.3">
      <c r="A306" s="24"/>
      <c r="B306" s="27"/>
      <c r="C306" s="48"/>
      <c r="D306" s="19"/>
      <c r="E306" s="20" t="str">
        <f t="shared" si="70"/>
        <v/>
      </c>
      <c r="F306" s="20" t="str">
        <f t="shared" si="71"/>
        <v/>
      </c>
      <c r="G306" s="81"/>
      <c r="H306" s="20" t="str">
        <f t="shared" si="72"/>
        <v/>
      </c>
      <c r="I306" s="20" t="str">
        <f t="shared" si="73"/>
        <v/>
      </c>
      <c r="J306" s="45" t="str">
        <f t="shared" si="74"/>
        <v/>
      </c>
      <c r="K306" s="45" t="str">
        <f t="shared" si="75"/>
        <v/>
      </c>
      <c r="L306" s="61" t="str">
        <f t="shared" si="76"/>
        <v/>
      </c>
      <c r="M306" s="23">
        <f t="shared" si="77"/>
        <v>0</v>
      </c>
      <c r="N306">
        <v>124</v>
      </c>
      <c r="O306" s="23">
        <f t="shared" si="78"/>
        <v>-124</v>
      </c>
      <c r="P306" s="45" t="str">
        <f t="shared" si="79"/>
        <v/>
      </c>
      <c r="Q306" s="39" t="str">
        <f t="shared" si="80"/>
        <v/>
      </c>
      <c r="R306" s="84" t="str">
        <f t="shared" si="81"/>
        <v/>
      </c>
    </row>
    <row r="307" spans="1:18" x14ac:dyDescent="0.3">
      <c r="A307" s="24"/>
      <c r="B307" s="27"/>
      <c r="C307" s="48"/>
      <c r="D307" s="19"/>
      <c r="E307" s="20" t="str">
        <f t="shared" si="70"/>
        <v/>
      </c>
      <c r="F307" s="20" t="str">
        <f t="shared" si="71"/>
        <v/>
      </c>
      <c r="G307" s="81"/>
      <c r="H307" s="20" t="str">
        <f t="shared" si="72"/>
        <v/>
      </c>
      <c r="I307" s="20" t="str">
        <f t="shared" si="73"/>
        <v/>
      </c>
      <c r="J307" s="45" t="str">
        <f t="shared" si="74"/>
        <v/>
      </c>
      <c r="K307" s="45" t="str">
        <f t="shared" si="75"/>
        <v/>
      </c>
      <c r="L307" s="61" t="str">
        <f t="shared" si="76"/>
        <v/>
      </c>
      <c r="M307" s="23">
        <f t="shared" si="77"/>
        <v>0</v>
      </c>
      <c r="N307">
        <v>125</v>
      </c>
      <c r="O307" s="23">
        <f t="shared" si="78"/>
        <v>-125</v>
      </c>
      <c r="P307" s="45" t="str">
        <f t="shared" si="79"/>
        <v/>
      </c>
      <c r="Q307" s="39" t="str">
        <f t="shared" si="80"/>
        <v/>
      </c>
      <c r="R307" s="84" t="str">
        <f t="shared" si="81"/>
        <v/>
      </c>
    </row>
    <row r="308" spans="1:18" x14ac:dyDescent="0.3">
      <c r="A308" s="24"/>
      <c r="B308" s="27"/>
      <c r="C308" s="48"/>
      <c r="D308" s="19"/>
      <c r="E308" s="20" t="str">
        <f t="shared" si="70"/>
        <v/>
      </c>
      <c r="F308" s="20" t="str">
        <f t="shared" si="71"/>
        <v/>
      </c>
      <c r="G308" s="81"/>
      <c r="H308" s="20" t="str">
        <f t="shared" si="72"/>
        <v/>
      </c>
      <c r="I308" s="20" t="str">
        <f t="shared" si="73"/>
        <v/>
      </c>
      <c r="J308" s="45" t="str">
        <f t="shared" si="74"/>
        <v/>
      </c>
      <c r="K308" s="45" t="str">
        <f t="shared" si="75"/>
        <v/>
      </c>
      <c r="L308" s="61" t="str">
        <f t="shared" si="76"/>
        <v/>
      </c>
      <c r="M308" s="23">
        <f t="shared" si="77"/>
        <v>0</v>
      </c>
      <c r="N308">
        <v>126</v>
      </c>
      <c r="O308" s="23">
        <f t="shared" si="78"/>
        <v>-126</v>
      </c>
      <c r="P308" s="45" t="str">
        <f t="shared" si="79"/>
        <v/>
      </c>
      <c r="Q308" s="39" t="str">
        <f t="shared" si="80"/>
        <v/>
      </c>
      <c r="R308" s="84" t="str">
        <f t="shared" si="81"/>
        <v/>
      </c>
    </row>
    <row r="309" spans="1:18" x14ac:dyDescent="0.3">
      <c r="A309" s="24"/>
      <c r="B309" s="27"/>
      <c r="C309" s="48"/>
      <c r="D309" s="19"/>
      <c r="E309" s="20" t="str">
        <f t="shared" si="70"/>
        <v/>
      </c>
      <c r="F309" s="20" t="str">
        <f t="shared" si="71"/>
        <v/>
      </c>
      <c r="G309" s="81"/>
      <c r="H309" s="20" t="str">
        <f t="shared" si="72"/>
        <v/>
      </c>
      <c r="I309" s="20" t="str">
        <f t="shared" si="73"/>
        <v/>
      </c>
      <c r="J309" s="45" t="str">
        <f t="shared" si="74"/>
        <v/>
      </c>
      <c r="K309" s="45" t="str">
        <f t="shared" si="75"/>
        <v/>
      </c>
      <c r="L309" s="61" t="str">
        <f t="shared" si="76"/>
        <v/>
      </c>
      <c r="M309" s="23">
        <f t="shared" si="77"/>
        <v>0</v>
      </c>
      <c r="N309">
        <v>127</v>
      </c>
      <c r="O309" s="23">
        <f t="shared" si="78"/>
        <v>-127</v>
      </c>
      <c r="P309" s="45" t="str">
        <f t="shared" si="79"/>
        <v/>
      </c>
      <c r="Q309" s="39" t="str">
        <f t="shared" si="80"/>
        <v/>
      </c>
      <c r="R309" s="84" t="str">
        <f t="shared" si="81"/>
        <v/>
      </c>
    </row>
    <row r="310" spans="1:18" x14ac:dyDescent="0.3">
      <c r="A310" s="24"/>
      <c r="B310" s="27"/>
      <c r="C310" s="48"/>
      <c r="D310" s="19"/>
      <c r="E310" s="20" t="str">
        <f t="shared" si="70"/>
        <v/>
      </c>
      <c r="F310" s="20" t="str">
        <f t="shared" si="71"/>
        <v/>
      </c>
      <c r="G310" s="81"/>
      <c r="H310" s="20" t="str">
        <f t="shared" si="72"/>
        <v/>
      </c>
      <c r="I310" s="20" t="str">
        <f t="shared" si="73"/>
        <v/>
      </c>
      <c r="J310" s="45" t="str">
        <f t="shared" si="74"/>
        <v/>
      </c>
      <c r="K310" s="45" t="str">
        <f t="shared" si="75"/>
        <v/>
      </c>
      <c r="L310" s="61" t="str">
        <f t="shared" si="76"/>
        <v/>
      </c>
      <c r="M310" s="23">
        <f t="shared" si="77"/>
        <v>0</v>
      </c>
      <c r="N310">
        <v>128</v>
      </c>
      <c r="O310" s="23">
        <f t="shared" si="78"/>
        <v>-128</v>
      </c>
      <c r="P310" s="45" t="str">
        <f t="shared" si="79"/>
        <v/>
      </c>
      <c r="Q310" s="39" t="str">
        <f t="shared" si="80"/>
        <v/>
      </c>
      <c r="R310" s="84" t="str">
        <f t="shared" si="81"/>
        <v/>
      </c>
    </row>
    <row r="311" spans="1:18" x14ac:dyDescent="0.3">
      <c r="A311" s="24"/>
      <c r="B311" s="27"/>
      <c r="C311" s="48"/>
      <c r="D311" s="19"/>
      <c r="E311" s="20" t="str">
        <f t="shared" si="70"/>
        <v/>
      </c>
      <c r="F311" s="20" t="str">
        <f t="shared" si="71"/>
        <v/>
      </c>
      <c r="G311" s="81"/>
      <c r="H311" s="20" t="str">
        <f t="shared" si="72"/>
        <v/>
      </c>
      <c r="I311" s="20" t="str">
        <f t="shared" si="73"/>
        <v/>
      </c>
      <c r="J311" s="45" t="str">
        <f t="shared" si="74"/>
        <v/>
      </c>
      <c r="K311" s="45" t="str">
        <f t="shared" si="75"/>
        <v/>
      </c>
      <c r="L311" s="61" t="str">
        <f t="shared" si="76"/>
        <v/>
      </c>
      <c r="M311" s="23">
        <f t="shared" si="77"/>
        <v>0</v>
      </c>
      <c r="N311">
        <v>129</v>
      </c>
      <c r="O311" s="23">
        <f t="shared" si="78"/>
        <v>-129</v>
      </c>
      <c r="P311" s="45" t="str">
        <f t="shared" si="79"/>
        <v/>
      </c>
      <c r="Q311" s="39" t="str">
        <f t="shared" si="80"/>
        <v/>
      </c>
      <c r="R311" s="84" t="str">
        <f t="shared" si="81"/>
        <v/>
      </c>
    </row>
    <row r="312" spans="1:18" x14ac:dyDescent="0.3">
      <c r="A312" s="24"/>
      <c r="B312" s="27"/>
      <c r="C312" s="48"/>
      <c r="D312" s="19"/>
      <c r="E312" s="20" t="str">
        <f t="shared" si="70"/>
        <v/>
      </c>
      <c r="F312" s="20" t="str">
        <f t="shared" si="71"/>
        <v/>
      </c>
      <c r="G312" s="81"/>
      <c r="H312" s="20" t="str">
        <f t="shared" si="72"/>
        <v/>
      </c>
      <c r="I312" s="20" t="str">
        <f t="shared" si="73"/>
        <v/>
      </c>
      <c r="J312" s="45" t="str">
        <f t="shared" si="74"/>
        <v/>
      </c>
      <c r="K312" s="45" t="str">
        <f t="shared" si="75"/>
        <v/>
      </c>
      <c r="L312" s="61" t="str">
        <f t="shared" si="76"/>
        <v/>
      </c>
      <c r="M312" s="23">
        <f t="shared" si="77"/>
        <v>0</v>
      </c>
      <c r="N312">
        <v>130</v>
      </c>
      <c r="O312" s="23">
        <f t="shared" si="78"/>
        <v>-130</v>
      </c>
      <c r="P312" s="45" t="str">
        <f t="shared" si="79"/>
        <v/>
      </c>
      <c r="Q312" s="39" t="str">
        <f t="shared" si="80"/>
        <v/>
      </c>
      <c r="R312" s="84" t="str">
        <f t="shared" si="81"/>
        <v/>
      </c>
    </row>
    <row r="313" spans="1:18" x14ac:dyDescent="0.3">
      <c r="A313" s="24"/>
      <c r="B313" s="27"/>
      <c r="C313" s="48"/>
      <c r="D313" s="19"/>
      <c r="E313" s="20" t="str">
        <f t="shared" si="70"/>
        <v/>
      </c>
      <c r="F313" s="20" t="str">
        <f t="shared" si="71"/>
        <v/>
      </c>
      <c r="G313" s="81"/>
      <c r="H313" s="20" t="str">
        <f t="shared" si="72"/>
        <v/>
      </c>
      <c r="I313" s="20" t="str">
        <f t="shared" si="73"/>
        <v/>
      </c>
      <c r="J313" s="45" t="str">
        <f t="shared" si="74"/>
        <v/>
      </c>
      <c r="K313" s="45" t="str">
        <f t="shared" si="75"/>
        <v/>
      </c>
      <c r="L313" s="61" t="str">
        <f t="shared" si="76"/>
        <v/>
      </c>
      <c r="M313" s="23">
        <f t="shared" si="77"/>
        <v>0</v>
      </c>
      <c r="N313">
        <v>131</v>
      </c>
      <c r="O313" s="23">
        <f t="shared" si="78"/>
        <v>-131</v>
      </c>
      <c r="P313" s="45" t="str">
        <f t="shared" si="79"/>
        <v/>
      </c>
      <c r="Q313" s="39" t="str">
        <f t="shared" si="80"/>
        <v/>
      </c>
      <c r="R313" s="84" t="str">
        <f t="shared" si="81"/>
        <v/>
      </c>
    </row>
    <row r="314" spans="1:18" x14ac:dyDescent="0.3">
      <c r="A314" s="24"/>
      <c r="B314" s="27"/>
      <c r="C314" s="48"/>
      <c r="D314" s="19"/>
      <c r="E314" s="20" t="str">
        <f t="shared" si="70"/>
        <v/>
      </c>
      <c r="F314" s="20" t="str">
        <f t="shared" si="71"/>
        <v/>
      </c>
      <c r="G314" s="81"/>
      <c r="H314" s="20" t="str">
        <f t="shared" si="72"/>
        <v/>
      </c>
      <c r="I314" s="20" t="str">
        <f t="shared" si="73"/>
        <v/>
      </c>
      <c r="J314" s="45" t="str">
        <f t="shared" si="74"/>
        <v/>
      </c>
      <c r="K314" s="45" t="str">
        <f t="shared" si="75"/>
        <v/>
      </c>
      <c r="L314" s="61" t="str">
        <f t="shared" si="76"/>
        <v/>
      </c>
      <c r="M314" s="23">
        <f t="shared" si="77"/>
        <v>0</v>
      </c>
      <c r="N314">
        <v>132</v>
      </c>
      <c r="O314" s="23">
        <f t="shared" si="78"/>
        <v>-132</v>
      </c>
      <c r="P314" s="45" t="str">
        <f t="shared" si="79"/>
        <v/>
      </c>
      <c r="Q314" s="39" t="str">
        <f t="shared" si="80"/>
        <v/>
      </c>
      <c r="R314" s="84" t="str">
        <f t="shared" si="81"/>
        <v/>
      </c>
    </row>
    <row r="315" spans="1:18" x14ac:dyDescent="0.3">
      <c r="A315" s="24"/>
      <c r="B315" s="27"/>
      <c r="C315" s="48"/>
      <c r="D315" s="19"/>
      <c r="E315" s="20" t="str">
        <f t="shared" si="70"/>
        <v/>
      </c>
      <c r="F315" s="20" t="str">
        <f t="shared" si="71"/>
        <v/>
      </c>
      <c r="G315" s="81"/>
      <c r="H315" s="20" t="str">
        <f t="shared" si="72"/>
        <v/>
      </c>
      <c r="I315" s="20" t="str">
        <f t="shared" si="73"/>
        <v/>
      </c>
      <c r="J315" s="45" t="str">
        <f t="shared" si="74"/>
        <v/>
      </c>
      <c r="K315" s="45" t="str">
        <f t="shared" si="75"/>
        <v/>
      </c>
      <c r="L315" s="61" t="str">
        <f t="shared" si="76"/>
        <v/>
      </c>
      <c r="M315" s="23">
        <f t="shared" si="77"/>
        <v>0</v>
      </c>
      <c r="N315">
        <v>133</v>
      </c>
      <c r="O315" s="23">
        <f t="shared" si="78"/>
        <v>-133</v>
      </c>
      <c r="P315" s="45" t="str">
        <f t="shared" si="79"/>
        <v/>
      </c>
      <c r="Q315" s="39" t="str">
        <f t="shared" si="80"/>
        <v/>
      </c>
      <c r="R315" s="84" t="str">
        <f t="shared" si="81"/>
        <v/>
      </c>
    </row>
    <row r="316" spans="1:18" x14ac:dyDescent="0.3">
      <c r="A316" s="24"/>
      <c r="B316" s="27"/>
      <c r="C316" s="48"/>
      <c r="D316" s="19"/>
      <c r="E316" s="20" t="str">
        <f t="shared" si="70"/>
        <v/>
      </c>
      <c r="F316" s="20" t="str">
        <f t="shared" si="71"/>
        <v/>
      </c>
      <c r="G316" s="81"/>
      <c r="H316" s="20" t="str">
        <f t="shared" si="72"/>
        <v/>
      </c>
      <c r="I316" s="20" t="str">
        <f t="shared" si="73"/>
        <v/>
      </c>
      <c r="J316" s="45" t="str">
        <f t="shared" si="74"/>
        <v/>
      </c>
      <c r="K316" s="45" t="str">
        <f t="shared" si="75"/>
        <v/>
      </c>
      <c r="L316" s="61" t="str">
        <f t="shared" si="76"/>
        <v/>
      </c>
      <c r="M316" s="23">
        <f t="shared" si="77"/>
        <v>0</v>
      </c>
      <c r="N316">
        <v>134</v>
      </c>
      <c r="O316" s="23">
        <f t="shared" si="78"/>
        <v>-134</v>
      </c>
      <c r="P316" s="45" t="str">
        <f t="shared" si="79"/>
        <v/>
      </c>
      <c r="Q316" s="39" t="str">
        <f t="shared" si="80"/>
        <v/>
      </c>
      <c r="R316" s="84" t="str">
        <f t="shared" si="81"/>
        <v/>
      </c>
    </row>
    <row r="317" spans="1:18" x14ac:dyDescent="0.3">
      <c r="A317" s="24"/>
      <c r="B317" s="27"/>
      <c r="C317" s="48"/>
      <c r="D317" s="19"/>
      <c r="E317" s="20" t="str">
        <f t="shared" si="70"/>
        <v/>
      </c>
      <c r="F317" s="20" t="str">
        <f t="shared" si="71"/>
        <v/>
      </c>
      <c r="G317" s="81"/>
      <c r="H317" s="20" t="str">
        <f t="shared" si="72"/>
        <v/>
      </c>
      <c r="I317" s="20" t="str">
        <f t="shared" si="73"/>
        <v/>
      </c>
      <c r="J317" s="45" t="str">
        <f t="shared" si="74"/>
        <v/>
      </c>
      <c r="K317" s="45" t="str">
        <f t="shared" si="75"/>
        <v/>
      </c>
      <c r="L317" s="61" t="str">
        <f t="shared" si="76"/>
        <v/>
      </c>
      <c r="M317" s="23">
        <f t="shared" si="77"/>
        <v>0</v>
      </c>
      <c r="N317">
        <v>135</v>
      </c>
      <c r="O317" s="23">
        <f t="shared" si="78"/>
        <v>-135</v>
      </c>
      <c r="P317" s="45" t="str">
        <f t="shared" si="79"/>
        <v/>
      </c>
      <c r="Q317" s="39" t="str">
        <f t="shared" si="80"/>
        <v/>
      </c>
      <c r="R317" s="84" t="str">
        <f t="shared" si="81"/>
        <v/>
      </c>
    </row>
    <row r="318" spans="1:18" x14ac:dyDescent="0.3">
      <c r="A318" s="24"/>
      <c r="B318" s="27"/>
      <c r="C318" s="48"/>
      <c r="D318" s="19"/>
      <c r="E318" s="20" t="str">
        <f t="shared" si="70"/>
        <v/>
      </c>
      <c r="F318" s="20" t="str">
        <f t="shared" si="71"/>
        <v/>
      </c>
      <c r="G318" s="81"/>
      <c r="H318" s="20" t="str">
        <f t="shared" si="72"/>
        <v/>
      </c>
      <c r="I318" s="20" t="str">
        <f t="shared" si="73"/>
        <v/>
      </c>
      <c r="J318" s="45" t="str">
        <f t="shared" si="74"/>
        <v/>
      </c>
      <c r="K318" s="45" t="str">
        <f t="shared" si="75"/>
        <v/>
      </c>
      <c r="L318" s="61" t="str">
        <f t="shared" si="76"/>
        <v/>
      </c>
      <c r="M318" s="23">
        <f t="shared" si="77"/>
        <v>0</v>
      </c>
      <c r="N318">
        <v>136</v>
      </c>
      <c r="O318" s="23">
        <f t="shared" si="78"/>
        <v>-136</v>
      </c>
      <c r="P318" s="45" t="str">
        <f t="shared" si="79"/>
        <v/>
      </c>
      <c r="Q318" s="39" t="str">
        <f t="shared" si="80"/>
        <v/>
      </c>
      <c r="R318" s="84" t="str">
        <f t="shared" si="81"/>
        <v/>
      </c>
    </row>
    <row r="319" spans="1:18" x14ac:dyDescent="0.3">
      <c r="A319" s="24"/>
      <c r="B319" s="27"/>
      <c r="C319" s="48"/>
      <c r="D319" s="19"/>
      <c r="E319" s="20" t="str">
        <f t="shared" si="70"/>
        <v/>
      </c>
      <c r="F319" s="20" t="str">
        <f t="shared" si="71"/>
        <v/>
      </c>
      <c r="G319" s="81"/>
      <c r="H319" s="20" t="str">
        <f t="shared" si="72"/>
        <v/>
      </c>
      <c r="I319" s="20" t="str">
        <f t="shared" si="73"/>
        <v/>
      </c>
      <c r="J319" s="45" t="str">
        <f t="shared" si="74"/>
        <v/>
      </c>
      <c r="K319" s="45" t="str">
        <f t="shared" si="75"/>
        <v/>
      </c>
      <c r="L319" s="61" t="str">
        <f t="shared" si="76"/>
        <v/>
      </c>
      <c r="M319" s="23">
        <f t="shared" si="77"/>
        <v>0</v>
      </c>
      <c r="N319">
        <v>137</v>
      </c>
      <c r="O319" s="23">
        <f t="shared" si="78"/>
        <v>-137</v>
      </c>
      <c r="P319" s="45" t="str">
        <f t="shared" si="79"/>
        <v/>
      </c>
      <c r="Q319" s="39" t="str">
        <f t="shared" si="80"/>
        <v/>
      </c>
      <c r="R319" s="84" t="str">
        <f t="shared" si="81"/>
        <v/>
      </c>
    </row>
    <row r="320" spans="1:18" x14ac:dyDescent="0.3">
      <c r="A320" s="24"/>
      <c r="B320" s="27"/>
      <c r="C320" s="48"/>
      <c r="D320" s="19"/>
      <c r="E320" s="20" t="str">
        <f t="shared" si="70"/>
        <v/>
      </c>
      <c r="F320" s="20" t="str">
        <f t="shared" si="71"/>
        <v/>
      </c>
      <c r="G320" s="81"/>
      <c r="H320" s="20" t="str">
        <f t="shared" si="72"/>
        <v/>
      </c>
      <c r="I320" s="20" t="str">
        <f t="shared" si="73"/>
        <v/>
      </c>
      <c r="J320" s="45" t="str">
        <f t="shared" si="74"/>
        <v/>
      </c>
      <c r="K320" s="45" t="str">
        <f t="shared" si="75"/>
        <v/>
      </c>
      <c r="L320" s="61" t="str">
        <f t="shared" si="76"/>
        <v/>
      </c>
      <c r="M320" s="23">
        <f t="shared" si="77"/>
        <v>0</v>
      </c>
      <c r="N320">
        <v>138</v>
      </c>
      <c r="O320" s="23">
        <f t="shared" si="78"/>
        <v>-138</v>
      </c>
      <c r="P320" s="45" t="str">
        <f t="shared" si="79"/>
        <v/>
      </c>
      <c r="Q320" s="39" t="str">
        <f t="shared" si="80"/>
        <v/>
      </c>
      <c r="R320" s="84" t="str">
        <f t="shared" si="81"/>
        <v/>
      </c>
    </row>
    <row r="321" spans="1:18" x14ac:dyDescent="0.3">
      <c r="A321" s="24"/>
      <c r="B321" s="27"/>
      <c r="C321" s="48"/>
      <c r="D321" s="19"/>
      <c r="E321" s="20" t="str">
        <f t="shared" si="70"/>
        <v/>
      </c>
      <c r="F321" s="20" t="str">
        <f t="shared" si="71"/>
        <v/>
      </c>
      <c r="G321" s="81"/>
      <c r="H321" s="20" t="str">
        <f t="shared" si="72"/>
        <v/>
      </c>
      <c r="I321" s="20" t="str">
        <f t="shared" si="73"/>
        <v/>
      </c>
      <c r="J321" s="45" t="str">
        <f t="shared" si="74"/>
        <v/>
      </c>
      <c r="K321" s="45" t="str">
        <f t="shared" si="75"/>
        <v/>
      </c>
      <c r="L321" s="61" t="str">
        <f t="shared" si="76"/>
        <v/>
      </c>
      <c r="M321" s="23">
        <f t="shared" si="77"/>
        <v>0</v>
      </c>
      <c r="N321">
        <v>139</v>
      </c>
      <c r="O321" s="23">
        <f t="shared" si="78"/>
        <v>-139</v>
      </c>
      <c r="P321" s="45" t="str">
        <f t="shared" si="79"/>
        <v/>
      </c>
      <c r="Q321" s="39" t="str">
        <f t="shared" si="80"/>
        <v/>
      </c>
      <c r="R321" s="84" t="str">
        <f t="shared" si="81"/>
        <v/>
      </c>
    </row>
    <row r="322" spans="1:18" x14ac:dyDescent="0.3">
      <c r="A322" s="24"/>
      <c r="B322" s="27"/>
      <c r="C322" s="48"/>
      <c r="D322" s="19"/>
      <c r="E322" s="20" t="str">
        <f t="shared" si="70"/>
        <v/>
      </c>
      <c r="F322" s="20" t="str">
        <f t="shared" si="71"/>
        <v/>
      </c>
      <c r="G322" s="81"/>
      <c r="H322" s="20" t="str">
        <f t="shared" si="72"/>
        <v/>
      </c>
      <c r="I322" s="20" t="str">
        <f t="shared" si="73"/>
        <v/>
      </c>
      <c r="J322" s="45" t="str">
        <f t="shared" si="74"/>
        <v/>
      </c>
      <c r="K322" s="45" t="str">
        <f t="shared" si="75"/>
        <v/>
      </c>
      <c r="L322" s="61" t="str">
        <f t="shared" si="76"/>
        <v/>
      </c>
      <c r="M322" s="23">
        <f t="shared" si="77"/>
        <v>0</v>
      </c>
      <c r="N322">
        <v>140</v>
      </c>
      <c r="O322" s="23">
        <f t="shared" si="78"/>
        <v>-140</v>
      </c>
      <c r="P322" s="45" t="str">
        <f t="shared" si="79"/>
        <v/>
      </c>
      <c r="Q322" s="39" t="str">
        <f t="shared" si="80"/>
        <v/>
      </c>
      <c r="R322" s="84" t="str">
        <f t="shared" si="81"/>
        <v/>
      </c>
    </row>
    <row r="323" spans="1:18" x14ac:dyDescent="0.3">
      <c r="A323" s="24"/>
      <c r="B323" s="27"/>
      <c r="C323" s="48"/>
      <c r="D323" s="19"/>
      <c r="E323" s="20" t="str">
        <f t="shared" si="70"/>
        <v/>
      </c>
      <c r="F323" s="20" t="str">
        <f t="shared" si="71"/>
        <v/>
      </c>
      <c r="G323" s="81"/>
      <c r="H323" s="20" t="str">
        <f t="shared" si="72"/>
        <v/>
      </c>
      <c r="I323" s="20" t="str">
        <f t="shared" si="73"/>
        <v/>
      </c>
      <c r="J323" s="45" t="str">
        <f t="shared" si="74"/>
        <v/>
      </c>
      <c r="K323" s="45" t="str">
        <f t="shared" si="75"/>
        <v/>
      </c>
      <c r="L323" s="61" t="str">
        <f t="shared" si="76"/>
        <v/>
      </c>
      <c r="M323" s="23">
        <f t="shared" si="77"/>
        <v>0</v>
      </c>
      <c r="N323">
        <v>141</v>
      </c>
      <c r="O323" s="23">
        <f t="shared" si="78"/>
        <v>-141</v>
      </c>
      <c r="P323" s="45" t="str">
        <f t="shared" si="79"/>
        <v/>
      </c>
      <c r="Q323" s="39" t="str">
        <f t="shared" si="80"/>
        <v/>
      </c>
      <c r="R323" s="84" t="str">
        <f t="shared" si="81"/>
        <v/>
      </c>
    </row>
    <row r="324" spans="1:18" x14ac:dyDescent="0.3">
      <c r="A324" s="24"/>
      <c r="B324" s="27"/>
      <c r="C324" s="48"/>
      <c r="D324" s="19"/>
      <c r="E324" s="20" t="str">
        <f t="shared" si="70"/>
        <v/>
      </c>
      <c r="F324" s="20" t="str">
        <f t="shared" si="71"/>
        <v/>
      </c>
      <c r="G324" s="81"/>
      <c r="H324" s="20" t="str">
        <f t="shared" si="72"/>
        <v/>
      </c>
      <c r="I324" s="20" t="str">
        <f t="shared" si="73"/>
        <v/>
      </c>
      <c r="J324" s="45" t="str">
        <f t="shared" si="74"/>
        <v/>
      </c>
      <c r="K324" s="45" t="str">
        <f t="shared" si="75"/>
        <v/>
      </c>
      <c r="L324" s="61" t="str">
        <f t="shared" si="76"/>
        <v/>
      </c>
      <c r="M324" s="23">
        <f t="shared" si="77"/>
        <v>0</v>
      </c>
      <c r="N324">
        <v>142</v>
      </c>
      <c r="O324" s="23">
        <f t="shared" si="78"/>
        <v>-142</v>
      </c>
      <c r="P324" s="45" t="str">
        <f t="shared" si="79"/>
        <v/>
      </c>
      <c r="Q324" s="39" t="str">
        <f t="shared" si="80"/>
        <v/>
      </c>
      <c r="R324" s="84" t="str">
        <f t="shared" si="81"/>
        <v/>
      </c>
    </row>
    <row r="325" spans="1:18" x14ac:dyDescent="0.3">
      <c r="A325" s="24"/>
      <c r="B325" s="27"/>
      <c r="C325" s="48"/>
      <c r="D325" s="19"/>
      <c r="E325" s="20" t="str">
        <f t="shared" si="70"/>
        <v/>
      </c>
      <c r="F325" s="20" t="str">
        <f t="shared" si="71"/>
        <v/>
      </c>
      <c r="G325" s="81"/>
      <c r="H325" s="20" t="str">
        <f t="shared" si="72"/>
        <v/>
      </c>
      <c r="I325" s="20" t="str">
        <f t="shared" si="73"/>
        <v/>
      </c>
      <c r="J325" s="45" t="str">
        <f t="shared" si="74"/>
        <v/>
      </c>
      <c r="K325" s="45" t="str">
        <f t="shared" si="75"/>
        <v/>
      </c>
      <c r="L325" s="61" t="str">
        <f t="shared" si="76"/>
        <v/>
      </c>
      <c r="M325" s="23">
        <f t="shared" si="77"/>
        <v>0</v>
      </c>
      <c r="N325">
        <v>143</v>
      </c>
      <c r="O325" s="23">
        <f t="shared" si="78"/>
        <v>-143</v>
      </c>
      <c r="P325" s="45" t="str">
        <f t="shared" si="79"/>
        <v/>
      </c>
      <c r="Q325" s="39" t="str">
        <f t="shared" si="80"/>
        <v/>
      </c>
      <c r="R325" s="84" t="str">
        <f t="shared" si="81"/>
        <v/>
      </c>
    </row>
    <row r="326" spans="1:18" x14ac:dyDescent="0.3">
      <c r="A326" s="24"/>
      <c r="B326" s="27"/>
      <c r="C326" s="48"/>
      <c r="D326" s="19"/>
      <c r="E326" s="20" t="str">
        <f t="shared" si="70"/>
        <v/>
      </c>
      <c r="F326" s="20" t="str">
        <f t="shared" si="71"/>
        <v/>
      </c>
      <c r="G326" s="81"/>
      <c r="H326" s="20" t="str">
        <f t="shared" si="72"/>
        <v/>
      </c>
      <c r="I326" s="20" t="str">
        <f t="shared" si="73"/>
        <v/>
      </c>
      <c r="J326" s="45" t="str">
        <f t="shared" si="74"/>
        <v/>
      </c>
      <c r="K326" s="45" t="str">
        <f t="shared" si="75"/>
        <v/>
      </c>
      <c r="L326" s="61" t="str">
        <f t="shared" si="76"/>
        <v/>
      </c>
      <c r="M326" s="23">
        <f t="shared" si="77"/>
        <v>0</v>
      </c>
      <c r="N326">
        <v>144</v>
      </c>
      <c r="O326" s="23">
        <f t="shared" si="78"/>
        <v>-144</v>
      </c>
      <c r="P326" s="45" t="str">
        <f t="shared" si="79"/>
        <v/>
      </c>
      <c r="Q326" s="39" t="str">
        <f t="shared" si="80"/>
        <v/>
      </c>
      <c r="R326" s="84" t="str">
        <f t="shared" si="81"/>
        <v/>
      </c>
    </row>
    <row r="327" spans="1:18" x14ac:dyDescent="0.3">
      <c r="A327" s="24"/>
      <c r="B327" s="27"/>
      <c r="C327" s="48"/>
      <c r="D327" s="19"/>
      <c r="E327" s="20" t="str">
        <f t="shared" si="70"/>
        <v/>
      </c>
      <c r="F327" s="20" t="str">
        <f t="shared" si="71"/>
        <v/>
      </c>
      <c r="G327" s="81"/>
      <c r="H327" s="20" t="str">
        <f t="shared" si="72"/>
        <v/>
      </c>
      <c r="I327" s="20" t="str">
        <f t="shared" si="73"/>
        <v/>
      </c>
      <c r="J327" s="45" t="str">
        <f t="shared" si="74"/>
        <v/>
      </c>
      <c r="K327" s="45" t="str">
        <f t="shared" si="75"/>
        <v/>
      </c>
      <c r="L327" s="61" t="str">
        <f t="shared" si="76"/>
        <v/>
      </c>
      <c r="M327" s="23">
        <f t="shared" si="77"/>
        <v>0</v>
      </c>
      <c r="N327">
        <v>145</v>
      </c>
      <c r="O327" s="23">
        <f t="shared" si="78"/>
        <v>-145</v>
      </c>
      <c r="P327" s="45" t="str">
        <f t="shared" si="79"/>
        <v/>
      </c>
      <c r="Q327" s="39" t="str">
        <f t="shared" si="80"/>
        <v/>
      </c>
      <c r="R327" s="84" t="str">
        <f t="shared" si="81"/>
        <v/>
      </c>
    </row>
    <row r="328" spans="1:18" x14ac:dyDescent="0.3">
      <c r="A328" s="24"/>
      <c r="B328" s="27"/>
      <c r="C328" s="48"/>
      <c r="D328" s="19"/>
      <c r="E328" s="20" t="str">
        <f t="shared" si="70"/>
        <v/>
      </c>
      <c r="F328" s="20" t="str">
        <f t="shared" si="71"/>
        <v/>
      </c>
      <c r="G328" s="81"/>
      <c r="H328" s="20" t="str">
        <f t="shared" si="72"/>
        <v/>
      </c>
      <c r="I328" s="20" t="str">
        <f t="shared" si="73"/>
        <v/>
      </c>
      <c r="J328" s="45" t="str">
        <f t="shared" si="74"/>
        <v/>
      </c>
      <c r="K328" s="45" t="str">
        <f t="shared" si="75"/>
        <v/>
      </c>
      <c r="L328" s="61" t="str">
        <f t="shared" si="76"/>
        <v/>
      </c>
      <c r="M328" s="23">
        <f t="shared" si="77"/>
        <v>0</v>
      </c>
      <c r="N328">
        <v>146</v>
      </c>
      <c r="O328" s="23">
        <f t="shared" si="78"/>
        <v>-146</v>
      </c>
      <c r="P328" s="45" t="str">
        <f t="shared" si="79"/>
        <v/>
      </c>
      <c r="Q328" s="39" t="str">
        <f t="shared" si="80"/>
        <v/>
      </c>
      <c r="R328" s="84" t="str">
        <f t="shared" si="81"/>
        <v/>
      </c>
    </row>
    <row r="329" spans="1:18" x14ac:dyDescent="0.3">
      <c r="A329" s="24"/>
      <c r="B329" s="27"/>
      <c r="C329" s="48"/>
      <c r="D329" s="19"/>
      <c r="E329" s="20" t="str">
        <f t="shared" si="70"/>
        <v/>
      </c>
      <c r="F329" s="20" t="str">
        <f t="shared" si="71"/>
        <v/>
      </c>
      <c r="G329" s="81"/>
      <c r="H329" s="20" t="str">
        <f t="shared" si="72"/>
        <v/>
      </c>
      <c r="I329" s="20" t="str">
        <f t="shared" si="73"/>
        <v/>
      </c>
      <c r="J329" s="45" t="str">
        <f t="shared" si="74"/>
        <v/>
      </c>
      <c r="K329" s="45" t="str">
        <f t="shared" si="75"/>
        <v/>
      </c>
      <c r="L329" s="61" t="str">
        <f t="shared" si="76"/>
        <v/>
      </c>
      <c r="M329" s="23">
        <f t="shared" si="77"/>
        <v>0</v>
      </c>
      <c r="N329">
        <v>147</v>
      </c>
      <c r="O329" s="23">
        <f t="shared" si="78"/>
        <v>-147</v>
      </c>
      <c r="P329" s="45" t="str">
        <f t="shared" si="79"/>
        <v/>
      </c>
      <c r="Q329" s="39" t="str">
        <f t="shared" si="80"/>
        <v/>
      </c>
      <c r="R329" s="84" t="str">
        <f t="shared" si="81"/>
        <v/>
      </c>
    </row>
    <row r="330" spans="1:18" x14ac:dyDescent="0.3">
      <c r="A330" s="24"/>
      <c r="B330" s="27"/>
      <c r="C330" s="48"/>
      <c r="D330" s="19"/>
      <c r="E330" s="20" t="str">
        <f t="shared" si="70"/>
        <v/>
      </c>
      <c r="F330" s="20" t="str">
        <f t="shared" si="71"/>
        <v/>
      </c>
      <c r="G330" s="81"/>
      <c r="H330" s="20" t="str">
        <f t="shared" si="72"/>
        <v/>
      </c>
      <c r="I330" s="20" t="str">
        <f t="shared" si="73"/>
        <v/>
      </c>
      <c r="J330" s="45" t="str">
        <f t="shared" si="74"/>
        <v/>
      </c>
      <c r="K330" s="45" t="str">
        <f t="shared" si="75"/>
        <v/>
      </c>
      <c r="L330" s="61" t="str">
        <f t="shared" si="76"/>
        <v/>
      </c>
      <c r="M330" s="23">
        <f t="shared" si="77"/>
        <v>0</v>
      </c>
      <c r="N330">
        <v>148</v>
      </c>
      <c r="O330" s="23">
        <f t="shared" si="78"/>
        <v>-148</v>
      </c>
      <c r="P330" s="45" t="str">
        <f t="shared" si="79"/>
        <v/>
      </c>
      <c r="Q330" s="39" t="str">
        <f t="shared" si="80"/>
        <v/>
      </c>
      <c r="R330" s="84" t="str">
        <f t="shared" si="81"/>
        <v/>
      </c>
    </row>
    <row r="331" spans="1:18" x14ac:dyDescent="0.3">
      <c r="A331" s="24"/>
      <c r="B331" s="27"/>
      <c r="C331" s="48"/>
      <c r="D331" s="19"/>
      <c r="E331" s="20" t="str">
        <f t="shared" si="70"/>
        <v/>
      </c>
      <c r="F331" s="20" t="str">
        <f t="shared" si="71"/>
        <v/>
      </c>
      <c r="G331" s="81"/>
      <c r="H331" s="20" t="str">
        <f t="shared" si="72"/>
        <v/>
      </c>
      <c r="I331" s="20" t="str">
        <f t="shared" si="73"/>
        <v/>
      </c>
      <c r="J331" s="45" t="str">
        <f t="shared" si="74"/>
        <v/>
      </c>
      <c r="K331" s="45" t="str">
        <f t="shared" si="75"/>
        <v/>
      </c>
      <c r="L331" s="61" t="str">
        <f t="shared" si="76"/>
        <v/>
      </c>
      <c r="M331" s="23">
        <f t="shared" si="77"/>
        <v>0</v>
      </c>
      <c r="N331">
        <v>149</v>
      </c>
      <c r="O331" s="23">
        <f t="shared" si="78"/>
        <v>-149</v>
      </c>
      <c r="P331" s="45" t="str">
        <f t="shared" si="79"/>
        <v/>
      </c>
      <c r="Q331" s="39" t="str">
        <f t="shared" si="80"/>
        <v/>
      </c>
      <c r="R331" s="84" t="str">
        <f t="shared" si="81"/>
        <v/>
      </c>
    </row>
    <row r="332" spans="1:18" x14ac:dyDescent="0.3">
      <c r="A332" s="24"/>
      <c r="B332" s="27"/>
      <c r="C332" s="48"/>
      <c r="D332" s="19"/>
      <c r="E332" s="20" t="str">
        <f t="shared" si="70"/>
        <v/>
      </c>
      <c r="F332" s="20" t="str">
        <f t="shared" si="71"/>
        <v/>
      </c>
      <c r="G332" s="81"/>
      <c r="H332" s="20" t="str">
        <f t="shared" si="72"/>
        <v/>
      </c>
      <c r="I332" s="20" t="str">
        <f t="shared" si="73"/>
        <v/>
      </c>
      <c r="J332" s="45" t="str">
        <f t="shared" si="74"/>
        <v/>
      </c>
      <c r="K332" s="45" t="str">
        <f t="shared" si="75"/>
        <v/>
      </c>
      <c r="L332" s="61" t="str">
        <f t="shared" si="76"/>
        <v/>
      </c>
      <c r="M332" s="23">
        <f t="shared" si="77"/>
        <v>0</v>
      </c>
      <c r="N332">
        <v>150</v>
      </c>
      <c r="O332" s="23">
        <f t="shared" si="78"/>
        <v>-150</v>
      </c>
      <c r="P332" s="45" t="str">
        <f t="shared" si="79"/>
        <v/>
      </c>
      <c r="Q332" s="39" t="str">
        <f t="shared" si="80"/>
        <v/>
      </c>
      <c r="R332" s="84" t="str">
        <f t="shared" si="81"/>
        <v/>
      </c>
    </row>
    <row r="333" spans="1:18" x14ac:dyDescent="0.3">
      <c r="A333" s="24"/>
      <c r="B333" s="27"/>
      <c r="C333" s="48"/>
      <c r="D333" s="19"/>
      <c r="E333" s="20" t="str">
        <f t="shared" si="70"/>
        <v/>
      </c>
      <c r="F333" s="20" t="str">
        <f t="shared" si="71"/>
        <v/>
      </c>
      <c r="G333" s="81"/>
      <c r="H333" s="20" t="str">
        <f t="shared" si="72"/>
        <v/>
      </c>
      <c r="I333" s="20" t="str">
        <f t="shared" si="73"/>
        <v/>
      </c>
      <c r="J333" s="45" t="str">
        <f t="shared" si="74"/>
        <v/>
      </c>
      <c r="K333" s="45" t="str">
        <f t="shared" si="75"/>
        <v/>
      </c>
      <c r="L333" s="61" t="str">
        <f t="shared" si="76"/>
        <v/>
      </c>
      <c r="M333" s="23">
        <f t="shared" si="77"/>
        <v>0</v>
      </c>
      <c r="N333">
        <v>151</v>
      </c>
      <c r="O333" s="23">
        <f t="shared" si="78"/>
        <v>-151</v>
      </c>
      <c r="P333" s="45" t="str">
        <f t="shared" si="79"/>
        <v/>
      </c>
      <c r="Q333" s="39" t="str">
        <f t="shared" si="80"/>
        <v/>
      </c>
      <c r="R333" s="84" t="str">
        <f t="shared" si="81"/>
        <v/>
      </c>
    </row>
    <row r="334" spans="1:18" x14ac:dyDescent="0.3">
      <c r="A334" s="24"/>
      <c r="B334" s="27"/>
      <c r="C334" s="48"/>
      <c r="D334" s="19"/>
      <c r="E334" s="20" t="str">
        <f t="shared" si="70"/>
        <v/>
      </c>
      <c r="F334" s="20" t="str">
        <f t="shared" si="71"/>
        <v/>
      </c>
      <c r="G334" s="81"/>
      <c r="H334" s="20" t="str">
        <f t="shared" si="72"/>
        <v/>
      </c>
      <c r="I334" s="20" t="str">
        <f t="shared" si="73"/>
        <v/>
      </c>
      <c r="J334" s="45" t="str">
        <f t="shared" si="74"/>
        <v/>
      </c>
      <c r="K334" s="45" t="str">
        <f t="shared" si="75"/>
        <v/>
      </c>
      <c r="L334" s="61" t="str">
        <f t="shared" si="76"/>
        <v/>
      </c>
      <c r="M334" s="23">
        <f t="shared" si="77"/>
        <v>0</v>
      </c>
      <c r="N334">
        <v>152</v>
      </c>
      <c r="O334" s="23">
        <f t="shared" si="78"/>
        <v>-152</v>
      </c>
      <c r="P334" s="45" t="str">
        <f t="shared" si="79"/>
        <v/>
      </c>
      <c r="Q334" s="39" t="str">
        <f t="shared" si="80"/>
        <v/>
      </c>
      <c r="R334" s="84" t="str">
        <f t="shared" si="81"/>
        <v/>
      </c>
    </row>
    <row r="335" spans="1:18" x14ac:dyDescent="0.3">
      <c r="A335" s="24"/>
      <c r="B335" s="27"/>
      <c r="C335" s="48"/>
      <c r="D335" s="19"/>
      <c r="E335" s="20" t="str">
        <f t="shared" si="70"/>
        <v/>
      </c>
      <c r="F335" s="20" t="str">
        <f t="shared" si="71"/>
        <v/>
      </c>
      <c r="G335" s="81"/>
      <c r="H335" s="20" t="str">
        <f t="shared" si="72"/>
        <v/>
      </c>
      <c r="I335" s="20" t="str">
        <f t="shared" si="73"/>
        <v/>
      </c>
      <c r="J335" s="45" t="str">
        <f t="shared" si="74"/>
        <v/>
      </c>
      <c r="K335" s="45" t="str">
        <f t="shared" si="75"/>
        <v/>
      </c>
      <c r="L335" s="61" t="str">
        <f t="shared" si="76"/>
        <v/>
      </c>
      <c r="M335" s="23">
        <f t="shared" si="77"/>
        <v>0</v>
      </c>
      <c r="N335">
        <v>153</v>
      </c>
      <c r="O335" s="23">
        <f t="shared" si="78"/>
        <v>-153</v>
      </c>
      <c r="P335" s="45" t="str">
        <f t="shared" si="79"/>
        <v/>
      </c>
      <c r="Q335" s="39" t="str">
        <f t="shared" si="80"/>
        <v/>
      </c>
      <c r="R335" s="84" t="str">
        <f t="shared" si="81"/>
        <v/>
      </c>
    </row>
    <row r="336" spans="1:18" x14ac:dyDescent="0.3">
      <c r="A336" s="24"/>
      <c r="B336" s="27"/>
      <c r="C336" s="48"/>
      <c r="D336" s="19"/>
      <c r="E336" s="20" t="str">
        <f t="shared" si="70"/>
        <v/>
      </c>
      <c r="F336" s="20" t="str">
        <f t="shared" si="71"/>
        <v/>
      </c>
      <c r="G336" s="81"/>
      <c r="H336" s="20" t="str">
        <f t="shared" si="72"/>
        <v/>
      </c>
      <c r="I336" s="20" t="str">
        <f t="shared" si="73"/>
        <v/>
      </c>
      <c r="J336" s="45" t="str">
        <f t="shared" si="74"/>
        <v/>
      </c>
      <c r="K336" s="45" t="str">
        <f t="shared" si="75"/>
        <v/>
      </c>
      <c r="L336" s="61" t="str">
        <f t="shared" si="76"/>
        <v/>
      </c>
      <c r="M336" s="23">
        <f t="shared" si="77"/>
        <v>0</v>
      </c>
      <c r="N336">
        <v>154</v>
      </c>
      <c r="O336" s="23">
        <f t="shared" si="78"/>
        <v>-154</v>
      </c>
      <c r="P336" s="45" t="str">
        <f t="shared" si="79"/>
        <v/>
      </c>
      <c r="Q336" s="39" t="str">
        <f t="shared" si="80"/>
        <v/>
      </c>
      <c r="R336" s="84" t="str">
        <f t="shared" si="81"/>
        <v/>
      </c>
    </row>
    <row r="337" spans="1:18" x14ac:dyDescent="0.3">
      <c r="A337" s="24"/>
      <c r="B337" s="27"/>
      <c r="C337" s="48"/>
      <c r="D337" s="19"/>
      <c r="E337" s="20" t="str">
        <f t="shared" si="70"/>
        <v/>
      </c>
      <c r="F337" s="20" t="str">
        <f t="shared" si="71"/>
        <v/>
      </c>
      <c r="G337" s="81"/>
      <c r="H337" s="20" t="str">
        <f t="shared" si="72"/>
        <v/>
      </c>
      <c r="I337" s="20" t="str">
        <f t="shared" si="73"/>
        <v/>
      </c>
      <c r="J337" s="45" t="str">
        <f t="shared" si="74"/>
        <v/>
      </c>
      <c r="K337" s="45" t="str">
        <f t="shared" si="75"/>
        <v/>
      </c>
      <c r="L337" s="61" t="str">
        <f t="shared" si="76"/>
        <v/>
      </c>
      <c r="M337" s="23">
        <f t="shared" si="77"/>
        <v>0</v>
      </c>
      <c r="N337">
        <v>155</v>
      </c>
      <c r="O337" s="23">
        <f t="shared" si="78"/>
        <v>-155</v>
      </c>
      <c r="P337" s="45" t="str">
        <f t="shared" si="79"/>
        <v/>
      </c>
      <c r="Q337" s="39" t="str">
        <f t="shared" si="80"/>
        <v/>
      </c>
      <c r="R337" s="84" t="str">
        <f t="shared" si="81"/>
        <v/>
      </c>
    </row>
    <row r="338" spans="1:18" x14ac:dyDescent="0.3">
      <c r="A338" s="24"/>
      <c r="B338" s="27"/>
      <c r="C338" s="48"/>
      <c r="D338" s="19"/>
      <c r="E338" s="20" t="str">
        <f t="shared" si="70"/>
        <v/>
      </c>
      <c r="F338" s="20" t="str">
        <f t="shared" si="71"/>
        <v/>
      </c>
      <c r="G338" s="81"/>
      <c r="H338" s="20" t="str">
        <f t="shared" si="72"/>
        <v/>
      </c>
      <c r="I338" s="20" t="str">
        <f t="shared" si="73"/>
        <v/>
      </c>
      <c r="J338" s="45" t="str">
        <f t="shared" si="74"/>
        <v/>
      </c>
      <c r="K338" s="45" t="str">
        <f t="shared" si="75"/>
        <v/>
      </c>
      <c r="L338" s="61" t="str">
        <f t="shared" si="76"/>
        <v/>
      </c>
      <c r="M338" s="23">
        <f t="shared" si="77"/>
        <v>0</v>
      </c>
      <c r="N338">
        <v>156</v>
      </c>
      <c r="O338" s="23">
        <f t="shared" si="78"/>
        <v>-156</v>
      </c>
      <c r="P338" s="45" t="str">
        <f t="shared" si="79"/>
        <v/>
      </c>
      <c r="Q338" s="39" t="str">
        <f t="shared" si="80"/>
        <v/>
      </c>
      <c r="R338" s="84" t="str">
        <f t="shared" si="81"/>
        <v/>
      </c>
    </row>
    <row r="339" spans="1:18" x14ac:dyDescent="0.3">
      <c r="A339" s="24"/>
      <c r="B339" s="27"/>
      <c r="C339" s="48"/>
      <c r="D339" s="19"/>
      <c r="E339" s="20" t="str">
        <f t="shared" si="70"/>
        <v/>
      </c>
      <c r="F339" s="20" t="str">
        <f t="shared" si="71"/>
        <v/>
      </c>
      <c r="G339" s="81"/>
      <c r="H339" s="20" t="str">
        <f t="shared" si="72"/>
        <v/>
      </c>
      <c r="I339" s="20" t="str">
        <f t="shared" si="73"/>
        <v/>
      </c>
      <c r="J339" s="45" t="str">
        <f t="shared" si="74"/>
        <v/>
      </c>
      <c r="K339" s="45" t="str">
        <f t="shared" si="75"/>
        <v/>
      </c>
      <c r="L339" s="61" t="str">
        <f t="shared" si="76"/>
        <v/>
      </c>
      <c r="M339" s="23">
        <f t="shared" si="77"/>
        <v>0</v>
      </c>
      <c r="N339">
        <v>157</v>
      </c>
      <c r="O339" s="23">
        <f t="shared" si="78"/>
        <v>-157</v>
      </c>
      <c r="P339" s="45" t="str">
        <f t="shared" si="79"/>
        <v/>
      </c>
      <c r="Q339" s="39" t="str">
        <f t="shared" si="80"/>
        <v/>
      </c>
      <c r="R339" s="84" t="str">
        <f t="shared" si="81"/>
        <v/>
      </c>
    </row>
    <row r="340" spans="1:18" x14ac:dyDescent="0.3">
      <c r="A340" s="24"/>
      <c r="B340" s="27"/>
      <c r="C340" s="48"/>
      <c r="D340" s="19"/>
      <c r="E340" s="20" t="str">
        <f t="shared" si="70"/>
        <v/>
      </c>
      <c r="F340" s="20" t="str">
        <f t="shared" si="71"/>
        <v/>
      </c>
      <c r="G340" s="81"/>
      <c r="H340" s="20" t="str">
        <f t="shared" si="72"/>
        <v/>
      </c>
      <c r="I340" s="20" t="str">
        <f t="shared" si="73"/>
        <v/>
      </c>
      <c r="J340" s="45" t="str">
        <f t="shared" si="74"/>
        <v/>
      </c>
      <c r="K340" s="45" t="str">
        <f t="shared" si="75"/>
        <v/>
      </c>
      <c r="L340" s="61" t="str">
        <f t="shared" si="76"/>
        <v/>
      </c>
      <c r="M340" s="23">
        <f t="shared" si="77"/>
        <v>0</v>
      </c>
      <c r="N340">
        <v>158</v>
      </c>
      <c r="O340" s="23">
        <f t="shared" si="78"/>
        <v>-158</v>
      </c>
      <c r="P340" s="45" t="str">
        <f t="shared" si="79"/>
        <v/>
      </c>
      <c r="Q340" s="39" t="str">
        <f t="shared" si="80"/>
        <v/>
      </c>
      <c r="R340" s="84" t="str">
        <f t="shared" si="81"/>
        <v/>
      </c>
    </row>
    <row r="341" spans="1:18" x14ac:dyDescent="0.3">
      <c r="A341" s="24"/>
      <c r="B341" s="27"/>
      <c r="C341" s="48"/>
      <c r="D341" s="19"/>
      <c r="E341" s="20" t="str">
        <f t="shared" si="70"/>
        <v/>
      </c>
      <c r="F341" s="20" t="str">
        <f t="shared" si="71"/>
        <v/>
      </c>
      <c r="G341" s="81"/>
      <c r="H341" s="20" t="str">
        <f t="shared" si="72"/>
        <v/>
      </c>
      <c r="I341" s="20" t="str">
        <f t="shared" si="73"/>
        <v/>
      </c>
      <c r="J341" s="45" t="str">
        <f t="shared" si="74"/>
        <v/>
      </c>
      <c r="K341" s="45" t="str">
        <f t="shared" si="75"/>
        <v/>
      </c>
      <c r="L341" s="61" t="str">
        <f t="shared" si="76"/>
        <v/>
      </c>
      <c r="M341" s="23">
        <f t="shared" si="77"/>
        <v>0</v>
      </c>
      <c r="N341">
        <v>159</v>
      </c>
      <c r="O341" s="23">
        <f t="shared" si="78"/>
        <v>-159</v>
      </c>
      <c r="P341" s="45" t="str">
        <f t="shared" si="79"/>
        <v/>
      </c>
      <c r="Q341" s="39" t="str">
        <f t="shared" si="80"/>
        <v/>
      </c>
      <c r="R341" s="84" t="str">
        <f t="shared" si="81"/>
        <v/>
      </c>
    </row>
    <row r="342" spans="1:18" x14ac:dyDescent="0.3">
      <c r="A342" s="24"/>
      <c r="B342" s="27"/>
      <c r="C342" s="48"/>
      <c r="D342" s="19"/>
      <c r="E342" s="20" t="str">
        <f t="shared" si="70"/>
        <v/>
      </c>
      <c r="F342" s="20" t="str">
        <f t="shared" si="71"/>
        <v/>
      </c>
      <c r="G342" s="81"/>
      <c r="H342" s="20" t="str">
        <f t="shared" si="72"/>
        <v/>
      </c>
      <c r="I342" s="20" t="str">
        <f t="shared" si="73"/>
        <v/>
      </c>
      <c r="J342" s="45" t="str">
        <f t="shared" si="74"/>
        <v/>
      </c>
      <c r="K342" s="45" t="str">
        <f t="shared" si="75"/>
        <v/>
      </c>
      <c r="L342" s="61" t="str">
        <f t="shared" si="76"/>
        <v/>
      </c>
      <c r="M342" s="23">
        <f t="shared" si="77"/>
        <v>0</v>
      </c>
      <c r="N342">
        <v>160</v>
      </c>
      <c r="O342" s="23">
        <f t="shared" si="78"/>
        <v>-160</v>
      </c>
      <c r="P342" s="45" t="str">
        <f t="shared" si="79"/>
        <v/>
      </c>
      <c r="Q342" s="39" t="str">
        <f t="shared" si="80"/>
        <v/>
      </c>
      <c r="R342" s="84" t="str">
        <f t="shared" si="81"/>
        <v/>
      </c>
    </row>
    <row r="343" spans="1:18" x14ac:dyDescent="0.3">
      <c r="A343" s="24"/>
      <c r="B343" s="27"/>
      <c r="C343" s="48"/>
      <c r="D343" s="19"/>
      <c r="E343" s="20" t="str">
        <f t="shared" si="70"/>
        <v/>
      </c>
      <c r="F343" s="20" t="str">
        <f t="shared" si="71"/>
        <v/>
      </c>
      <c r="G343" s="81"/>
      <c r="H343" s="20" t="str">
        <f t="shared" si="72"/>
        <v/>
      </c>
      <c r="I343" s="20" t="str">
        <f t="shared" si="73"/>
        <v/>
      </c>
      <c r="J343" s="45" t="str">
        <f t="shared" si="74"/>
        <v/>
      </c>
      <c r="K343" s="45" t="str">
        <f t="shared" si="75"/>
        <v/>
      </c>
      <c r="L343" s="61" t="str">
        <f t="shared" si="76"/>
        <v/>
      </c>
      <c r="M343" s="23">
        <f t="shared" si="77"/>
        <v>0</v>
      </c>
      <c r="N343">
        <v>161</v>
      </c>
      <c r="O343" s="23">
        <f t="shared" si="78"/>
        <v>-161</v>
      </c>
      <c r="P343" s="45" t="str">
        <f t="shared" si="79"/>
        <v/>
      </c>
      <c r="Q343" s="39" t="str">
        <f t="shared" si="80"/>
        <v/>
      </c>
      <c r="R343" s="84" t="str">
        <f t="shared" si="81"/>
        <v/>
      </c>
    </row>
    <row r="344" spans="1:18" x14ac:dyDescent="0.3">
      <c r="A344" s="24"/>
      <c r="B344" s="27"/>
      <c r="C344" s="48"/>
      <c r="D344" s="19"/>
      <c r="E344" s="20" t="str">
        <f t="shared" si="70"/>
        <v/>
      </c>
      <c r="F344" s="20" t="str">
        <f t="shared" si="71"/>
        <v/>
      </c>
      <c r="G344" s="81"/>
      <c r="H344" s="20" t="str">
        <f t="shared" si="72"/>
        <v/>
      </c>
      <c r="I344" s="20" t="str">
        <f t="shared" si="73"/>
        <v/>
      </c>
      <c r="J344" s="45" t="str">
        <f t="shared" si="74"/>
        <v/>
      </c>
      <c r="K344" s="45" t="str">
        <f t="shared" si="75"/>
        <v/>
      </c>
      <c r="L344" s="61" t="str">
        <f t="shared" si="76"/>
        <v/>
      </c>
      <c r="M344" s="23">
        <f t="shared" si="77"/>
        <v>0</v>
      </c>
      <c r="N344">
        <v>162</v>
      </c>
      <c r="O344" s="23">
        <f t="shared" si="78"/>
        <v>-162</v>
      </c>
      <c r="P344" s="45" t="str">
        <f t="shared" si="79"/>
        <v/>
      </c>
      <c r="Q344" s="39" t="str">
        <f t="shared" si="80"/>
        <v/>
      </c>
      <c r="R344" s="84" t="str">
        <f t="shared" si="81"/>
        <v/>
      </c>
    </row>
    <row r="345" spans="1:18" x14ac:dyDescent="0.3">
      <c r="A345" s="24"/>
      <c r="B345" s="27"/>
      <c r="C345" s="48"/>
      <c r="D345" s="19"/>
      <c r="E345" s="20" t="str">
        <f t="shared" si="70"/>
        <v/>
      </c>
      <c r="F345" s="20" t="str">
        <f t="shared" si="71"/>
        <v/>
      </c>
      <c r="G345" s="81"/>
      <c r="H345" s="20" t="str">
        <f t="shared" si="72"/>
        <v/>
      </c>
      <c r="I345" s="20" t="str">
        <f t="shared" si="73"/>
        <v/>
      </c>
      <c r="J345" s="45" t="str">
        <f t="shared" si="74"/>
        <v/>
      </c>
      <c r="K345" s="45" t="str">
        <f t="shared" si="75"/>
        <v/>
      </c>
      <c r="L345" s="61" t="str">
        <f t="shared" si="76"/>
        <v/>
      </c>
      <c r="M345" s="23">
        <f t="shared" si="77"/>
        <v>0</v>
      </c>
      <c r="N345">
        <v>163</v>
      </c>
      <c r="O345" s="23">
        <f t="shared" si="78"/>
        <v>-163</v>
      </c>
      <c r="P345" s="45" t="str">
        <f t="shared" si="79"/>
        <v/>
      </c>
      <c r="Q345" s="39" t="str">
        <f t="shared" si="80"/>
        <v/>
      </c>
      <c r="R345" s="84" t="str">
        <f t="shared" si="81"/>
        <v/>
      </c>
    </row>
    <row r="346" spans="1:18" x14ac:dyDescent="0.3">
      <c r="A346" s="24"/>
      <c r="B346" s="27"/>
      <c r="C346" s="48"/>
      <c r="D346" s="19"/>
      <c r="E346" s="20" t="str">
        <f t="shared" si="70"/>
        <v/>
      </c>
      <c r="F346" s="20" t="str">
        <f t="shared" si="71"/>
        <v/>
      </c>
      <c r="G346" s="81"/>
      <c r="H346" s="20" t="str">
        <f t="shared" si="72"/>
        <v/>
      </c>
      <c r="I346" s="20" t="str">
        <f t="shared" si="73"/>
        <v/>
      </c>
      <c r="J346" s="45" t="str">
        <f t="shared" si="74"/>
        <v/>
      </c>
      <c r="K346" s="45" t="str">
        <f t="shared" si="75"/>
        <v/>
      </c>
      <c r="L346" s="61" t="str">
        <f t="shared" si="76"/>
        <v/>
      </c>
      <c r="M346" s="23">
        <f t="shared" si="77"/>
        <v>0</v>
      </c>
      <c r="N346">
        <v>164</v>
      </c>
      <c r="O346" s="23">
        <f t="shared" si="78"/>
        <v>-164</v>
      </c>
      <c r="P346" s="45" t="str">
        <f t="shared" si="79"/>
        <v/>
      </c>
      <c r="Q346" s="39" t="str">
        <f t="shared" si="80"/>
        <v/>
      </c>
      <c r="R346" s="84" t="str">
        <f t="shared" si="81"/>
        <v/>
      </c>
    </row>
  </sheetData>
  <conditionalFormatting sqref="G3:G179 G191:G201 G245:G346">
    <cfRule type="containsText" dxfId="25" priority="8" operator="containsText" text="won">
      <formula>NOT(ISERROR(SEARCH("won",G3)))</formula>
    </cfRule>
    <cfRule type="containsText" dxfId="24" priority="11" operator="containsText" text="lost">
      <formula>NOT(ISERROR(SEARCH("lost",G3)))</formula>
    </cfRule>
  </conditionalFormatting>
  <conditionalFormatting sqref="I3:I346">
    <cfRule type="cellIs" dxfId="23" priority="10" operator="lessThan">
      <formula>0</formula>
    </cfRule>
  </conditionalFormatting>
  <conditionalFormatting sqref="I6:I55">
    <cfRule type="cellIs" dxfId="22" priority="9" operator="greaterThan">
      <formula>0</formula>
    </cfRule>
  </conditionalFormatting>
  <conditionalFormatting sqref="I33:I346">
    <cfRule type="cellIs" dxfId="21" priority="7" operator="greaterThan">
      <formula>0</formula>
    </cfRule>
  </conditionalFormatting>
  <conditionalFormatting sqref="G180:G190">
    <cfRule type="containsText" dxfId="20" priority="5" operator="containsText" text="won">
      <formula>NOT(ISERROR(SEARCH("won",G180)))</formula>
    </cfRule>
    <cfRule type="containsText" dxfId="19" priority="6" operator="containsText" text="lost">
      <formula>NOT(ISERROR(SEARCH("lost",G180)))</formula>
    </cfRule>
  </conditionalFormatting>
  <conditionalFormatting sqref="G202:G224">
    <cfRule type="containsText" dxfId="18" priority="3" operator="containsText" text="won">
      <formula>NOT(ISERROR(SEARCH("won",G202)))</formula>
    </cfRule>
    <cfRule type="containsText" dxfId="17" priority="4" operator="containsText" text="lost">
      <formula>NOT(ISERROR(SEARCH("lost",G202)))</formula>
    </cfRule>
  </conditionalFormatting>
  <conditionalFormatting sqref="G225:G244">
    <cfRule type="containsText" dxfId="16" priority="1" operator="containsText" text="won">
      <formula>NOT(ISERROR(SEARCH("won",G225)))</formula>
    </cfRule>
    <cfRule type="containsText" dxfId="15" priority="2" operator="containsText" text="lost">
      <formula>NOT(ISERROR(SEARCH("lost",G225)))</formula>
    </cfRule>
  </conditionalFormatting>
  <dataValidations count="1">
    <dataValidation type="list" allowBlank="1" showInputMessage="1" showErrorMessage="1" sqref="G3:G346">
      <formula1>"Won,Lost,Push"</formula1>
    </dataValidation>
  </dataValidations>
  <hyperlinks>
    <hyperlink ref="Q5" r:id="rId1"/>
    <hyperlink ref="Q6" r:id="rId2"/>
    <hyperlink ref="Q7" r:id="rId3"/>
    <hyperlink ref="A2" r:id="rId4"/>
  </hyperlinks>
  <pageMargins left="0.7" right="0.7" top="0.75" bottom="0.75" header="0.3" footer="0.3"/>
  <pageSetup paperSize="9" orientation="portrait" horizontalDpi="4294967292" verticalDpi="0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45"/>
  <sheetViews>
    <sheetView zoomScale="60" zoomScaleNormal="60" workbookViewId="0">
      <pane ySplit="4" topLeftCell="A5" activePane="bottomLeft" state="frozen"/>
      <selection pane="bottomLeft" activeCell="E1" sqref="E1:E1048576"/>
    </sheetView>
  </sheetViews>
  <sheetFormatPr defaultRowHeight="14.4" x14ac:dyDescent="0.3"/>
  <cols>
    <col min="1" max="1" width="9.33203125" bestFit="1" customWidth="1"/>
    <col min="2" max="2" width="16" bestFit="1" customWidth="1"/>
    <col min="3" max="3" width="36.44140625" style="64" customWidth="1"/>
    <col min="4" max="4" width="9.109375" bestFit="1" customWidth="1"/>
    <col min="5" max="5" width="9.33203125" customWidth="1"/>
    <col min="6" max="6" width="14" bestFit="1" customWidth="1"/>
    <col min="7" max="7" width="8.33203125" bestFit="1" customWidth="1"/>
    <col min="8" max="8" width="18.88671875" bestFit="1" customWidth="1"/>
    <col min="9" max="9" width="10" bestFit="1" customWidth="1"/>
    <col min="10" max="10" width="3.109375" bestFit="1" customWidth="1"/>
    <col min="11" max="11" width="3.44140625" customWidth="1"/>
    <col min="12" max="12" width="16.44140625" style="57" customWidth="1"/>
    <col min="13" max="13" width="6" hidden="1" customWidth="1"/>
    <col min="14" max="14" width="14.88671875" hidden="1" customWidth="1"/>
    <col min="15" max="15" width="6.6640625" hidden="1" customWidth="1"/>
  </cols>
  <sheetData>
    <row r="2" spans="1:17" x14ac:dyDescent="0.3">
      <c r="A2" s="46" t="s">
        <v>0</v>
      </c>
    </row>
    <row r="3" spans="1:17" x14ac:dyDescent="0.3">
      <c r="A3" s="1"/>
      <c r="B3" s="2"/>
      <c r="C3" s="3"/>
      <c r="D3" s="4"/>
      <c r="E3" s="5"/>
      <c r="F3" s="5"/>
      <c r="G3" s="6"/>
      <c r="H3" s="9" t="str">
        <f>IF(D3="","",IF(G3="Won",#REF!,- E3))</f>
        <v/>
      </c>
      <c r="I3" s="10"/>
      <c r="Q3" s="46"/>
    </row>
    <row r="4" spans="1:17" x14ac:dyDescent="0.3">
      <c r="A4" s="11" t="s">
        <v>2</v>
      </c>
      <c r="B4" s="12" t="s">
        <v>3</v>
      </c>
      <c r="C4" s="12" t="s">
        <v>4</v>
      </c>
      <c r="D4" s="13" t="s">
        <v>5</v>
      </c>
      <c r="E4" s="13" t="s">
        <v>7</v>
      </c>
      <c r="F4" s="13" t="s">
        <v>8</v>
      </c>
      <c r="G4" s="14" t="s">
        <v>9</v>
      </c>
      <c r="H4" s="12" t="s">
        <v>12</v>
      </c>
      <c r="I4" s="15" t="s">
        <v>13</v>
      </c>
      <c r="J4" s="41" t="s">
        <v>14</v>
      </c>
      <c r="K4" s="42" t="s">
        <v>15</v>
      </c>
      <c r="L4" s="58" t="s">
        <v>16</v>
      </c>
      <c r="Q4" s="46"/>
    </row>
    <row r="5" spans="1:17" x14ac:dyDescent="0.3">
      <c r="A5" s="16">
        <v>42370</v>
      </c>
      <c r="B5" s="17" t="s">
        <v>17</v>
      </c>
      <c r="C5" s="18" t="s">
        <v>18</v>
      </c>
      <c r="D5" s="19">
        <v>3.5</v>
      </c>
      <c r="E5" s="20">
        <v>1</v>
      </c>
      <c r="F5" s="20">
        <f>D5*E5</f>
        <v>3.5</v>
      </c>
      <c r="G5" s="21" t="s">
        <v>19</v>
      </c>
      <c r="H5" s="20">
        <f>IF(G5="","",IF(G5="Won", E5*D5-1,-E5))</f>
        <v>-1</v>
      </c>
      <c r="I5" s="22">
        <f>H5</f>
        <v>-1</v>
      </c>
      <c r="J5" s="44">
        <f>IF(G5="Won",1,0)</f>
        <v>0</v>
      </c>
      <c r="K5" s="44">
        <f>IF(G5="Lost",1,0)</f>
        <v>1</v>
      </c>
      <c r="L5" s="59">
        <f t="shared" ref="L5:L23" si="0">IF(G5="","",J5/(J5+K5))</f>
        <v>0</v>
      </c>
      <c r="M5" s="23">
        <f t="shared" ref="M5:M23" si="1">D5</f>
        <v>3.5</v>
      </c>
      <c r="N5">
        <v>1</v>
      </c>
      <c r="O5" s="23">
        <f>M5-N5</f>
        <v>2.5</v>
      </c>
      <c r="Q5" s="46" t="s">
        <v>20</v>
      </c>
    </row>
    <row r="6" spans="1:17" x14ac:dyDescent="0.3">
      <c r="A6" s="24">
        <v>42371</v>
      </c>
      <c r="B6" s="25" t="s">
        <v>21</v>
      </c>
      <c r="C6" s="26" t="s">
        <v>22</v>
      </c>
      <c r="D6" s="19">
        <v>3.25</v>
      </c>
      <c r="E6" s="20">
        <f t="shared" ref="E6:E23" si="2">IF(D6="","",IF(G5="Won",1,IF(COUNTIF(G1:G5,"Lost")&gt;4,1,IF(E5&gt;=9,E5*2,E5*3))))</f>
        <v>3</v>
      </c>
      <c r="F6" s="20">
        <f t="shared" ref="F6:F24" si="3">IF(D6="","",IF(G5="Won",  D6*E6,D6*E6))</f>
        <v>9.75</v>
      </c>
      <c r="G6" s="21" t="s">
        <v>19</v>
      </c>
      <c r="H6" s="20">
        <f>IF(G6="","",IF(G6="Won", E6*D6-1,-E6))</f>
        <v>-3</v>
      </c>
      <c r="I6" s="20">
        <f t="shared" ref="I6:I24" si="4">IF(G6="","",H6+I5)</f>
        <v>-4</v>
      </c>
      <c r="J6" s="45">
        <f t="shared" ref="J6:J23" si="5">IF(G6="","",IF(G6="Won",J5+1,IF(G6="Push",J5,J5)))</f>
        <v>0</v>
      </c>
      <c r="K6" s="45">
        <f t="shared" ref="K6:K23" si="6">IF(G6="","",IF(G6="Lost",K5+1,IF(G6="Push",K5,K5)))</f>
        <v>2</v>
      </c>
      <c r="L6" s="59">
        <f t="shared" si="0"/>
        <v>0</v>
      </c>
      <c r="M6" s="23">
        <f t="shared" si="1"/>
        <v>3.25</v>
      </c>
      <c r="N6">
        <v>1</v>
      </c>
      <c r="O6" s="23">
        <f t="shared" ref="O6:O23" si="7">M6-N6</f>
        <v>2.25</v>
      </c>
      <c r="Q6" s="46" t="s">
        <v>24</v>
      </c>
    </row>
    <row r="7" spans="1:17" x14ac:dyDescent="0.3">
      <c r="A7" s="24">
        <v>42372</v>
      </c>
      <c r="B7" s="25" t="s">
        <v>25</v>
      </c>
      <c r="C7" s="26" t="s">
        <v>26</v>
      </c>
      <c r="D7" s="19">
        <v>2.75</v>
      </c>
      <c r="E7" s="20">
        <f t="shared" si="2"/>
        <v>9</v>
      </c>
      <c r="F7" s="20">
        <f t="shared" si="3"/>
        <v>24.75</v>
      </c>
      <c r="G7" s="21" t="s">
        <v>28</v>
      </c>
      <c r="H7" s="20">
        <f t="shared" ref="H7:H23" si="8">IF(G7="","",IF(G7="Won", E7*D7-E7,-E7))</f>
        <v>15.75</v>
      </c>
      <c r="I7" s="20">
        <f t="shared" si="4"/>
        <v>11.75</v>
      </c>
      <c r="J7" s="45">
        <f t="shared" si="5"/>
        <v>1</v>
      </c>
      <c r="K7" s="45">
        <f t="shared" si="6"/>
        <v>2</v>
      </c>
      <c r="L7" s="59">
        <f t="shared" si="0"/>
        <v>0.33333333333333331</v>
      </c>
      <c r="M7" s="23">
        <f t="shared" si="1"/>
        <v>2.75</v>
      </c>
      <c r="N7">
        <v>1</v>
      </c>
      <c r="O7" s="23">
        <f t="shared" si="7"/>
        <v>1.75</v>
      </c>
      <c r="Q7" s="46" t="s">
        <v>0</v>
      </c>
    </row>
    <row r="8" spans="1:17" x14ac:dyDescent="0.3">
      <c r="A8" s="24">
        <v>42374</v>
      </c>
      <c r="B8" s="25" t="s">
        <v>29</v>
      </c>
      <c r="C8" s="47" t="s">
        <v>30</v>
      </c>
      <c r="D8" s="19">
        <v>2.87</v>
      </c>
      <c r="E8" s="20">
        <f t="shared" si="2"/>
        <v>1</v>
      </c>
      <c r="F8" s="20">
        <f t="shared" si="3"/>
        <v>2.87</v>
      </c>
      <c r="G8" s="21" t="s">
        <v>28</v>
      </c>
      <c r="H8" s="20">
        <f t="shared" si="8"/>
        <v>1.87</v>
      </c>
      <c r="I8" s="20">
        <f t="shared" si="4"/>
        <v>13.620000000000001</v>
      </c>
      <c r="J8" s="45">
        <f t="shared" si="5"/>
        <v>2</v>
      </c>
      <c r="K8" s="45">
        <f t="shared" si="6"/>
        <v>2</v>
      </c>
      <c r="L8" s="59">
        <f t="shared" si="0"/>
        <v>0.5</v>
      </c>
      <c r="M8" s="23">
        <f t="shared" si="1"/>
        <v>2.87</v>
      </c>
      <c r="N8">
        <v>1</v>
      </c>
      <c r="O8" s="23">
        <f t="shared" si="7"/>
        <v>1.87</v>
      </c>
    </row>
    <row r="9" spans="1:17" x14ac:dyDescent="0.3">
      <c r="A9" s="24">
        <v>42375</v>
      </c>
      <c r="B9" s="27" t="s">
        <v>31</v>
      </c>
      <c r="C9" s="28" t="s">
        <v>32</v>
      </c>
      <c r="D9" s="19">
        <v>2.75</v>
      </c>
      <c r="E9" s="20">
        <f t="shared" si="2"/>
        <v>1</v>
      </c>
      <c r="F9" s="20">
        <f t="shared" si="3"/>
        <v>2.75</v>
      </c>
      <c r="G9" s="21" t="s">
        <v>19</v>
      </c>
      <c r="H9" s="20">
        <f t="shared" si="8"/>
        <v>-1</v>
      </c>
      <c r="I9" s="20">
        <f t="shared" si="4"/>
        <v>12.620000000000001</v>
      </c>
      <c r="J9" s="45">
        <f t="shared" si="5"/>
        <v>2</v>
      </c>
      <c r="K9" s="45">
        <f t="shared" si="6"/>
        <v>3</v>
      </c>
      <c r="L9" s="59">
        <f t="shared" si="0"/>
        <v>0.4</v>
      </c>
      <c r="M9" s="23">
        <f t="shared" si="1"/>
        <v>2.75</v>
      </c>
      <c r="N9">
        <v>1</v>
      </c>
      <c r="O9" s="23">
        <f t="shared" si="7"/>
        <v>1.75</v>
      </c>
    </row>
    <row r="10" spans="1:17" x14ac:dyDescent="0.3">
      <c r="A10" s="24">
        <v>42376</v>
      </c>
      <c r="B10" s="27" t="s">
        <v>33</v>
      </c>
      <c r="C10" s="28" t="s">
        <v>34</v>
      </c>
      <c r="D10" s="19">
        <v>2.75</v>
      </c>
      <c r="E10" s="20">
        <f t="shared" si="2"/>
        <v>3</v>
      </c>
      <c r="F10" s="20">
        <f t="shared" si="3"/>
        <v>8.25</v>
      </c>
      <c r="G10" s="21" t="s">
        <v>19</v>
      </c>
      <c r="H10" s="20">
        <f t="shared" si="8"/>
        <v>-3</v>
      </c>
      <c r="I10" s="20">
        <f t="shared" si="4"/>
        <v>9.620000000000001</v>
      </c>
      <c r="J10" s="45">
        <f t="shared" si="5"/>
        <v>2</v>
      </c>
      <c r="K10" s="45">
        <f t="shared" si="6"/>
        <v>4</v>
      </c>
      <c r="L10" s="59">
        <f t="shared" si="0"/>
        <v>0.33333333333333331</v>
      </c>
      <c r="M10" s="23">
        <f t="shared" si="1"/>
        <v>2.75</v>
      </c>
      <c r="N10">
        <v>1</v>
      </c>
      <c r="O10" s="23">
        <f t="shared" si="7"/>
        <v>1.75</v>
      </c>
    </row>
    <row r="11" spans="1:17" x14ac:dyDescent="0.3">
      <c r="A11" s="24">
        <v>42377</v>
      </c>
      <c r="B11" s="27" t="s">
        <v>35</v>
      </c>
      <c r="C11" s="28" t="s">
        <v>36</v>
      </c>
      <c r="D11" s="19">
        <v>2.75</v>
      </c>
      <c r="E11" s="20">
        <f t="shared" si="2"/>
        <v>9</v>
      </c>
      <c r="F11" s="20">
        <f t="shared" si="3"/>
        <v>24.75</v>
      </c>
      <c r="G11" s="21" t="s">
        <v>19</v>
      </c>
      <c r="H11" s="20">
        <f t="shared" si="8"/>
        <v>-9</v>
      </c>
      <c r="I11" s="20">
        <f t="shared" si="4"/>
        <v>0.62000000000000099</v>
      </c>
      <c r="J11" s="45">
        <f t="shared" si="5"/>
        <v>2</v>
      </c>
      <c r="K11" s="45">
        <f t="shared" si="6"/>
        <v>5</v>
      </c>
      <c r="L11" s="59">
        <f t="shared" si="0"/>
        <v>0.2857142857142857</v>
      </c>
      <c r="M11" s="23">
        <f t="shared" si="1"/>
        <v>2.75</v>
      </c>
      <c r="N11">
        <v>1</v>
      </c>
      <c r="O11" s="23">
        <f t="shared" si="7"/>
        <v>1.75</v>
      </c>
    </row>
    <row r="12" spans="1:17" x14ac:dyDescent="0.3">
      <c r="A12" s="24">
        <v>42378</v>
      </c>
      <c r="B12" s="27" t="s">
        <v>37</v>
      </c>
      <c r="C12" s="28" t="s">
        <v>38</v>
      </c>
      <c r="D12" s="19">
        <v>2.75</v>
      </c>
      <c r="E12" s="20">
        <f t="shared" si="2"/>
        <v>18</v>
      </c>
      <c r="F12" s="20">
        <f t="shared" si="3"/>
        <v>49.5</v>
      </c>
      <c r="G12" s="21" t="s">
        <v>19</v>
      </c>
      <c r="H12" s="20">
        <f t="shared" si="8"/>
        <v>-18</v>
      </c>
      <c r="I12" s="20">
        <f t="shared" si="4"/>
        <v>-17.38</v>
      </c>
      <c r="J12" s="45">
        <f t="shared" si="5"/>
        <v>2</v>
      </c>
      <c r="K12" s="45">
        <f t="shared" si="6"/>
        <v>6</v>
      </c>
      <c r="L12" s="59">
        <f t="shared" si="0"/>
        <v>0.25</v>
      </c>
      <c r="M12" s="23">
        <f t="shared" si="1"/>
        <v>2.75</v>
      </c>
      <c r="N12">
        <v>1</v>
      </c>
      <c r="O12" s="23">
        <f t="shared" si="7"/>
        <v>1.75</v>
      </c>
    </row>
    <row r="13" spans="1:17" x14ac:dyDescent="0.3">
      <c r="A13" s="24">
        <v>42379</v>
      </c>
      <c r="B13" s="27" t="s">
        <v>39</v>
      </c>
      <c r="C13" s="28" t="s">
        <v>40</v>
      </c>
      <c r="D13" s="19">
        <v>4</v>
      </c>
      <c r="E13" s="20">
        <f t="shared" si="2"/>
        <v>36</v>
      </c>
      <c r="F13" s="20">
        <f t="shared" si="3"/>
        <v>144</v>
      </c>
      <c r="G13" s="21" t="s">
        <v>28</v>
      </c>
      <c r="H13" s="20">
        <f t="shared" si="8"/>
        <v>108</v>
      </c>
      <c r="I13" s="20">
        <f t="shared" si="4"/>
        <v>90.62</v>
      </c>
      <c r="J13" s="45">
        <f t="shared" si="5"/>
        <v>3</v>
      </c>
      <c r="K13" s="45">
        <f t="shared" si="6"/>
        <v>6</v>
      </c>
      <c r="L13" s="59">
        <f t="shared" si="0"/>
        <v>0.33333333333333331</v>
      </c>
      <c r="M13" s="23">
        <f t="shared" si="1"/>
        <v>4</v>
      </c>
      <c r="N13">
        <v>1</v>
      </c>
      <c r="O13" s="23">
        <f t="shared" si="7"/>
        <v>3</v>
      </c>
    </row>
    <row r="14" spans="1:17" x14ac:dyDescent="0.3">
      <c r="A14" s="24">
        <v>42380</v>
      </c>
      <c r="B14" s="27" t="s">
        <v>41</v>
      </c>
      <c r="C14" s="28" t="s">
        <v>42</v>
      </c>
      <c r="D14" s="19">
        <v>3.5</v>
      </c>
      <c r="E14" s="20">
        <f t="shared" si="2"/>
        <v>1</v>
      </c>
      <c r="F14" s="20">
        <f t="shared" si="3"/>
        <v>3.5</v>
      </c>
      <c r="G14" s="21" t="s">
        <v>28</v>
      </c>
      <c r="H14" s="20">
        <f t="shared" si="8"/>
        <v>2.5</v>
      </c>
      <c r="I14" s="20">
        <f t="shared" si="4"/>
        <v>93.12</v>
      </c>
      <c r="J14" s="45">
        <f t="shared" si="5"/>
        <v>4</v>
      </c>
      <c r="K14" s="45">
        <f t="shared" si="6"/>
        <v>6</v>
      </c>
      <c r="L14" s="59">
        <f t="shared" si="0"/>
        <v>0.4</v>
      </c>
      <c r="M14" s="23">
        <f t="shared" si="1"/>
        <v>3.5</v>
      </c>
      <c r="N14">
        <v>1</v>
      </c>
      <c r="O14" s="23">
        <f t="shared" si="7"/>
        <v>2.5</v>
      </c>
    </row>
    <row r="15" spans="1:17" x14ac:dyDescent="0.3">
      <c r="A15" s="24">
        <v>42381</v>
      </c>
      <c r="B15" s="27" t="s">
        <v>43</v>
      </c>
      <c r="C15" s="28" t="s">
        <v>44</v>
      </c>
      <c r="D15" s="19">
        <v>3</v>
      </c>
      <c r="E15" s="20">
        <f t="shared" si="2"/>
        <v>1</v>
      </c>
      <c r="F15" s="20">
        <f t="shared" si="3"/>
        <v>3</v>
      </c>
      <c r="G15" s="21" t="s">
        <v>19</v>
      </c>
      <c r="H15" s="20">
        <f t="shared" si="8"/>
        <v>-1</v>
      </c>
      <c r="I15" s="20">
        <f t="shared" si="4"/>
        <v>92.12</v>
      </c>
      <c r="J15" s="45">
        <f t="shared" si="5"/>
        <v>4</v>
      </c>
      <c r="K15" s="45">
        <f t="shared" si="6"/>
        <v>7</v>
      </c>
      <c r="L15" s="59">
        <f t="shared" si="0"/>
        <v>0.36363636363636365</v>
      </c>
      <c r="M15" s="23">
        <f t="shared" si="1"/>
        <v>3</v>
      </c>
      <c r="N15">
        <v>1</v>
      </c>
      <c r="O15" s="23">
        <f t="shared" si="7"/>
        <v>2</v>
      </c>
    </row>
    <row r="16" spans="1:17" x14ac:dyDescent="0.3">
      <c r="A16" s="24">
        <v>42382</v>
      </c>
      <c r="B16" s="27" t="s">
        <v>45</v>
      </c>
      <c r="C16" s="28" t="s">
        <v>46</v>
      </c>
      <c r="D16" s="19">
        <v>2.87</v>
      </c>
      <c r="E16" s="20">
        <f t="shared" si="2"/>
        <v>3</v>
      </c>
      <c r="F16" s="20">
        <f t="shared" si="3"/>
        <v>8.61</v>
      </c>
      <c r="G16" s="21" t="s">
        <v>19</v>
      </c>
      <c r="H16" s="20">
        <f t="shared" si="8"/>
        <v>-3</v>
      </c>
      <c r="I16" s="20">
        <f t="shared" si="4"/>
        <v>89.12</v>
      </c>
      <c r="J16" s="45">
        <f t="shared" si="5"/>
        <v>4</v>
      </c>
      <c r="K16" s="45">
        <f t="shared" si="6"/>
        <v>8</v>
      </c>
      <c r="L16" s="59">
        <f t="shared" si="0"/>
        <v>0.33333333333333331</v>
      </c>
      <c r="M16" s="23">
        <f t="shared" si="1"/>
        <v>2.87</v>
      </c>
      <c r="N16">
        <v>1</v>
      </c>
      <c r="O16" s="23">
        <f t="shared" si="7"/>
        <v>1.87</v>
      </c>
    </row>
    <row r="17" spans="1:18" x14ac:dyDescent="0.3">
      <c r="A17" s="24">
        <v>42383</v>
      </c>
      <c r="B17" s="27" t="s">
        <v>47</v>
      </c>
      <c r="C17" s="30" t="s">
        <v>48</v>
      </c>
      <c r="D17" s="19">
        <v>2.62</v>
      </c>
      <c r="E17" s="20">
        <f t="shared" si="2"/>
        <v>9</v>
      </c>
      <c r="F17" s="20">
        <f t="shared" si="3"/>
        <v>23.580000000000002</v>
      </c>
      <c r="G17" s="21" t="s">
        <v>28</v>
      </c>
      <c r="H17" s="20">
        <f t="shared" si="8"/>
        <v>14.580000000000002</v>
      </c>
      <c r="I17" s="20">
        <f t="shared" si="4"/>
        <v>103.7</v>
      </c>
      <c r="J17" s="45">
        <f t="shared" si="5"/>
        <v>5</v>
      </c>
      <c r="K17" s="45">
        <f t="shared" si="6"/>
        <v>8</v>
      </c>
      <c r="L17" s="59">
        <f t="shared" si="0"/>
        <v>0.38461538461538464</v>
      </c>
      <c r="M17" s="23">
        <f t="shared" si="1"/>
        <v>2.62</v>
      </c>
      <c r="N17">
        <v>1</v>
      </c>
      <c r="O17" s="23">
        <f t="shared" si="7"/>
        <v>1.62</v>
      </c>
    </row>
    <row r="18" spans="1:18" x14ac:dyDescent="0.3">
      <c r="A18" s="24">
        <v>42384</v>
      </c>
      <c r="B18" s="27" t="s">
        <v>49</v>
      </c>
      <c r="C18" s="30" t="s">
        <v>50</v>
      </c>
      <c r="D18" s="19">
        <v>2.38</v>
      </c>
      <c r="E18" s="20">
        <f t="shared" si="2"/>
        <v>1</v>
      </c>
      <c r="F18" s="20">
        <f t="shared" si="3"/>
        <v>2.38</v>
      </c>
      <c r="G18" s="21" t="s">
        <v>28</v>
      </c>
      <c r="H18" s="20">
        <f t="shared" si="8"/>
        <v>1.38</v>
      </c>
      <c r="I18" s="20">
        <f t="shared" si="4"/>
        <v>105.08</v>
      </c>
      <c r="J18" s="45">
        <f t="shared" si="5"/>
        <v>6</v>
      </c>
      <c r="K18" s="45">
        <f t="shared" si="6"/>
        <v>8</v>
      </c>
      <c r="L18" s="59">
        <f t="shared" si="0"/>
        <v>0.42857142857142855</v>
      </c>
      <c r="M18" s="23">
        <f t="shared" si="1"/>
        <v>2.38</v>
      </c>
      <c r="N18">
        <v>1</v>
      </c>
      <c r="O18" s="23">
        <f t="shared" si="7"/>
        <v>1.38</v>
      </c>
    </row>
    <row r="19" spans="1:18" x14ac:dyDescent="0.3">
      <c r="A19" s="24">
        <v>42385</v>
      </c>
      <c r="B19" s="27" t="s">
        <v>51</v>
      </c>
      <c r="C19" s="30" t="s">
        <v>52</v>
      </c>
      <c r="D19" s="19">
        <v>3</v>
      </c>
      <c r="E19" s="20">
        <f t="shared" si="2"/>
        <v>1</v>
      </c>
      <c r="F19" s="20">
        <f t="shared" si="3"/>
        <v>3</v>
      </c>
      <c r="G19" s="21" t="s">
        <v>19</v>
      </c>
      <c r="H19" s="20">
        <f t="shared" si="8"/>
        <v>-1</v>
      </c>
      <c r="I19" s="20">
        <f t="shared" si="4"/>
        <v>104.08</v>
      </c>
      <c r="J19" s="45">
        <f t="shared" si="5"/>
        <v>6</v>
      </c>
      <c r="K19" s="45">
        <f t="shared" si="6"/>
        <v>9</v>
      </c>
      <c r="L19" s="59">
        <f t="shared" si="0"/>
        <v>0.4</v>
      </c>
      <c r="M19" s="23">
        <f t="shared" si="1"/>
        <v>3</v>
      </c>
      <c r="N19">
        <v>1</v>
      </c>
      <c r="O19" s="23">
        <f t="shared" si="7"/>
        <v>2</v>
      </c>
    </row>
    <row r="20" spans="1:18" x14ac:dyDescent="0.3">
      <c r="A20" s="24">
        <v>42386</v>
      </c>
      <c r="B20" s="27" t="s">
        <v>53</v>
      </c>
      <c r="C20" s="30" t="s">
        <v>54</v>
      </c>
      <c r="D20" s="19">
        <v>3.75</v>
      </c>
      <c r="E20" s="20">
        <f t="shared" si="2"/>
        <v>3</v>
      </c>
      <c r="F20" s="20">
        <f t="shared" si="3"/>
        <v>11.25</v>
      </c>
      <c r="G20" s="21" t="s">
        <v>19</v>
      </c>
      <c r="H20" s="20">
        <f t="shared" si="8"/>
        <v>-3</v>
      </c>
      <c r="I20" s="20">
        <f t="shared" si="4"/>
        <v>101.08</v>
      </c>
      <c r="J20" s="45">
        <f t="shared" si="5"/>
        <v>6</v>
      </c>
      <c r="K20" s="45">
        <f t="shared" si="6"/>
        <v>10</v>
      </c>
      <c r="L20" s="59">
        <f t="shared" si="0"/>
        <v>0.375</v>
      </c>
      <c r="M20" s="23">
        <f t="shared" si="1"/>
        <v>3.75</v>
      </c>
      <c r="N20">
        <v>1</v>
      </c>
      <c r="O20" s="23">
        <f t="shared" si="7"/>
        <v>2.75</v>
      </c>
    </row>
    <row r="21" spans="1:18" x14ac:dyDescent="0.3">
      <c r="A21" s="24">
        <v>42387</v>
      </c>
      <c r="B21" s="27" t="s">
        <v>55</v>
      </c>
      <c r="C21" s="30" t="s">
        <v>56</v>
      </c>
      <c r="D21" s="19">
        <v>2.87</v>
      </c>
      <c r="E21" s="20">
        <f t="shared" si="2"/>
        <v>9</v>
      </c>
      <c r="F21" s="20">
        <f t="shared" si="3"/>
        <v>25.830000000000002</v>
      </c>
      <c r="G21" s="21" t="s">
        <v>28</v>
      </c>
      <c r="H21" s="20">
        <f t="shared" si="8"/>
        <v>16.830000000000002</v>
      </c>
      <c r="I21" s="20">
        <f t="shared" si="4"/>
        <v>117.91</v>
      </c>
      <c r="J21" s="45">
        <f t="shared" si="5"/>
        <v>7</v>
      </c>
      <c r="K21" s="45">
        <f t="shared" si="6"/>
        <v>10</v>
      </c>
      <c r="L21" s="59">
        <f t="shared" si="0"/>
        <v>0.41176470588235292</v>
      </c>
      <c r="M21" s="23">
        <f t="shared" si="1"/>
        <v>2.87</v>
      </c>
      <c r="N21">
        <v>1</v>
      </c>
      <c r="O21" s="23">
        <f t="shared" si="7"/>
        <v>1.87</v>
      </c>
    </row>
    <row r="22" spans="1:18" x14ac:dyDescent="0.3">
      <c r="A22" s="24">
        <v>42388</v>
      </c>
      <c r="B22" s="27" t="s">
        <v>39</v>
      </c>
      <c r="C22" s="30" t="s">
        <v>40</v>
      </c>
      <c r="D22" s="19">
        <v>3.75</v>
      </c>
      <c r="E22" s="20">
        <f t="shared" si="2"/>
        <v>1</v>
      </c>
      <c r="F22" s="20">
        <f t="shared" si="3"/>
        <v>3.75</v>
      </c>
      <c r="G22" s="21" t="s">
        <v>19</v>
      </c>
      <c r="H22" s="20">
        <f t="shared" si="8"/>
        <v>-1</v>
      </c>
      <c r="I22" s="20">
        <f t="shared" si="4"/>
        <v>116.91</v>
      </c>
      <c r="J22" s="45">
        <f t="shared" si="5"/>
        <v>7</v>
      </c>
      <c r="K22" s="45">
        <f t="shared" si="6"/>
        <v>11</v>
      </c>
      <c r="L22" s="59">
        <f t="shared" si="0"/>
        <v>0.3888888888888889</v>
      </c>
      <c r="M22" s="23">
        <f t="shared" si="1"/>
        <v>3.75</v>
      </c>
      <c r="N22">
        <v>1</v>
      </c>
      <c r="O22" s="23">
        <f t="shared" si="7"/>
        <v>2.75</v>
      </c>
    </row>
    <row r="23" spans="1:18" x14ac:dyDescent="0.3">
      <c r="A23" s="24">
        <v>42389</v>
      </c>
      <c r="B23" s="27" t="s">
        <v>57</v>
      </c>
      <c r="C23" s="30" t="s">
        <v>58</v>
      </c>
      <c r="D23" s="19">
        <v>3</v>
      </c>
      <c r="E23" s="20">
        <f t="shared" si="2"/>
        <v>3</v>
      </c>
      <c r="F23" s="20">
        <f t="shared" si="3"/>
        <v>9</v>
      </c>
      <c r="G23" s="21" t="s">
        <v>19</v>
      </c>
      <c r="H23" s="20">
        <f t="shared" si="8"/>
        <v>-3</v>
      </c>
      <c r="I23" s="20">
        <f t="shared" si="4"/>
        <v>113.91</v>
      </c>
      <c r="J23" s="45">
        <f t="shared" si="5"/>
        <v>7</v>
      </c>
      <c r="K23" s="45">
        <f t="shared" si="6"/>
        <v>12</v>
      </c>
      <c r="L23" s="59">
        <f t="shared" si="0"/>
        <v>0.36842105263157893</v>
      </c>
      <c r="M23" s="23">
        <f t="shared" si="1"/>
        <v>3</v>
      </c>
      <c r="N23">
        <v>1</v>
      </c>
      <c r="O23" s="23">
        <f t="shared" si="7"/>
        <v>2</v>
      </c>
    </row>
    <row r="24" spans="1:18" x14ac:dyDescent="0.3">
      <c r="A24" s="24">
        <v>42391</v>
      </c>
      <c r="B24" s="27" t="s">
        <v>62</v>
      </c>
      <c r="C24" s="48" t="s">
        <v>63</v>
      </c>
      <c r="D24" s="19">
        <v>3.25</v>
      </c>
      <c r="E24" s="20">
        <v>9</v>
      </c>
      <c r="F24" s="20">
        <f t="shared" si="3"/>
        <v>29.25</v>
      </c>
      <c r="G24" s="21" t="s">
        <v>19</v>
      </c>
      <c r="H24" s="20">
        <f t="shared" ref="H24:H69" si="9">IF(G24="","",IF(G24="Won", E24*D24-E24,-E24))</f>
        <v>-9</v>
      </c>
      <c r="I24" s="20">
        <f t="shared" si="4"/>
        <v>104.91</v>
      </c>
      <c r="J24" s="45">
        <f t="shared" ref="J24:J34" si="10">IF(G24="","",IF(G24="Won",J23+1,IF(G24="Push",J23,J23)))</f>
        <v>7</v>
      </c>
      <c r="K24" s="45">
        <f t="shared" ref="K24:K34" si="11">IF(G24="","",IF(G24="Lost",K23+1,IF(G24="Push",K23,K23)))</f>
        <v>13</v>
      </c>
      <c r="L24" s="59">
        <f t="shared" ref="L24:L34" si="12">IF(G24="","",J24/(J24+K24))</f>
        <v>0.35</v>
      </c>
      <c r="M24" s="23">
        <f t="shared" ref="M24:M67" si="13">D24</f>
        <v>3.25</v>
      </c>
      <c r="N24">
        <v>1</v>
      </c>
      <c r="O24" s="23">
        <f t="shared" ref="O24:O58" si="14">M24-N24</f>
        <v>2.25</v>
      </c>
    </row>
    <row r="25" spans="1:18" x14ac:dyDescent="0.3">
      <c r="A25" s="24">
        <v>42392</v>
      </c>
      <c r="B25" s="27" t="s">
        <v>64</v>
      </c>
      <c r="C25" s="30" t="s">
        <v>65</v>
      </c>
      <c r="D25" s="19">
        <v>2.62</v>
      </c>
      <c r="E25" s="20">
        <f>IF(D25="","",IF(G24="Won",1,IF(COUNTIF(G21:G24,"Lost")&gt;4,1,IF(E24&gt;=9,E24*2,E24*3))))</f>
        <v>18</v>
      </c>
      <c r="F25" s="20">
        <f t="shared" ref="F25:F68" si="15">IF(D25="","",IF(G24="Won",  D25*E25,D25*E25))</f>
        <v>47.160000000000004</v>
      </c>
      <c r="G25" s="21" t="s">
        <v>28</v>
      </c>
      <c r="H25" s="20">
        <f t="shared" si="9"/>
        <v>29.160000000000004</v>
      </c>
      <c r="I25" s="20">
        <f t="shared" ref="I25:I68" si="16">IF(G25="","",H25+I24)</f>
        <v>134.07</v>
      </c>
      <c r="J25" s="45">
        <f t="shared" si="10"/>
        <v>8</v>
      </c>
      <c r="K25" s="45">
        <f t="shared" si="11"/>
        <v>13</v>
      </c>
      <c r="L25" s="59">
        <f t="shared" si="12"/>
        <v>0.38095238095238093</v>
      </c>
      <c r="M25" s="23">
        <f t="shared" si="13"/>
        <v>2.62</v>
      </c>
      <c r="N25">
        <v>1</v>
      </c>
      <c r="O25" s="23">
        <f t="shared" si="14"/>
        <v>1.62</v>
      </c>
    </row>
    <row r="26" spans="1:18" x14ac:dyDescent="0.3">
      <c r="A26" s="24">
        <v>42395</v>
      </c>
      <c r="B26" s="27" t="s">
        <v>66</v>
      </c>
      <c r="C26" s="30" t="s">
        <v>67</v>
      </c>
      <c r="D26" s="19">
        <v>4</v>
      </c>
      <c r="E26" s="20">
        <f>IF(D26="","",IF(G25="Won",1,IF(COUNTIF(G22:G25,"Lost")&gt;4,1,IF(E25&gt;=9,E25*2,E25*3))))</f>
        <v>1</v>
      </c>
      <c r="F26" s="20">
        <f t="shared" si="15"/>
        <v>4</v>
      </c>
      <c r="G26" s="21" t="s">
        <v>19</v>
      </c>
      <c r="H26" s="20">
        <f t="shared" si="9"/>
        <v>-1</v>
      </c>
      <c r="I26" s="20">
        <f t="shared" si="16"/>
        <v>133.07</v>
      </c>
      <c r="J26" s="45">
        <f t="shared" si="10"/>
        <v>8</v>
      </c>
      <c r="K26" s="45">
        <f t="shared" si="11"/>
        <v>14</v>
      </c>
      <c r="L26" s="59">
        <f t="shared" si="12"/>
        <v>0.36363636363636365</v>
      </c>
      <c r="M26" s="23">
        <f t="shared" si="13"/>
        <v>4</v>
      </c>
      <c r="N26">
        <v>1</v>
      </c>
      <c r="O26" s="23">
        <f t="shared" si="14"/>
        <v>3</v>
      </c>
    </row>
    <row r="27" spans="1:18" x14ac:dyDescent="0.3">
      <c r="A27" s="24">
        <v>42396</v>
      </c>
      <c r="B27" s="27" t="s">
        <v>68</v>
      </c>
      <c r="C27" s="30" t="s">
        <v>69</v>
      </c>
      <c r="D27" s="19">
        <v>2.37</v>
      </c>
      <c r="E27" s="20">
        <f>IF(D27="","",IF(G26="Won",1,IF(COUNTIF(G23:G26,"Lost")&gt;4,1,IF(E26&gt;=9,E26*2,E26*3))))</f>
        <v>3</v>
      </c>
      <c r="F27" s="20">
        <f t="shared" si="15"/>
        <v>7.11</v>
      </c>
      <c r="G27" s="21" t="s">
        <v>19</v>
      </c>
      <c r="H27" s="20">
        <f t="shared" si="9"/>
        <v>-3</v>
      </c>
      <c r="I27" s="20">
        <f t="shared" si="16"/>
        <v>130.07</v>
      </c>
      <c r="J27" s="45">
        <f t="shared" si="10"/>
        <v>8</v>
      </c>
      <c r="K27" s="45">
        <f t="shared" si="11"/>
        <v>15</v>
      </c>
      <c r="L27" s="59">
        <f t="shared" si="12"/>
        <v>0.34782608695652173</v>
      </c>
      <c r="M27" s="23">
        <f t="shared" si="13"/>
        <v>2.37</v>
      </c>
      <c r="N27">
        <v>1</v>
      </c>
      <c r="O27" s="23">
        <f t="shared" si="14"/>
        <v>1.37</v>
      </c>
    </row>
    <row r="28" spans="1:18" x14ac:dyDescent="0.3">
      <c r="A28" s="24">
        <v>42397</v>
      </c>
      <c r="B28" s="27" t="s">
        <v>70</v>
      </c>
      <c r="C28" s="30" t="s">
        <v>71</v>
      </c>
      <c r="D28" s="19">
        <v>3.25</v>
      </c>
      <c r="E28" s="20">
        <f>IF(D28="","",IF(G27="Won",1,IF(COUNTIF(G235:G235,"Lost")&gt;4,1,IF(E27&gt;=9,E27*2,E27*3))))</f>
        <v>9</v>
      </c>
      <c r="F28" s="20">
        <f t="shared" si="15"/>
        <v>29.25</v>
      </c>
      <c r="G28" s="21" t="s">
        <v>28</v>
      </c>
      <c r="H28" s="20">
        <f t="shared" si="9"/>
        <v>20.25</v>
      </c>
      <c r="I28" s="20">
        <f t="shared" si="16"/>
        <v>150.32</v>
      </c>
      <c r="J28" s="45">
        <f t="shared" si="10"/>
        <v>9</v>
      </c>
      <c r="K28" s="45">
        <f t="shared" si="11"/>
        <v>15</v>
      </c>
      <c r="L28" s="59">
        <f t="shared" si="12"/>
        <v>0.375</v>
      </c>
      <c r="M28" s="23">
        <f t="shared" si="13"/>
        <v>3.25</v>
      </c>
      <c r="N28">
        <v>1</v>
      </c>
      <c r="O28" s="23">
        <f t="shared" si="14"/>
        <v>2.25</v>
      </c>
    </row>
    <row r="29" spans="1:18" x14ac:dyDescent="0.3">
      <c r="A29" s="24">
        <v>42398</v>
      </c>
      <c r="B29" s="27" t="s">
        <v>72</v>
      </c>
      <c r="C29" s="30" t="s">
        <v>73</v>
      </c>
      <c r="D29" s="19">
        <v>2.5</v>
      </c>
      <c r="E29" s="20">
        <f t="shared" ref="E29:E47" si="17">IF(D29="","",IF(G28="Won",1,IF(COUNTIF(G24:G28,"Lost")&gt;4,1,IF(E28&gt;=9,E28*2,E28*3))))</f>
        <v>1</v>
      </c>
      <c r="F29" s="20">
        <f t="shared" si="15"/>
        <v>2.5</v>
      </c>
      <c r="G29" s="21" t="s">
        <v>19</v>
      </c>
      <c r="H29" s="20">
        <f t="shared" si="9"/>
        <v>-1</v>
      </c>
      <c r="I29" s="20">
        <f t="shared" si="16"/>
        <v>149.32</v>
      </c>
      <c r="J29" s="45">
        <f t="shared" si="10"/>
        <v>9</v>
      </c>
      <c r="K29" s="45">
        <f t="shared" si="11"/>
        <v>16</v>
      </c>
      <c r="L29" s="59">
        <f t="shared" si="12"/>
        <v>0.36</v>
      </c>
      <c r="M29" s="23">
        <f t="shared" si="13"/>
        <v>2.5</v>
      </c>
      <c r="N29">
        <v>1</v>
      </c>
      <c r="O29" s="23">
        <f t="shared" si="14"/>
        <v>1.5</v>
      </c>
    </row>
    <row r="30" spans="1:18" x14ac:dyDescent="0.3">
      <c r="A30" s="24">
        <v>42399</v>
      </c>
      <c r="B30" s="27" t="s">
        <v>74</v>
      </c>
      <c r="C30" s="48" t="s">
        <v>75</v>
      </c>
      <c r="D30" s="19">
        <v>3.25</v>
      </c>
      <c r="E30" s="20">
        <f t="shared" si="17"/>
        <v>3</v>
      </c>
      <c r="F30" s="20">
        <f t="shared" si="15"/>
        <v>9.75</v>
      </c>
      <c r="G30" s="37" t="s">
        <v>19</v>
      </c>
      <c r="H30" s="20">
        <f t="shared" si="9"/>
        <v>-3</v>
      </c>
      <c r="I30" s="20">
        <f t="shared" si="16"/>
        <v>146.32</v>
      </c>
      <c r="J30" s="45">
        <f t="shared" si="10"/>
        <v>9</v>
      </c>
      <c r="K30" s="45">
        <f t="shared" si="11"/>
        <v>17</v>
      </c>
      <c r="L30" s="59">
        <f t="shared" si="12"/>
        <v>0.34615384615384615</v>
      </c>
      <c r="M30" s="23">
        <f t="shared" si="13"/>
        <v>3.25</v>
      </c>
      <c r="N30">
        <v>1</v>
      </c>
      <c r="O30" s="23">
        <f t="shared" si="14"/>
        <v>2.25</v>
      </c>
    </row>
    <row r="31" spans="1:18" x14ac:dyDescent="0.3">
      <c r="A31" s="24">
        <v>42400</v>
      </c>
      <c r="B31" s="27" t="s">
        <v>76</v>
      </c>
      <c r="C31" s="48" t="s">
        <v>77</v>
      </c>
      <c r="D31" s="19">
        <v>3.25</v>
      </c>
      <c r="E31" s="20">
        <f t="shared" si="17"/>
        <v>9</v>
      </c>
      <c r="F31" s="20">
        <f t="shared" si="15"/>
        <v>29.25</v>
      </c>
      <c r="G31" s="21" t="s">
        <v>19</v>
      </c>
      <c r="H31" s="20">
        <f t="shared" si="9"/>
        <v>-9</v>
      </c>
      <c r="I31" s="20">
        <f t="shared" si="16"/>
        <v>137.32</v>
      </c>
      <c r="J31" s="45">
        <f t="shared" si="10"/>
        <v>9</v>
      </c>
      <c r="K31" s="45">
        <f t="shared" si="11"/>
        <v>18</v>
      </c>
      <c r="L31" s="59">
        <f t="shared" si="12"/>
        <v>0.33333333333333331</v>
      </c>
      <c r="M31" s="23">
        <f t="shared" si="13"/>
        <v>3.25</v>
      </c>
      <c r="N31">
        <v>1</v>
      </c>
      <c r="O31" s="23">
        <f t="shared" si="14"/>
        <v>2.25</v>
      </c>
    </row>
    <row r="32" spans="1:18" ht="18.75" customHeight="1" x14ac:dyDescent="0.3">
      <c r="A32" s="51">
        <v>42401</v>
      </c>
      <c r="B32" s="17" t="s">
        <v>78</v>
      </c>
      <c r="C32" s="18" t="s">
        <v>79</v>
      </c>
      <c r="D32" s="52">
        <v>2.37</v>
      </c>
      <c r="E32" s="20">
        <f t="shared" si="17"/>
        <v>18</v>
      </c>
      <c r="F32" s="53">
        <f t="shared" si="15"/>
        <v>42.660000000000004</v>
      </c>
      <c r="G32" s="54" t="s">
        <v>28</v>
      </c>
      <c r="H32" s="20">
        <f t="shared" si="9"/>
        <v>24.660000000000004</v>
      </c>
      <c r="I32" s="53">
        <f t="shared" si="16"/>
        <v>161.97999999999999</v>
      </c>
      <c r="J32" s="45">
        <f t="shared" si="10"/>
        <v>10</v>
      </c>
      <c r="K32" s="45">
        <f t="shared" si="11"/>
        <v>18</v>
      </c>
      <c r="L32" s="59">
        <f t="shared" si="12"/>
        <v>0.35714285714285715</v>
      </c>
      <c r="M32" s="49">
        <f t="shared" si="13"/>
        <v>2.37</v>
      </c>
      <c r="N32" s="50">
        <v>1</v>
      </c>
      <c r="O32" s="49">
        <f t="shared" si="14"/>
        <v>1.37</v>
      </c>
      <c r="P32" s="71">
        <v>1</v>
      </c>
      <c r="Q32" s="71">
        <v>0</v>
      </c>
      <c r="R32" s="70">
        <v>1</v>
      </c>
    </row>
    <row r="33" spans="1:18" s="50" customFormat="1" ht="40.5" customHeight="1" x14ac:dyDescent="0.3">
      <c r="A33" s="24">
        <v>42402</v>
      </c>
      <c r="B33" s="25" t="s">
        <v>80</v>
      </c>
      <c r="C33" s="26" t="s">
        <v>81</v>
      </c>
      <c r="D33" s="19">
        <v>2.62</v>
      </c>
      <c r="E33" s="20">
        <f t="shared" si="17"/>
        <v>1</v>
      </c>
      <c r="F33" s="20">
        <f t="shared" si="15"/>
        <v>2.62</v>
      </c>
      <c r="G33" s="21" t="s">
        <v>19</v>
      </c>
      <c r="H33" s="20">
        <f t="shared" si="9"/>
        <v>-1</v>
      </c>
      <c r="I33" s="20">
        <f t="shared" si="16"/>
        <v>160.97999999999999</v>
      </c>
      <c r="J33" s="45">
        <f t="shared" si="10"/>
        <v>10</v>
      </c>
      <c r="K33" s="45">
        <f t="shared" si="11"/>
        <v>19</v>
      </c>
      <c r="L33" s="59">
        <f t="shared" si="12"/>
        <v>0.34482758620689657</v>
      </c>
      <c r="M33" s="23">
        <f t="shared" si="13"/>
        <v>2.62</v>
      </c>
      <c r="N33">
        <v>1</v>
      </c>
      <c r="O33" s="23">
        <f t="shared" si="14"/>
        <v>1.62</v>
      </c>
      <c r="P33" s="45">
        <f t="shared" ref="P33:P56" si="18">IF(G33="","",IF(G33="Won",P32+1,IF(G33="Push",P32,P32)))</f>
        <v>1</v>
      </c>
      <c r="Q33" s="45">
        <f t="shared" ref="Q33:Q56" si="19">IF(G33="","",IF(G33="Lost",Q32+1,IF(G33="Push",Q32,Q32)))</f>
        <v>1</v>
      </c>
      <c r="R33" s="69">
        <f t="shared" ref="R33:R96" si="20">IF(G33="","",P33/(P33+Q33))</f>
        <v>0.5</v>
      </c>
    </row>
    <row r="34" spans="1:18" x14ac:dyDescent="0.3">
      <c r="A34" s="24">
        <v>42403</v>
      </c>
      <c r="B34" s="25" t="s">
        <v>82</v>
      </c>
      <c r="C34" s="26" t="s">
        <v>83</v>
      </c>
      <c r="D34" s="19">
        <v>2.38</v>
      </c>
      <c r="E34" s="20">
        <f t="shared" si="17"/>
        <v>3</v>
      </c>
      <c r="F34" s="20">
        <f t="shared" si="15"/>
        <v>7.14</v>
      </c>
      <c r="G34" s="21" t="s">
        <v>28</v>
      </c>
      <c r="H34" s="20">
        <f t="shared" si="9"/>
        <v>4.1399999999999997</v>
      </c>
      <c r="I34" s="20">
        <f t="shared" si="16"/>
        <v>165.11999999999998</v>
      </c>
      <c r="J34" s="45">
        <f t="shared" si="10"/>
        <v>11</v>
      </c>
      <c r="K34" s="45">
        <f t="shared" si="11"/>
        <v>19</v>
      </c>
      <c r="L34" s="59">
        <f t="shared" si="12"/>
        <v>0.36666666666666664</v>
      </c>
      <c r="M34" s="23">
        <f t="shared" si="13"/>
        <v>2.38</v>
      </c>
      <c r="N34">
        <v>1</v>
      </c>
      <c r="O34" s="23">
        <f t="shared" si="14"/>
        <v>1.38</v>
      </c>
      <c r="P34" s="45">
        <f t="shared" si="18"/>
        <v>2</v>
      </c>
      <c r="Q34" s="45">
        <f t="shared" si="19"/>
        <v>1</v>
      </c>
      <c r="R34" s="69">
        <f t="shared" si="20"/>
        <v>0.66666666666666663</v>
      </c>
    </row>
    <row r="35" spans="1:18" x14ac:dyDescent="0.3">
      <c r="A35" s="24">
        <v>42404</v>
      </c>
      <c r="B35" s="27" t="s">
        <v>84</v>
      </c>
      <c r="C35" s="28" t="s">
        <v>85</v>
      </c>
      <c r="D35" s="19">
        <v>1.8</v>
      </c>
      <c r="E35" s="20">
        <f t="shared" si="17"/>
        <v>1</v>
      </c>
      <c r="F35" s="20">
        <f t="shared" si="15"/>
        <v>1.8</v>
      </c>
      <c r="G35" s="21" t="s">
        <v>28</v>
      </c>
      <c r="H35" s="20">
        <f t="shared" si="9"/>
        <v>0.8</v>
      </c>
      <c r="I35" s="20">
        <f t="shared" si="16"/>
        <v>165.92</v>
      </c>
      <c r="J35" s="45">
        <f t="shared" ref="J35:J98" si="21">IF(G35="","",IF(G35="Won",J34+1,IF(G35="Push",J34,J34)))</f>
        <v>12</v>
      </c>
      <c r="K35" s="45">
        <f t="shared" ref="K35:K98" si="22">IF(G35="","",IF(G35="Lost",K34+1,IF(G35="Push",K34,K34)))</f>
        <v>19</v>
      </c>
      <c r="L35" s="59">
        <f t="shared" ref="L35:L98" si="23">IF(G35="","",J35/(J35+K35))</f>
        <v>0.38709677419354838</v>
      </c>
      <c r="M35" s="23">
        <f t="shared" si="13"/>
        <v>1.8</v>
      </c>
      <c r="N35">
        <v>1</v>
      </c>
      <c r="O35" s="23">
        <f t="shared" si="14"/>
        <v>0.8</v>
      </c>
      <c r="P35" s="45">
        <f t="shared" si="18"/>
        <v>3</v>
      </c>
      <c r="Q35" s="45">
        <f t="shared" si="19"/>
        <v>1</v>
      </c>
      <c r="R35" s="69">
        <f t="shared" si="20"/>
        <v>0.75</v>
      </c>
    </row>
    <row r="36" spans="1:18" x14ac:dyDescent="0.3">
      <c r="A36" s="24">
        <v>42405</v>
      </c>
      <c r="B36" s="27" t="s">
        <v>86</v>
      </c>
      <c r="C36" s="28" t="s">
        <v>87</v>
      </c>
      <c r="D36" s="19">
        <v>2.5</v>
      </c>
      <c r="E36" s="20">
        <f t="shared" si="17"/>
        <v>1</v>
      </c>
      <c r="F36" s="20">
        <f t="shared" si="15"/>
        <v>2.5</v>
      </c>
      <c r="G36" s="21" t="s">
        <v>19</v>
      </c>
      <c r="H36" s="20">
        <f t="shared" si="9"/>
        <v>-1</v>
      </c>
      <c r="I36" s="20">
        <f t="shared" si="16"/>
        <v>164.92</v>
      </c>
      <c r="J36" s="45">
        <f t="shared" si="21"/>
        <v>12</v>
      </c>
      <c r="K36" s="45">
        <f t="shared" si="22"/>
        <v>20</v>
      </c>
      <c r="L36" s="59">
        <f t="shared" si="23"/>
        <v>0.375</v>
      </c>
      <c r="M36" s="23">
        <f t="shared" si="13"/>
        <v>2.5</v>
      </c>
      <c r="N36">
        <v>1</v>
      </c>
      <c r="O36" s="23">
        <f t="shared" si="14"/>
        <v>1.5</v>
      </c>
      <c r="P36" s="45">
        <f t="shared" si="18"/>
        <v>3</v>
      </c>
      <c r="Q36" s="45">
        <f t="shared" si="19"/>
        <v>2</v>
      </c>
      <c r="R36" s="69">
        <f t="shared" si="20"/>
        <v>0.6</v>
      </c>
    </row>
    <row r="37" spans="1:18" x14ac:dyDescent="0.3">
      <c r="A37" s="24">
        <v>42407</v>
      </c>
      <c r="B37" s="27" t="s">
        <v>88</v>
      </c>
      <c r="C37" s="28" t="s">
        <v>89</v>
      </c>
      <c r="D37" s="19">
        <v>3.5</v>
      </c>
      <c r="E37" s="20">
        <f t="shared" si="17"/>
        <v>3</v>
      </c>
      <c r="F37" s="20">
        <f t="shared" si="15"/>
        <v>10.5</v>
      </c>
      <c r="G37" s="21" t="s">
        <v>28</v>
      </c>
      <c r="H37" s="20">
        <f t="shared" si="9"/>
        <v>7.5</v>
      </c>
      <c r="I37" s="20">
        <f t="shared" si="16"/>
        <v>172.42</v>
      </c>
      <c r="J37" s="45">
        <f t="shared" si="21"/>
        <v>13</v>
      </c>
      <c r="K37" s="45">
        <f t="shared" si="22"/>
        <v>20</v>
      </c>
      <c r="L37" s="59">
        <f t="shared" si="23"/>
        <v>0.39393939393939392</v>
      </c>
      <c r="M37" s="23">
        <f t="shared" si="13"/>
        <v>3.5</v>
      </c>
      <c r="N37">
        <v>1</v>
      </c>
      <c r="O37" s="23">
        <f t="shared" si="14"/>
        <v>2.5</v>
      </c>
      <c r="P37" s="45">
        <f t="shared" si="18"/>
        <v>4</v>
      </c>
      <c r="Q37" s="45">
        <f t="shared" si="19"/>
        <v>2</v>
      </c>
      <c r="R37" s="69">
        <f t="shared" si="20"/>
        <v>0.66666666666666663</v>
      </c>
    </row>
    <row r="38" spans="1:18" x14ac:dyDescent="0.3">
      <c r="A38" s="24">
        <v>42408</v>
      </c>
      <c r="B38" s="27" t="s">
        <v>90</v>
      </c>
      <c r="C38" s="28" t="s">
        <v>91</v>
      </c>
      <c r="D38" s="19">
        <v>2.25</v>
      </c>
      <c r="E38" s="20">
        <f t="shared" si="17"/>
        <v>1</v>
      </c>
      <c r="F38" s="20">
        <f t="shared" si="15"/>
        <v>2.25</v>
      </c>
      <c r="G38" s="21" t="s">
        <v>19</v>
      </c>
      <c r="H38" s="20">
        <f t="shared" si="9"/>
        <v>-1</v>
      </c>
      <c r="I38" s="20">
        <f t="shared" si="16"/>
        <v>171.42</v>
      </c>
      <c r="J38" s="45">
        <f t="shared" si="21"/>
        <v>13</v>
      </c>
      <c r="K38" s="45">
        <f t="shared" si="22"/>
        <v>21</v>
      </c>
      <c r="L38" s="59">
        <f t="shared" si="23"/>
        <v>0.38235294117647056</v>
      </c>
      <c r="M38" s="23">
        <f t="shared" si="13"/>
        <v>2.25</v>
      </c>
      <c r="N38">
        <v>1</v>
      </c>
      <c r="O38" s="23">
        <f t="shared" si="14"/>
        <v>1.25</v>
      </c>
      <c r="P38" s="45">
        <f t="shared" si="18"/>
        <v>4</v>
      </c>
      <c r="Q38" s="45">
        <f t="shared" si="19"/>
        <v>3</v>
      </c>
      <c r="R38" s="69">
        <f t="shared" si="20"/>
        <v>0.5714285714285714</v>
      </c>
    </row>
    <row r="39" spans="1:18" x14ac:dyDescent="0.3">
      <c r="A39" s="24">
        <v>42409</v>
      </c>
      <c r="B39" s="27" t="s">
        <v>92</v>
      </c>
      <c r="C39" s="28" t="s">
        <v>93</v>
      </c>
      <c r="D39" s="19">
        <v>3</v>
      </c>
      <c r="E39" s="20">
        <f t="shared" si="17"/>
        <v>3</v>
      </c>
      <c r="F39" s="20">
        <f t="shared" si="15"/>
        <v>9</v>
      </c>
      <c r="G39" s="21" t="s">
        <v>19</v>
      </c>
      <c r="H39" s="20">
        <f t="shared" si="9"/>
        <v>-3</v>
      </c>
      <c r="I39" s="20">
        <f t="shared" si="16"/>
        <v>168.42</v>
      </c>
      <c r="J39" s="45">
        <f t="shared" si="21"/>
        <v>13</v>
      </c>
      <c r="K39" s="45">
        <f t="shared" si="22"/>
        <v>22</v>
      </c>
      <c r="L39" s="59">
        <f t="shared" si="23"/>
        <v>0.37142857142857144</v>
      </c>
      <c r="M39" s="23">
        <f t="shared" si="13"/>
        <v>3</v>
      </c>
      <c r="N39">
        <v>1</v>
      </c>
      <c r="O39" s="23">
        <f t="shared" si="14"/>
        <v>2</v>
      </c>
      <c r="P39" s="45">
        <f t="shared" si="18"/>
        <v>4</v>
      </c>
      <c r="Q39" s="45">
        <f t="shared" si="19"/>
        <v>4</v>
      </c>
      <c r="R39" s="69">
        <f t="shared" si="20"/>
        <v>0.5</v>
      </c>
    </row>
    <row r="40" spans="1:18" x14ac:dyDescent="0.3">
      <c r="A40" s="24">
        <v>42410</v>
      </c>
      <c r="B40" s="27" t="s">
        <v>94</v>
      </c>
      <c r="C40" s="28" t="s">
        <v>95</v>
      </c>
      <c r="D40" s="19">
        <v>2.25</v>
      </c>
      <c r="E40" s="20">
        <f t="shared" si="17"/>
        <v>9</v>
      </c>
      <c r="F40" s="20">
        <f t="shared" si="15"/>
        <v>20.25</v>
      </c>
      <c r="G40" s="21" t="s">
        <v>28</v>
      </c>
      <c r="H40" s="20">
        <f t="shared" si="9"/>
        <v>11.25</v>
      </c>
      <c r="I40" s="20">
        <f t="shared" si="16"/>
        <v>179.67</v>
      </c>
      <c r="J40" s="45">
        <f t="shared" si="21"/>
        <v>14</v>
      </c>
      <c r="K40" s="45">
        <f t="shared" si="22"/>
        <v>22</v>
      </c>
      <c r="L40" s="59">
        <f t="shared" si="23"/>
        <v>0.3888888888888889</v>
      </c>
      <c r="M40" s="23">
        <f t="shared" si="13"/>
        <v>2.25</v>
      </c>
      <c r="N40">
        <v>1</v>
      </c>
      <c r="O40" s="23">
        <f t="shared" si="14"/>
        <v>1.25</v>
      </c>
      <c r="P40" s="45">
        <f t="shared" si="18"/>
        <v>5</v>
      </c>
      <c r="Q40" s="45">
        <f t="shared" si="19"/>
        <v>4</v>
      </c>
      <c r="R40" s="69">
        <f t="shared" si="20"/>
        <v>0.55555555555555558</v>
      </c>
    </row>
    <row r="41" spans="1:18" x14ac:dyDescent="0.3">
      <c r="A41" s="24">
        <v>42411</v>
      </c>
      <c r="B41" s="27" t="s">
        <v>96</v>
      </c>
      <c r="C41" s="28" t="s">
        <v>97</v>
      </c>
      <c r="D41" s="19">
        <v>2.75</v>
      </c>
      <c r="E41" s="20">
        <f t="shared" si="17"/>
        <v>1</v>
      </c>
      <c r="F41" s="20">
        <f t="shared" si="15"/>
        <v>2.75</v>
      </c>
      <c r="G41" s="21" t="s">
        <v>28</v>
      </c>
      <c r="H41" s="20">
        <f t="shared" si="9"/>
        <v>1.75</v>
      </c>
      <c r="I41" s="20">
        <f t="shared" si="16"/>
        <v>181.42</v>
      </c>
      <c r="J41" s="45">
        <f t="shared" si="21"/>
        <v>15</v>
      </c>
      <c r="K41" s="45">
        <f t="shared" si="22"/>
        <v>22</v>
      </c>
      <c r="L41" s="59">
        <f t="shared" si="23"/>
        <v>0.40540540540540543</v>
      </c>
      <c r="M41" s="23">
        <f t="shared" si="13"/>
        <v>2.75</v>
      </c>
      <c r="N41">
        <v>1</v>
      </c>
      <c r="O41" s="23">
        <f t="shared" si="14"/>
        <v>1.75</v>
      </c>
      <c r="P41" s="45">
        <f t="shared" si="18"/>
        <v>6</v>
      </c>
      <c r="Q41" s="45">
        <f t="shared" si="19"/>
        <v>4</v>
      </c>
      <c r="R41" s="69">
        <f t="shared" si="20"/>
        <v>0.6</v>
      </c>
    </row>
    <row r="42" spans="1:18" x14ac:dyDescent="0.3">
      <c r="A42" s="24">
        <v>42412</v>
      </c>
      <c r="B42" s="27" t="s">
        <v>98</v>
      </c>
      <c r="C42" s="28" t="s">
        <v>99</v>
      </c>
      <c r="D42" s="19">
        <v>3.5</v>
      </c>
      <c r="E42" s="20">
        <f t="shared" si="17"/>
        <v>1</v>
      </c>
      <c r="F42" s="20">
        <f t="shared" si="15"/>
        <v>3.5</v>
      </c>
      <c r="G42" s="21" t="s">
        <v>19</v>
      </c>
      <c r="H42" s="20">
        <f t="shared" si="9"/>
        <v>-1</v>
      </c>
      <c r="I42" s="20">
        <f t="shared" si="16"/>
        <v>180.42</v>
      </c>
      <c r="J42" s="45">
        <f t="shared" si="21"/>
        <v>15</v>
      </c>
      <c r="K42" s="45">
        <f t="shared" si="22"/>
        <v>23</v>
      </c>
      <c r="L42" s="59">
        <f t="shared" si="23"/>
        <v>0.39473684210526316</v>
      </c>
      <c r="M42" s="23">
        <f t="shared" si="13"/>
        <v>3.5</v>
      </c>
      <c r="N42">
        <v>1</v>
      </c>
      <c r="O42" s="23">
        <f t="shared" si="14"/>
        <v>2.5</v>
      </c>
      <c r="P42" s="45">
        <f t="shared" si="18"/>
        <v>6</v>
      </c>
      <c r="Q42" s="45">
        <f t="shared" si="19"/>
        <v>5</v>
      </c>
      <c r="R42" s="69">
        <f t="shared" si="20"/>
        <v>0.54545454545454541</v>
      </c>
    </row>
    <row r="43" spans="1:18" x14ac:dyDescent="0.3">
      <c r="A43" s="24">
        <v>42413</v>
      </c>
      <c r="B43" s="27" t="s">
        <v>100</v>
      </c>
      <c r="C43" s="30" t="s">
        <v>101</v>
      </c>
      <c r="D43" s="19">
        <v>2</v>
      </c>
      <c r="E43" s="20">
        <f t="shared" si="17"/>
        <v>3</v>
      </c>
      <c r="F43" s="20">
        <f t="shared" si="15"/>
        <v>6</v>
      </c>
      <c r="G43" s="21" t="s">
        <v>19</v>
      </c>
      <c r="H43" s="20">
        <f t="shared" si="9"/>
        <v>-3</v>
      </c>
      <c r="I43" s="20">
        <f t="shared" si="16"/>
        <v>177.42</v>
      </c>
      <c r="J43" s="45">
        <f t="shared" si="21"/>
        <v>15</v>
      </c>
      <c r="K43" s="45">
        <f t="shared" si="22"/>
        <v>24</v>
      </c>
      <c r="L43" s="59">
        <f t="shared" si="23"/>
        <v>0.38461538461538464</v>
      </c>
      <c r="M43" s="23">
        <f t="shared" si="13"/>
        <v>2</v>
      </c>
      <c r="N43">
        <v>1</v>
      </c>
      <c r="O43" s="23">
        <f t="shared" si="14"/>
        <v>1</v>
      </c>
      <c r="P43" s="45">
        <f t="shared" si="18"/>
        <v>6</v>
      </c>
      <c r="Q43" s="45">
        <f t="shared" si="19"/>
        <v>6</v>
      </c>
      <c r="R43" s="69">
        <f t="shared" si="20"/>
        <v>0.5</v>
      </c>
    </row>
    <row r="44" spans="1:18" x14ac:dyDescent="0.3">
      <c r="A44" s="24">
        <v>42414</v>
      </c>
      <c r="B44" s="27" t="s">
        <v>102</v>
      </c>
      <c r="C44" s="30" t="s">
        <v>103</v>
      </c>
      <c r="D44" s="19">
        <v>2.5</v>
      </c>
      <c r="E44" s="20">
        <f t="shared" si="17"/>
        <v>9</v>
      </c>
      <c r="F44" s="20">
        <f t="shared" si="15"/>
        <v>22.5</v>
      </c>
      <c r="G44" s="21" t="s">
        <v>19</v>
      </c>
      <c r="H44" s="20">
        <f t="shared" si="9"/>
        <v>-9</v>
      </c>
      <c r="I44" s="20">
        <f t="shared" si="16"/>
        <v>168.42</v>
      </c>
      <c r="J44" s="45">
        <f t="shared" si="21"/>
        <v>15</v>
      </c>
      <c r="K44" s="45">
        <f t="shared" si="22"/>
        <v>25</v>
      </c>
      <c r="L44" s="59">
        <f t="shared" si="23"/>
        <v>0.375</v>
      </c>
      <c r="M44" s="23">
        <f t="shared" si="13"/>
        <v>2.5</v>
      </c>
      <c r="N44">
        <v>1</v>
      </c>
      <c r="O44" s="23">
        <f t="shared" si="14"/>
        <v>1.5</v>
      </c>
      <c r="P44" s="45">
        <f t="shared" si="18"/>
        <v>6</v>
      </c>
      <c r="Q44" s="45">
        <f t="shared" si="19"/>
        <v>7</v>
      </c>
      <c r="R44" s="69">
        <f t="shared" si="20"/>
        <v>0.46153846153846156</v>
      </c>
    </row>
    <row r="45" spans="1:18" x14ac:dyDescent="0.3">
      <c r="A45" s="24">
        <v>42415</v>
      </c>
      <c r="B45" s="27" t="s">
        <v>104</v>
      </c>
      <c r="C45" s="62" t="s">
        <v>105</v>
      </c>
      <c r="D45" s="19">
        <v>2.5</v>
      </c>
      <c r="E45" s="20">
        <f t="shared" si="17"/>
        <v>18</v>
      </c>
      <c r="F45" s="20">
        <f t="shared" si="15"/>
        <v>45</v>
      </c>
      <c r="G45" s="21" t="s">
        <v>19</v>
      </c>
      <c r="H45" s="20">
        <f t="shared" si="9"/>
        <v>-18</v>
      </c>
      <c r="I45" s="20">
        <f t="shared" si="16"/>
        <v>150.41999999999999</v>
      </c>
      <c r="J45" s="45">
        <f t="shared" si="21"/>
        <v>15</v>
      </c>
      <c r="K45" s="45">
        <f t="shared" si="22"/>
        <v>26</v>
      </c>
      <c r="L45" s="59">
        <f t="shared" si="23"/>
        <v>0.36585365853658536</v>
      </c>
      <c r="M45" s="23">
        <f t="shared" si="13"/>
        <v>2.5</v>
      </c>
      <c r="N45">
        <v>1</v>
      </c>
      <c r="O45" s="23">
        <f t="shared" si="14"/>
        <v>1.5</v>
      </c>
      <c r="P45" s="45">
        <f t="shared" si="18"/>
        <v>6</v>
      </c>
      <c r="Q45" s="45">
        <f t="shared" si="19"/>
        <v>8</v>
      </c>
      <c r="R45" s="69">
        <f t="shared" si="20"/>
        <v>0.42857142857142855</v>
      </c>
    </row>
    <row r="46" spans="1:18" x14ac:dyDescent="0.3">
      <c r="A46" s="24">
        <v>42416</v>
      </c>
      <c r="B46" s="27" t="s">
        <v>106</v>
      </c>
      <c r="C46" s="30" t="s">
        <v>107</v>
      </c>
      <c r="D46" s="19">
        <v>2.75</v>
      </c>
      <c r="E46" s="20">
        <f t="shared" si="17"/>
        <v>36</v>
      </c>
      <c r="F46" s="20">
        <f t="shared" si="15"/>
        <v>99</v>
      </c>
      <c r="G46" s="21" t="s">
        <v>19</v>
      </c>
      <c r="H46" s="20">
        <f t="shared" si="9"/>
        <v>-36</v>
      </c>
      <c r="I46" s="20">
        <f t="shared" si="16"/>
        <v>114.41999999999999</v>
      </c>
      <c r="J46" s="45">
        <f t="shared" si="21"/>
        <v>15</v>
      </c>
      <c r="K46" s="45">
        <f t="shared" si="22"/>
        <v>27</v>
      </c>
      <c r="L46" s="59">
        <f t="shared" si="23"/>
        <v>0.35714285714285715</v>
      </c>
      <c r="M46" s="23">
        <f t="shared" si="13"/>
        <v>2.75</v>
      </c>
      <c r="N46">
        <v>1</v>
      </c>
      <c r="O46" s="23">
        <f t="shared" si="14"/>
        <v>1.75</v>
      </c>
      <c r="P46" s="45">
        <f t="shared" si="18"/>
        <v>6</v>
      </c>
      <c r="Q46" s="45">
        <f t="shared" si="19"/>
        <v>9</v>
      </c>
      <c r="R46" s="69">
        <f t="shared" si="20"/>
        <v>0.4</v>
      </c>
    </row>
    <row r="47" spans="1:18" x14ac:dyDescent="0.3">
      <c r="A47" s="24">
        <v>42417</v>
      </c>
      <c r="B47" s="27" t="s">
        <v>108</v>
      </c>
      <c r="C47" s="30" t="s">
        <v>109</v>
      </c>
      <c r="D47" s="19">
        <v>2.5</v>
      </c>
      <c r="E47" s="20">
        <f t="shared" si="17"/>
        <v>1</v>
      </c>
      <c r="F47" s="20">
        <f t="shared" si="15"/>
        <v>2.5</v>
      </c>
      <c r="G47" s="21" t="s">
        <v>19</v>
      </c>
      <c r="H47" s="20">
        <f t="shared" si="9"/>
        <v>-1</v>
      </c>
      <c r="I47" s="20">
        <f t="shared" si="16"/>
        <v>113.41999999999999</v>
      </c>
      <c r="J47" s="45">
        <f t="shared" si="21"/>
        <v>15</v>
      </c>
      <c r="K47" s="45">
        <f t="shared" si="22"/>
        <v>28</v>
      </c>
      <c r="L47" s="59">
        <f t="shared" si="23"/>
        <v>0.34883720930232559</v>
      </c>
      <c r="M47" s="23">
        <f t="shared" si="13"/>
        <v>2.5</v>
      </c>
      <c r="N47">
        <v>1</v>
      </c>
      <c r="O47" s="23">
        <f t="shared" si="14"/>
        <v>1.5</v>
      </c>
      <c r="P47" s="45">
        <f t="shared" si="18"/>
        <v>6</v>
      </c>
      <c r="Q47" s="45">
        <f t="shared" si="19"/>
        <v>10</v>
      </c>
      <c r="R47" s="69">
        <f t="shared" si="20"/>
        <v>0.375</v>
      </c>
    </row>
    <row r="48" spans="1:18" x14ac:dyDescent="0.3">
      <c r="A48" s="24">
        <v>42419</v>
      </c>
      <c r="B48" s="27" t="s">
        <v>110</v>
      </c>
      <c r="C48" s="30" t="s">
        <v>111</v>
      </c>
      <c r="D48" s="19">
        <v>3.5</v>
      </c>
      <c r="E48" s="20">
        <v>3</v>
      </c>
      <c r="F48" s="20">
        <f t="shared" si="15"/>
        <v>10.5</v>
      </c>
      <c r="G48" s="21" t="s">
        <v>19</v>
      </c>
      <c r="H48" s="20">
        <f t="shared" si="9"/>
        <v>-3</v>
      </c>
      <c r="I48" s="20">
        <f t="shared" si="16"/>
        <v>110.41999999999999</v>
      </c>
      <c r="J48" s="45">
        <f t="shared" si="21"/>
        <v>15</v>
      </c>
      <c r="K48" s="45">
        <f t="shared" si="22"/>
        <v>29</v>
      </c>
      <c r="L48" s="59">
        <f t="shared" si="23"/>
        <v>0.34090909090909088</v>
      </c>
      <c r="M48" s="23">
        <f t="shared" si="13"/>
        <v>3.5</v>
      </c>
      <c r="N48">
        <v>1</v>
      </c>
      <c r="O48" s="23">
        <f t="shared" si="14"/>
        <v>2.5</v>
      </c>
      <c r="P48" s="45">
        <f t="shared" si="18"/>
        <v>6</v>
      </c>
      <c r="Q48" s="45">
        <f t="shared" si="19"/>
        <v>11</v>
      </c>
      <c r="R48" s="69">
        <f t="shared" si="20"/>
        <v>0.35294117647058826</v>
      </c>
    </row>
    <row r="49" spans="1:18" x14ac:dyDescent="0.3">
      <c r="A49" s="24">
        <v>42420</v>
      </c>
      <c r="B49" s="27" t="s">
        <v>112</v>
      </c>
      <c r="C49" s="30" t="s">
        <v>113</v>
      </c>
      <c r="D49" s="19">
        <v>2.25</v>
      </c>
      <c r="E49" s="20">
        <v>9</v>
      </c>
      <c r="F49" s="20">
        <f t="shared" si="15"/>
        <v>20.25</v>
      </c>
      <c r="G49" s="21" t="s">
        <v>19</v>
      </c>
      <c r="H49" s="20">
        <f t="shared" si="9"/>
        <v>-9</v>
      </c>
      <c r="I49" s="20">
        <f t="shared" si="16"/>
        <v>101.41999999999999</v>
      </c>
      <c r="J49" s="45">
        <f t="shared" si="21"/>
        <v>15</v>
      </c>
      <c r="K49" s="45">
        <f t="shared" si="22"/>
        <v>30</v>
      </c>
      <c r="L49" s="59">
        <f t="shared" si="23"/>
        <v>0.33333333333333331</v>
      </c>
      <c r="M49" s="23">
        <f t="shared" si="13"/>
        <v>2.25</v>
      </c>
      <c r="N49">
        <v>1</v>
      </c>
      <c r="O49" s="23">
        <f t="shared" si="14"/>
        <v>1.25</v>
      </c>
      <c r="P49" s="45">
        <f t="shared" si="18"/>
        <v>6</v>
      </c>
      <c r="Q49" s="45">
        <f t="shared" si="19"/>
        <v>12</v>
      </c>
      <c r="R49" s="69">
        <f t="shared" si="20"/>
        <v>0.33333333333333331</v>
      </c>
    </row>
    <row r="50" spans="1:18" x14ac:dyDescent="0.3">
      <c r="A50" s="24">
        <v>42421</v>
      </c>
      <c r="B50" s="27" t="s">
        <v>114</v>
      </c>
      <c r="C50" s="30" t="s">
        <v>115</v>
      </c>
      <c r="D50" s="19">
        <v>2.5</v>
      </c>
      <c r="E50" s="20">
        <v>18</v>
      </c>
      <c r="F50" s="20">
        <f t="shared" si="15"/>
        <v>45</v>
      </c>
      <c r="G50" s="21" t="s">
        <v>28</v>
      </c>
      <c r="H50" s="20">
        <f t="shared" si="9"/>
        <v>27</v>
      </c>
      <c r="I50" s="20">
        <f t="shared" si="16"/>
        <v>128.41999999999999</v>
      </c>
      <c r="J50" s="45">
        <f t="shared" si="21"/>
        <v>16</v>
      </c>
      <c r="K50" s="45">
        <f t="shared" si="22"/>
        <v>30</v>
      </c>
      <c r="L50" s="59">
        <f t="shared" si="23"/>
        <v>0.34782608695652173</v>
      </c>
      <c r="M50" s="23">
        <f t="shared" si="13"/>
        <v>2.5</v>
      </c>
      <c r="N50">
        <v>1</v>
      </c>
      <c r="O50" s="23">
        <f t="shared" si="14"/>
        <v>1.5</v>
      </c>
      <c r="P50" s="45">
        <f t="shared" si="18"/>
        <v>7</v>
      </c>
      <c r="Q50" s="45">
        <f t="shared" si="19"/>
        <v>12</v>
      </c>
      <c r="R50" s="69">
        <f t="shared" si="20"/>
        <v>0.36842105263157893</v>
      </c>
    </row>
    <row r="51" spans="1:18" x14ac:dyDescent="0.3">
      <c r="A51" s="24">
        <v>42422</v>
      </c>
      <c r="B51" s="27" t="s">
        <v>116</v>
      </c>
      <c r="C51" s="30" t="s">
        <v>117</v>
      </c>
      <c r="D51" s="19">
        <v>2.75</v>
      </c>
      <c r="E51" s="20">
        <f t="shared" ref="E51:E68" si="24">IF(D51="","",IF(G50="Won",1,IF(COUNTIF(G46:G50,"Lost")&gt;4,1,IF(E50&gt;=9,E50*2,E50*3))))</f>
        <v>1</v>
      </c>
      <c r="F51" s="20">
        <f t="shared" si="15"/>
        <v>2.75</v>
      </c>
      <c r="G51" s="21" t="s">
        <v>19</v>
      </c>
      <c r="H51" s="20">
        <f t="shared" si="9"/>
        <v>-1</v>
      </c>
      <c r="I51" s="20">
        <f t="shared" si="16"/>
        <v>127.41999999999999</v>
      </c>
      <c r="J51" s="45">
        <f t="shared" si="21"/>
        <v>16</v>
      </c>
      <c r="K51" s="45">
        <f t="shared" si="22"/>
        <v>31</v>
      </c>
      <c r="L51" s="59">
        <f t="shared" si="23"/>
        <v>0.34042553191489361</v>
      </c>
      <c r="M51" s="23">
        <f t="shared" si="13"/>
        <v>2.75</v>
      </c>
      <c r="N51">
        <v>1</v>
      </c>
      <c r="O51" s="23">
        <f t="shared" si="14"/>
        <v>1.75</v>
      </c>
      <c r="P51" s="45">
        <f t="shared" si="18"/>
        <v>7</v>
      </c>
      <c r="Q51" s="45">
        <f t="shared" si="19"/>
        <v>13</v>
      </c>
      <c r="R51" s="69">
        <f t="shared" si="20"/>
        <v>0.35</v>
      </c>
    </row>
    <row r="52" spans="1:18" x14ac:dyDescent="0.3">
      <c r="A52" s="24">
        <v>42423</v>
      </c>
      <c r="B52" s="27" t="s">
        <v>118</v>
      </c>
      <c r="C52" s="30" t="s">
        <v>119</v>
      </c>
      <c r="D52" s="19">
        <v>2.2000000000000002</v>
      </c>
      <c r="E52" s="20">
        <f t="shared" si="24"/>
        <v>3</v>
      </c>
      <c r="F52" s="20">
        <f t="shared" si="15"/>
        <v>6.6000000000000005</v>
      </c>
      <c r="G52" s="21" t="s">
        <v>19</v>
      </c>
      <c r="H52" s="20">
        <f t="shared" si="9"/>
        <v>-3</v>
      </c>
      <c r="I52" s="20">
        <f t="shared" si="16"/>
        <v>124.41999999999999</v>
      </c>
      <c r="J52" s="45">
        <f t="shared" si="21"/>
        <v>16</v>
      </c>
      <c r="K52" s="45">
        <f t="shared" si="22"/>
        <v>32</v>
      </c>
      <c r="L52" s="59">
        <f t="shared" si="23"/>
        <v>0.33333333333333331</v>
      </c>
      <c r="M52" s="23">
        <f t="shared" si="13"/>
        <v>2.2000000000000002</v>
      </c>
      <c r="N52">
        <v>1</v>
      </c>
      <c r="O52" s="23">
        <f t="shared" si="14"/>
        <v>1.2000000000000002</v>
      </c>
      <c r="P52" s="45">
        <f t="shared" si="18"/>
        <v>7</v>
      </c>
      <c r="Q52" s="45">
        <f t="shared" si="19"/>
        <v>14</v>
      </c>
      <c r="R52" s="69">
        <f t="shared" si="20"/>
        <v>0.33333333333333331</v>
      </c>
    </row>
    <row r="53" spans="1:18" x14ac:dyDescent="0.3">
      <c r="A53" s="24">
        <v>42425</v>
      </c>
      <c r="B53" s="27" t="s">
        <v>120</v>
      </c>
      <c r="C53" s="48" t="s">
        <v>121</v>
      </c>
      <c r="D53" s="19">
        <v>3.75</v>
      </c>
      <c r="E53" s="20">
        <f t="shared" si="24"/>
        <v>9</v>
      </c>
      <c r="F53" s="20">
        <f t="shared" si="15"/>
        <v>33.75</v>
      </c>
      <c r="G53" s="21" t="s">
        <v>28</v>
      </c>
      <c r="H53" s="20">
        <f t="shared" si="9"/>
        <v>24.75</v>
      </c>
      <c r="I53" s="20">
        <f t="shared" si="16"/>
        <v>149.16999999999999</v>
      </c>
      <c r="J53" s="45">
        <f t="shared" si="21"/>
        <v>17</v>
      </c>
      <c r="K53" s="45">
        <f t="shared" si="22"/>
        <v>32</v>
      </c>
      <c r="L53" s="59">
        <f t="shared" si="23"/>
        <v>0.34693877551020408</v>
      </c>
      <c r="M53" s="23">
        <f t="shared" si="13"/>
        <v>3.75</v>
      </c>
      <c r="N53">
        <v>1</v>
      </c>
      <c r="O53" s="23">
        <f t="shared" si="14"/>
        <v>2.75</v>
      </c>
      <c r="P53" s="45">
        <f t="shared" si="18"/>
        <v>8</v>
      </c>
      <c r="Q53" s="45">
        <f t="shared" si="19"/>
        <v>14</v>
      </c>
      <c r="R53" s="69">
        <f t="shared" si="20"/>
        <v>0.36363636363636365</v>
      </c>
    </row>
    <row r="54" spans="1:18" x14ac:dyDescent="0.3">
      <c r="A54" s="24">
        <v>42426</v>
      </c>
      <c r="B54" s="27" t="s">
        <v>122</v>
      </c>
      <c r="C54" s="30" t="s">
        <v>123</v>
      </c>
      <c r="D54" s="19">
        <v>2.75</v>
      </c>
      <c r="E54" s="20">
        <f t="shared" si="24"/>
        <v>1</v>
      </c>
      <c r="F54" s="20">
        <f t="shared" si="15"/>
        <v>2.75</v>
      </c>
      <c r="G54" s="21" t="s">
        <v>28</v>
      </c>
      <c r="H54" s="20">
        <f t="shared" si="9"/>
        <v>1.75</v>
      </c>
      <c r="I54" s="20">
        <f t="shared" si="16"/>
        <v>150.91999999999999</v>
      </c>
      <c r="J54" s="45">
        <f t="shared" si="21"/>
        <v>18</v>
      </c>
      <c r="K54" s="45">
        <f t="shared" si="22"/>
        <v>32</v>
      </c>
      <c r="L54" s="59">
        <f t="shared" si="23"/>
        <v>0.36</v>
      </c>
      <c r="M54" s="23">
        <f t="shared" si="13"/>
        <v>2.75</v>
      </c>
      <c r="N54">
        <v>1</v>
      </c>
      <c r="O54" s="23">
        <f t="shared" si="14"/>
        <v>1.75</v>
      </c>
      <c r="P54" s="45">
        <f t="shared" si="18"/>
        <v>9</v>
      </c>
      <c r="Q54" s="45">
        <f t="shared" si="19"/>
        <v>14</v>
      </c>
      <c r="R54" s="69">
        <f t="shared" si="20"/>
        <v>0.39130434782608697</v>
      </c>
    </row>
    <row r="55" spans="1:18" x14ac:dyDescent="0.3">
      <c r="A55" s="24">
        <v>42427</v>
      </c>
      <c r="B55" s="27" t="s">
        <v>124</v>
      </c>
      <c r="C55" s="30" t="s">
        <v>125</v>
      </c>
      <c r="D55" s="19">
        <v>2.75</v>
      </c>
      <c r="E55" s="20">
        <f t="shared" si="24"/>
        <v>1</v>
      </c>
      <c r="F55" s="20">
        <f t="shared" si="15"/>
        <v>2.75</v>
      </c>
      <c r="G55" s="21" t="s">
        <v>28</v>
      </c>
      <c r="H55" s="20">
        <f t="shared" si="9"/>
        <v>1.75</v>
      </c>
      <c r="I55" s="20">
        <f t="shared" si="16"/>
        <v>152.66999999999999</v>
      </c>
      <c r="J55" s="45">
        <f t="shared" si="21"/>
        <v>19</v>
      </c>
      <c r="K55" s="45">
        <f t="shared" si="22"/>
        <v>32</v>
      </c>
      <c r="L55" s="59">
        <f t="shared" si="23"/>
        <v>0.37254901960784315</v>
      </c>
      <c r="M55" s="23">
        <f t="shared" si="13"/>
        <v>2.75</v>
      </c>
      <c r="N55">
        <v>1</v>
      </c>
      <c r="O55" s="23">
        <f t="shared" si="14"/>
        <v>1.75</v>
      </c>
      <c r="P55" s="45">
        <f t="shared" si="18"/>
        <v>10</v>
      </c>
      <c r="Q55" s="45">
        <f t="shared" si="19"/>
        <v>14</v>
      </c>
      <c r="R55" s="69">
        <f t="shared" si="20"/>
        <v>0.41666666666666669</v>
      </c>
    </row>
    <row r="56" spans="1:18" x14ac:dyDescent="0.3">
      <c r="A56" s="24">
        <v>42429</v>
      </c>
      <c r="B56" s="27" t="s">
        <v>126</v>
      </c>
      <c r="C56" s="30" t="s">
        <v>127</v>
      </c>
      <c r="D56" s="19">
        <v>3.75</v>
      </c>
      <c r="E56" s="20">
        <f t="shared" si="24"/>
        <v>1</v>
      </c>
      <c r="F56" s="20">
        <f t="shared" si="15"/>
        <v>3.75</v>
      </c>
      <c r="G56" s="21" t="s">
        <v>28</v>
      </c>
      <c r="H56" s="20">
        <f t="shared" si="9"/>
        <v>2.75</v>
      </c>
      <c r="I56" s="20">
        <f t="shared" si="16"/>
        <v>155.41999999999999</v>
      </c>
      <c r="J56" s="45">
        <f t="shared" si="21"/>
        <v>20</v>
      </c>
      <c r="K56" s="45">
        <f t="shared" si="22"/>
        <v>32</v>
      </c>
      <c r="L56" s="59">
        <f t="shared" si="23"/>
        <v>0.38461538461538464</v>
      </c>
      <c r="M56" s="23">
        <f t="shared" si="13"/>
        <v>3.75</v>
      </c>
      <c r="N56">
        <v>1</v>
      </c>
      <c r="O56" s="23">
        <f t="shared" si="14"/>
        <v>2.75</v>
      </c>
      <c r="P56" s="45">
        <f t="shared" si="18"/>
        <v>11</v>
      </c>
      <c r="Q56" s="45">
        <f t="shared" si="19"/>
        <v>14</v>
      </c>
      <c r="R56" s="69">
        <f t="shared" si="20"/>
        <v>0.44</v>
      </c>
    </row>
    <row r="57" spans="1:18" x14ac:dyDescent="0.3">
      <c r="A57" s="51">
        <v>42430</v>
      </c>
      <c r="B57" s="72" t="s">
        <v>128</v>
      </c>
      <c r="C57" s="73" t="s">
        <v>129</v>
      </c>
      <c r="D57" s="52">
        <v>4</v>
      </c>
      <c r="E57" s="20">
        <f t="shared" si="24"/>
        <v>1</v>
      </c>
      <c r="F57" s="53">
        <f t="shared" si="15"/>
        <v>4</v>
      </c>
      <c r="G57" s="54" t="s">
        <v>28</v>
      </c>
      <c r="H57" s="20">
        <f t="shared" si="9"/>
        <v>3</v>
      </c>
      <c r="I57" s="53">
        <f t="shared" si="16"/>
        <v>158.41999999999999</v>
      </c>
      <c r="J57" s="45">
        <f t="shared" si="21"/>
        <v>21</v>
      </c>
      <c r="K57" s="45">
        <f t="shared" si="22"/>
        <v>32</v>
      </c>
      <c r="L57" s="59">
        <f t="shared" si="23"/>
        <v>0.39622641509433965</v>
      </c>
      <c r="M57" s="23">
        <f t="shared" si="13"/>
        <v>4</v>
      </c>
      <c r="N57">
        <v>1</v>
      </c>
      <c r="O57" s="23">
        <f t="shared" si="14"/>
        <v>3</v>
      </c>
      <c r="P57" s="44">
        <v>1</v>
      </c>
      <c r="Q57" s="44">
        <v>0</v>
      </c>
      <c r="R57" s="70">
        <f t="shared" si="20"/>
        <v>1</v>
      </c>
    </row>
    <row r="58" spans="1:18" ht="39.75" customHeight="1" x14ac:dyDescent="0.3">
      <c r="A58" s="24">
        <v>42431</v>
      </c>
      <c r="B58" s="63" t="s">
        <v>130</v>
      </c>
      <c r="C58" s="30" t="s">
        <v>131</v>
      </c>
      <c r="D58" s="19">
        <v>3.5</v>
      </c>
      <c r="E58" s="20">
        <f t="shared" si="24"/>
        <v>1</v>
      </c>
      <c r="F58" s="20">
        <f t="shared" si="15"/>
        <v>3.5</v>
      </c>
      <c r="G58" s="21" t="s">
        <v>19</v>
      </c>
      <c r="H58" s="20">
        <f t="shared" si="9"/>
        <v>-1</v>
      </c>
      <c r="I58" s="20">
        <f t="shared" si="16"/>
        <v>157.41999999999999</v>
      </c>
      <c r="J58" s="45">
        <f t="shared" si="21"/>
        <v>21</v>
      </c>
      <c r="K58" s="45">
        <f t="shared" si="22"/>
        <v>33</v>
      </c>
      <c r="L58" s="59">
        <f t="shared" si="23"/>
        <v>0.3888888888888889</v>
      </c>
      <c r="M58" s="23">
        <f t="shared" si="13"/>
        <v>3.5</v>
      </c>
      <c r="N58">
        <v>1</v>
      </c>
      <c r="O58" s="23">
        <f t="shared" si="14"/>
        <v>2.5</v>
      </c>
      <c r="P58" s="45">
        <f t="shared" ref="P58:P81" si="25">IF(G58="","",IF(G58="Won",P57+1,IF(G58="Push",P57,P57)))</f>
        <v>1</v>
      </c>
      <c r="Q58" s="45">
        <f t="shared" ref="Q58:Q81" si="26">IF(G58="","",IF(G58="Lost",Q57+1,IF(G58="Push",Q57,Q57)))</f>
        <v>1</v>
      </c>
      <c r="R58" s="69">
        <f t="shared" si="20"/>
        <v>0.5</v>
      </c>
    </row>
    <row r="59" spans="1:18" x14ac:dyDescent="0.3">
      <c r="A59" s="24">
        <v>42432</v>
      </c>
      <c r="B59" s="27" t="s">
        <v>132</v>
      </c>
      <c r="C59" s="30" t="s">
        <v>133</v>
      </c>
      <c r="D59" s="19">
        <v>2.5</v>
      </c>
      <c r="E59" s="20">
        <f t="shared" si="24"/>
        <v>3</v>
      </c>
      <c r="F59" s="20">
        <f t="shared" si="15"/>
        <v>7.5</v>
      </c>
      <c r="G59" s="21" t="s">
        <v>28</v>
      </c>
      <c r="H59" s="20">
        <f t="shared" si="9"/>
        <v>4.5</v>
      </c>
      <c r="I59" s="20">
        <f t="shared" si="16"/>
        <v>161.91999999999999</v>
      </c>
      <c r="J59" s="45">
        <f t="shared" si="21"/>
        <v>22</v>
      </c>
      <c r="K59" s="45">
        <f t="shared" si="22"/>
        <v>33</v>
      </c>
      <c r="L59" s="59">
        <f t="shared" si="23"/>
        <v>0.4</v>
      </c>
      <c r="M59" s="23">
        <f t="shared" si="13"/>
        <v>2.5</v>
      </c>
      <c r="N59">
        <v>1</v>
      </c>
      <c r="O59" s="23">
        <f t="shared" ref="O59:O122" si="27">M59-N59</f>
        <v>1.5</v>
      </c>
      <c r="P59" s="45">
        <f t="shared" si="25"/>
        <v>2</v>
      </c>
      <c r="Q59" s="45">
        <f t="shared" si="26"/>
        <v>1</v>
      </c>
      <c r="R59" s="69">
        <f t="shared" si="20"/>
        <v>0.66666666666666663</v>
      </c>
    </row>
    <row r="60" spans="1:18" x14ac:dyDescent="0.3">
      <c r="A60" s="24">
        <v>42433</v>
      </c>
      <c r="B60" s="25" t="s">
        <v>134</v>
      </c>
      <c r="C60" s="26" t="s">
        <v>135</v>
      </c>
      <c r="D60" s="19">
        <v>2.75</v>
      </c>
      <c r="E60" s="20">
        <f t="shared" si="24"/>
        <v>1</v>
      </c>
      <c r="F60" s="20">
        <f t="shared" si="15"/>
        <v>2.75</v>
      </c>
      <c r="G60" s="21" t="s">
        <v>19</v>
      </c>
      <c r="H60" s="20">
        <f t="shared" si="9"/>
        <v>-1</v>
      </c>
      <c r="I60" s="20">
        <f t="shared" si="16"/>
        <v>160.91999999999999</v>
      </c>
      <c r="J60" s="45">
        <f t="shared" si="21"/>
        <v>22</v>
      </c>
      <c r="K60" s="45">
        <f t="shared" si="22"/>
        <v>34</v>
      </c>
      <c r="L60" s="59">
        <f t="shared" si="23"/>
        <v>0.39285714285714285</v>
      </c>
      <c r="M60" s="23">
        <f t="shared" si="13"/>
        <v>2.75</v>
      </c>
      <c r="N60">
        <v>1</v>
      </c>
      <c r="O60" s="23">
        <f t="shared" si="27"/>
        <v>1.75</v>
      </c>
      <c r="P60" s="45">
        <f t="shared" si="25"/>
        <v>2</v>
      </c>
      <c r="Q60" s="45">
        <f t="shared" si="26"/>
        <v>2</v>
      </c>
      <c r="R60" s="69">
        <f t="shared" si="20"/>
        <v>0.5</v>
      </c>
    </row>
    <row r="61" spans="1:18" x14ac:dyDescent="0.3">
      <c r="A61" s="24">
        <v>42434</v>
      </c>
      <c r="B61" s="25" t="s">
        <v>136</v>
      </c>
      <c r="C61" s="26" t="s">
        <v>137</v>
      </c>
      <c r="D61" s="19">
        <v>3.5</v>
      </c>
      <c r="E61" s="20">
        <f t="shared" si="24"/>
        <v>3</v>
      </c>
      <c r="F61" s="20">
        <f t="shared" si="15"/>
        <v>10.5</v>
      </c>
      <c r="G61" s="21" t="s">
        <v>19</v>
      </c>
      <c r="H61" s="20">
        <f t="shared" si="9"/>
        <v>-3</v>
      </c>
      <c r="I61" s="20">
        <f t="shared" si="16"/>
        <v>157.91999999999999</v>
      </c>
      <c r="J61" s="45">
        <f t="shared" si="21"/>
        <v>22</v>
      </c>
      <c r="K61" s="45">
        <f t="shared" si="22"/>
        <v>35</v>
      </c>
      <c r="L61" s="59">
        <f t="shared" si="23"/>
        <v>0.38596491228070173</v>
      </c>
      <c r="M61" s="23">
        <f t="shared" si="13"/>
        <v>3.5</v>
      </c>
      <c r="N61">
        <v>1</v>
      </c>
      <c r="O61" s="23">
        <f t="shared" si="27"/>
        <v>2.5</v>
      </c>
      <c r="P61" s="45">
        <f t="shared" si="25"/>
        <v>2</v>
      </c>
      <c r="Q61" s="45">
        <f t="shared" si="26"/>
        <v>3</v>
      </c>
      <c r="R61" s="69">
        <f t="shared" si="20"/>
        <v>0.4</v>
      </c>
    </row>
    <row r="62" spans="1:18" x14ac:dyDescent="0.3">
      <c r="A62" s="24">
        <v>42436</v>
      </c>
      <c r="B62" s="27" t="s">
        <v>138</v>
      </c>
      <c r="C62" s="28" t="s">
        <v>139</v>
      </c>
      <c r="D62" s="19">
        <v>2.5</v>
      </c>
      <c r="E62" s="20">
        <f t="shared" si="24"/>
        <v>9</v>
      </c>
      <c r="F62" s="20">
        <f t="shared" si="15"/>
        <v>22.5</v>
      </c>
      <c r="G62" s="21" t="s">
        <v>19</v>
      </c>
      <c r="H62" s="20">
        <f t="shared" si="9"/>
        <v>-9</v>
      </c>
      <c r="I62" s="20">
        <f t="shared" si="16"/>
        <v>148.91999999999999</v>
      </c>
      <c r="J62" s="45">
        <f t="shared" si="21"/>
        <v>22</v>
      </c>
      <c r="K62" s="45">
        <f t="shared" si="22"/>
        <v>36</v>
      </c>
      <c r="L62" s="59">
        <f t="shared" si="23"/>
        <v>0.37931034482758619</v>
      </c>
      <c r="M62" s="23">
        <f t="shared" si="13"/>
        <v>2.5</v>
      </c>
      <c r="N62">
        <v>1</v>
      </c>
      <c r="O62" s="23">
        <f t="shared" si="27"/>
        <v>1.5</v>
      </c>
      <c r="P62" s="45">
        <f t="shared" si="25"/>
        <v>2</v>
      </c>
      <c r="Q62" s="45">
        <f t="shared" si="26"/>
        <v>4</v>
      </c>
      <c r="R62" s="69">
        <f t="shared" si="20"/>
        <v>0.33333333333333331</v>
      </c>
    </row>
    <row r="63" spans="1:18" x14ac:dyDescent="0.3">
      <c r="A63" s="24">
        <v>42437</v>
      </c>
      <c r="B63" s="27" t="s">
        <v>140</v>
      </c>
      <c r="C63" s="28" t="s">
        <v>141</v>
      </c>
      <c r="D63" s="19">
        <v>2.88</v>
      </c>
      <c r="E63" s="20">
        <f t="shared" si="24"/>
        <v>18</v>
      </c>
      <c r="F63" s="20">
        <f t="shared" si="15"/>
        <v>51.839999999999996</v>
      </c>
      <c r="G63" s="21" t="s">
        <v>19</v>
      </c>
      <c r="H63" s="20">
        <f t="shared" si="9"/>
        <v>-18</v>
      </c>
      <c r="I63" s="20">
        <f t="shared" si="16"/>
        <v>130.91999999999999</v>
      </c>
      <c r="J63" s="45">
        <f t="shared" si="21"/>
        <v>22</v>
      </c>
      <c r="K63" s="45">
        <f t="shared" si="22"/>
        <v>37</v>
      </c>
      <c r="L63" s="59">
        <f t="shared" si="23"/>
        <v>0.3728813559322034</v>
      </c>
      <c r="M63" s="23">
        <f t="shared" si="13"/>
        <v>2.88</v>
      </c>
      <c r="N63">
        <v>1</v>
      </c>
      <c r="O63" s="23">
        <f t="shared" si="27"/>
        <v>1.88</v>
      </c>
      <c r="P63" s="45">
        <f t="shared" si="25"/>
        <v>2</v>
      </c>
      <c r="Q63" s="45">
        <f t="shared" si="26"/>
        <v>5</v>
      </c>
      <c r="R63" s="69">
        <f t="shared" si="20"/>
        <v>0.2857142857142857</v>
      </c>
    </row>
    <row r="64" spans="1:18" x14ac:dyDescent="0.3">
      <c r="A64" s="24">
        <v>42438</v>
      </c>
      <c r="B64" s="65" t="s">
        <v>142</v>
      </c>
      <c r="C64" s="66" t="s">
        <v>143</v>
      </c>
      <c r="D64" s="19">
        <v>3</v>
      </c>
      <c r="E64" s="20">
        <f t="shared" si="24"/>
        <v>36</v>
      </c>
      <c r="F64" s="20">
        <f t="shared" si="15"/>
        <v>108</v>
      </c>
      <c r="G64" s="21" t="s">
        <v>28</v>
      </c>
      <c r="H64" s="20">
        <f t="shared" si="9"/>
        <v>72</v>
      </c>
      <c r="I64" s="20">
        <f t="shared" si="16"/>
        <v>202.92</v>
      </c>
      <c r="J64" s="45">
        <f t="shared" si="21"/>
        <v>23</v>
      </c>
      <c r="K64" s="45">
        <f t="shared" si="22"/>
        <v>37</v>
      </c>
      <c r="L64" s="59">
        <f t="shared" si="23"/>
        <v>0.38333333333333336</v>
      </c>
      <c r="M64" s="23">
        <f t="shared" si="13"/>
        <v>3</v>
      </c>
      <c r="N64">
        <v>1</v>
      </c>
      <c r="O64" s="23">
        <f t="shared" si="27"/>
        <v>2</v>
      </c>
      <c r="P64" s="45">
        <f t="shared" si="25"/>
        <v>3</v>
      </c>
      <c r="Q64" s="45">
        <f t="shared" si="26"/>
        <v>5</v>
      </c>
      <c r="R64" s="69">
        <f t="shared" si="20"/>
        <v>0.375</v>
      </c>
    </row>
    <row r="65" spans="1:19" x14ac:dyDescent="0.3">
      <c r="A65" s="24">
        <v>42439</v>
      </c>
      <c r="B65" s="27" t="s">
        <v>144</v>
      </c>
      <c r="C65" s="28" t="s">
        <v>145</v>
      </c>
      <c r="D65" s="19">
        <v>3</v>
      </c>
      <c r="E65" s="20">
        <f t="shared" si="24"/>
        <v>1</v>
      </c>
      <c r="F65" s="20">
        <f t="shared" si="15"/>
        <v>3</v>
      </c>
      <c r="G65" s="21" t="s">
        <v>19</v>
      </c>
      <c r="H65" s="20">
        <f t="shared" si="9"/>
        <v>-1</v>
      </c>
      <c r="I65" s="20">
        <f t="shared" si="16"/>
        <v>201.92</v>
      </c>
      <c r="J65" s="45">
        <f t="shared" si="21"/>
        <v>23</v>
      </c>
      <c r="K65" s="45">
        <f t="shared" si="22"/>
        <v>38</v>
      </c>
      <c r="L65" s="59">
        <f t="shared" si="23"/>
        <v>0.37704918032786883</v>
      </c>
      <c r="M65" s="23">
        <f t="shared" si="13"/>
        <v>3</v>
      </c>
      <c r="N65">
        <v>1</v>
      </c>
      <c r="O65" s="23">
        <f t="shared" si="27"/>
        <v>2</v>
      </c>
      <c r="P65" s="45">
        <f t="shared" si="25"/>
        <v>3</v>
      </c>
      <c r="Q65" s="45">
        <f t="shared" si="26"/>
        <v>6</v>
      </c>
      <c r="R65" s="69">
        <f t="shared" si="20"/>
        <v>0.33333333333333331</v>
      </c>
    </row>
    <row r="66" spans="1:19" x14ac:dyDescent="0.3">
      <c r="A66" s="24">
        <v>42440</v>
      </c>
      <c r="B66" s="27" t="s">
        <v>146</v>
      </c>
      <c r="C66" s="28" t="s">
        <v>147</v>
      </c>
      <c r="D66" s="19">
        <v>2.88</v>
      </c>
      <c r="E66" s="20">
        <f t="shared" si="24"/>
        <v>3</v>
      </c>
      <c r="F66" s="20">
        <f t="shared" si="15"/>
        <v>8.64</v>
      </c>
      <c r="G66" s="21" t="s">
        <v>28</v>
      </c>
      <c r="H66" s="20">
        <f t="shared" si="9"/>
        <v>5.6400000000000006</v>
      </c>
      <c r="I66" s="20">
        <f t="shared" si="16"/>
        <v>207.56</v>
      </c>
      <c r="J66" s="45">
        <f t="shared" si="21"/>
        <v>24</v>
      </c>
      <c r="K66" s="45">
        <f t="shared" si="22"/>
        <v>38</v>
      </c>
      <c r="L66" s="59">
        <f t="shared" si="23"/>
        <v>0.38709677419354838</v>
      </c>
      <c r="M66" s="23">
        <f t="shared" si="13"/>
        <v>2.88</v>
      </c>
      <c r="N66">
        <v>1</v>
      </c>
      <c r="O66" s="23">
        <f t="shared" si="27"/>
        <v>1.88</v>
      </c>
      <c r="P66" s="45">
        <f t="shared" si="25"/>
        <v>4</v>
      </c>
      <c r="Q66" s="45">
        <f t="shared" si="26"/>
        <v>6</v>
      </c>
      <c r="R66" s="69">
        <f t="shared" si="20"/>
        <v>0.4</v>
      </c>
    </row>
    <row r="67" spans="1:19" x14ac:dyDescent="0.3">
      <c r="A67" s="24">
        <v>42441</v>
      </c>
      <c r="B67" s="27" t="s">
        <v>148</v>
      </c>
      <c r="C67" s="28" t="s">
        <v>149</v>
      </c>
      <c r="D67" s="19">
        <v>2.75</v>
      </c>
      <c r="E67" s="20">
        <f t="shared" si="24"/>
        <v>1</v>
      </c>
      <c r="F67" s="20">
        <f t="shared" si="15"/>
        <v>2.75</v>
      </c>
      <c r="G67" s="21" t="s">
        <v>19</v>
      </c>
      <c r="H67" s="20">
        <f t="shared" si="9"/>
        <v>-1</v>
      </c>
      <c r="I67" s="20">
        <f t="shared" si="16"/>
        <v>206.56</v>
      </c>
      <c r="J67" s="45">
        <f t="shared" si="21"/>
        <v>24</v>
      </c>
      <c r="K67" s="45">
        <f t="shared" si="22"/>
        <v>39</v>
      </c>
      <c r="L67" s="59">
        <f t="shared" si="23"/>
        <v>0.38095238095238093</v>
      </c>
      <c r="M67" s="23">
        <f t="shared" si="13"/>
        <v>2.75</v>
      </c>
      <c r="N67">
        <v>1</v>
      </c>
      <c r="O67" s="23">
        <f t="shared" si="27"/>
        <v>1.75</v>
      </c>
      <c r="P67" s="45">
        <f t="shared" si="25"/>
        <v>4</v>
      </c>
      <c r="Q67" s="45">
        <f t="shared" si="26"/>
        <v>7</v>
      </c>
      <c r="R67" s="69">
        <f t="shared" si="20"/>
        <v>0.36363636363636365</v>
      </c>
    </row>
    <row r="68" spans="1:19" x14ac:dyDescent="0.3">
      <c r="A68" s="24">
        <v>42443</v>
      </c>
      <c r="B68" s="27" t="s">
        <v>150</v>
      </c>
      <c r="C68" s="28" t="s">
        <v>119</v>
      </c>
      <c r="D68" s="19">
        <v>3</v>
      </c>
      <c r="E68" s="20">
        <f t="shared" si="24"/>
        <v>3</v>
      </c>
      <c r="F68" s="20">
        <f t="shared" si="15"/>
        <v>9</v>
      </c>
      <c r="G68" s="21" t="s">
        <v>28</v>
      </c>
      <c r="H68" s="20">
        <f t="shared" si="9"/>
        <v>6</v>
      </c>
      <c r="I68" s="20">
        <f t="shared" si="16"/>
        <v>212.56</v>
      </c>
      <c r="J68" s="45">
        <f t="shared" si="21"/>
        <v>25</v>
      </c>
      <c r="K68" s="45">
        <f t="shared" si="22"/>
        <v>39</v>
      </c>
      <c r="L68" s="59">
        <f t="shared" si="23"/>
        <v>0.390625</v>
      </c>
      <c r="M68" s="23">
        <f t="shared" ref="M68:M131" si="28">D68</f>
        <v>3</v>
      </c>
      <c r="N68">
        <v>1</v>
      </c>
      <c r="O68" s="23">
        <f t="shared" si="27"/>
        <v>2</v>
      </c>
      <c r="P68" s="45">
        <f t="shared" si="25"/>
        <v>5</v>
      </c>
      <c r="Q68" s="45">
        <f t="shared" si="26"/>
        <v>7</v>
      </c>
      <c r="R68" s="69">
        <f t="shared" si="20"/>
        <v>0.41666666666666669</v>
      </c>
    </row>
    <row r="69" spans="1:19" x14ac:dyDescent="0.3">
      <c r="A69" s="24">
        <v>42445</v>
      </c>
      <c r="B69" s="27" t="s">
        <v>151</v>
      </c>
      <c r="C69" s="67" t="s">
        <v>152</v>
      </c>
      <c r="D69" s="19">
        <v>2.37</v>
      </c>
      <c r="E69" s="20">
        <f t="shared" ref="E69:E132" si="29">IF(D69="","",IF(G68="Won",1,IF(COUNTIF(G64:G68,"Lost")&gt;4,1,IF(E68&gt;=9,E68*2,E68*3))))</f>
        <v>1</v>
      </c>
      <c r="F69" s="20">
        <f t="shared" ref="F69:F102" si="30">IF(D69="","",IF(G68="Won",  D69*E69,D69*E69))</f>
        <v>2.37</v>
      </c>
      <c r="G69" s="21" t="s">
        <v>28</v>
      </c>
      <c r="H69" s="20">
        <f t="shared" si="9"/>
        <v>1.37</v>
      </c>
      <c r="I69" s="20">
        <f t="shared" ref="I69:I132" si="31">IF(G69="","",H69+I68)</f>
        <v>213.93</v>
      </c>
      <c r="J69" s="45">
        <f t="shared" si="21"/>
        <v>26</v>
      </c>
      <c r="K69" s="45">
        <f t="shared" si="22"/>
        <v>39</v>
      </c>
      <c r="L69" s="59">
        <f t="shared" si="23"/>
        <v>0.4</v>
      </c>
      <c r="M69" s="23">
        <f t="shared" si="28"/>
        <v>2.37</v>
      </c>
      <c r="N69">
        <v>1</v>
      </c>
      <c r="O69" s="23">
        <f t="shared" si="27"/>
        <v>1.37</v>
      </c>
      <c r="P69" s="45">
        <f t="shared" si="25"/>
        <v>6</v>
      </c>
      <c r="Q69" s="45">
        <f t="shared" si="26"/>
        <v>7</v>
      </c>
      <c r="R69" s="69">
        <f t="shared" si="20"/>
        <v>0.46153846153846156</v>
      </c>
    </row>
    <row r="70" spans="1:19" x14ac:dyDescent="0.3">
      <c r="A70" s="24">
        <v>42446</v>
      </c>
      <c r="B70" s="27" t="s">
        <v>154</v>
      </c>
      <c r="C70" s="30" t="s">
        <v>155</v>
      </c>
      <c r="D70" s="19">
        <v>3.25</v>
      </c>
      <c r="E70" s="20">
        <f t="shared" si="29"/>
        <v>1</v>
      </c>
      <c r="F70" s="20">
        <f t="shared" si="30"/>
        <v>3.25</v>
      </c>
      <c r="G70" s="21" t="s">
        <v>19</v>
      </c>
      <c r="H70" s="20">
        <f t="shared" ref="H70:H130" si="32">IF(G70="","",IF(G70="Won", E70*D70-E70,-E70))</f>
        <v>-1</v>
      </c>
      <c r="I70" s="20">
        <f t="shared" si="31"/>
        <v>212.93</v>
      </c>
      <c r="J70" s="45">
        <f t="shared" si="21"/>
        <v>26</v>
      </c>
      <c r="K70" s="45">
        <f t="shared" si="22"/>
        <v>40</v>
      </c>
      <c r="L70" s="59">
        <f t="shared" si="23"/>
        <v>0.39393939393939392</v>
      </c>
      <c r="M70" s="23">
        <f t="shared" si="28"/>
        <v>3.25</v>
      </c>
      <c r="N70">
        <v>1</v>
      </c>
      <c r="O70" s="23">
        <f t="shared" si="27"/>
        <v>2.25</v>
      </c>
      <c r="P70" s="45">
        <f t="shared" si="25"/>
        <v>6</v>
      </c>
      <c r="Q70" s="45">
        <f t="shared" si="26"/>
        <v>8</v>
      </c>
      <c r="R70" s="69">
        <f t="shared" si="20"/>
        <v>0.42857142857142855</v>
      </c>
      <c r="S70" t="s">
        <v>153</v>
      </c>
    </row>
    <row r="71" spans="1:19" x14ac:dyDescent="0.3">
      <c r="A71" s="24">
        <v>42447</v>
      </c>
      <c r="B71" s="27" t="s">
        <v>156</v>
      </c>
      <c r="C71" s="30" t="s">
        <v>157</v>
      </c>
      <c r="D71" s="19">
        <v>3.25</v>
      </c>
      <c r="E71" s="20">
        <f t="shared" si="29"/>
        <v>3</v>
      </c>
      <c r="F71" s="20">
        <f t="shared" si="30"/>
        <v>9.75</v>
      </c>
      <c r="G71" s="21" t="s">
        <v>28</v>
      </c>
      <c r="H71" s="20">
        <f t="shared" si="32"/>
        <v>6.75</v>
      </c>
      <c r="I71" s="20">
        <f t="shared" si="31"/>
        <v>219.68</v>
      </c>
      <c r="J71" s="45">
        <f t="shared" si="21"/>
        <v>27</v>
      </c>
      <c r="K71" s="45">
        <f t="shared" si="22"/>
        <v>40</v>
      </c>
      <c r="L71" s="59">
        <f t="shared" si="23"/>
        <v>0.40298507462686567</v>
      </c>
      <c r="M71" s="23">
        <f t="shared" si="28"/>
        <v>3.25</v>
      </c>
      <c r="N71">
        <v>1</v>
      </c>
      <c r="O71" s="23">
        <f t="shared" si="27"/>
        <v>2.25</v>
      </c>
      <c r="P71" s="45">
        <f t="shared" si="25"/>
        <v>7</v>
      </c>
      <c r="Q71" s="45">
        <f t="shared" si="26"/>
        <v>8</v>
      </c>
      <c r="R71" s="69">
        <f t="shared" si="20"/>
        <v>0.46666666666666667</v>
      </c>
    </row>
    <row r="72" spans="1:19" x14ac:dyDescent="0.3">
      <c r="A72" s="24">
        <v>42449</v>
      </c>
      <c r="B72" s="27" t="s">
        <v>158</v>
      </c>
      <c r="C72" s="30" t="s">
        <v>159</v>
      </c>
      <c r="D72" s="19">
        <v>2.5</v>
      </c>
      <c r="E72" s="20">
        <f t="shared" si="29"/>
        <v>1</v>
      </c>
      <c r="F72" s="20">
        <f t="shared" si="30"/>
        <v>2.5</v>
      </c>
      <c r="G72" s="21" t="s">
        <v>19</v>
      </c>
      <c r="H72" s="20">
        <f t="shared" si="32"/>
        <v>-1</v>
      </c>
      <c r="I72" s="20">
        <f t="shared" si="31"/>
        <v>218.68</v>
      </c>
      <c r="J72" s="45">
        <f t="shared" si="21"/>
        <v>27</v>
      </c>
      <c r="K72" s="45">
        <f t="shared" si="22"/>
        <v>41</v>
      </c>
      <c r="L72" s="59">
        <f t="shared" si="23"/>
        <v>0.39705882352941174</v>
      </c>
      <c r="M72" s="23">
        <f t="shared" si="28"/>
        <v>2.5</v>
      </c>
      <c r="N72">
        <v>1</v>
      </c>
      <c r="O72" s="23">
        <f t="shared" si="27"/>
        <v>1.5</v>
      </c>
      <c r="P72" s="45">
        <f t="shared" si="25"/>
        <v>7</v>
      </c>
      <c r="Q72" s="45">
        <f t="shared" si="26"/>
        <v>9</v>
      </c>
      <c r="R72" s="69">
        <f t="shared" si="20"/>
        <v>0.4375</v>
      </c>
    </row>
    <row r="73" spans="1:19" x14ac:dyDescent="0.3">
      <c r="A73" s="24">
        <v>42450</v>
      </c>
      <c r="B73" s="27" t="s">
        <v>160</v>
      </c>
      <c r="C73" s="30" t="s">
        <v>161</v>
      </c>
      <c r="D73" s="19">
        <v>2.62</v>
      </c>
      <c r="E73" s="20">
        <f t="shared" si="29"/>
        <v>3</v>
      </c>
      <c r="F73" s="20">
        <f t="shared" si="30"/>
        <v>7.86</v>
      </c>
      <c r="G73" s="21" t="s">
        <v>19</v>
      </c>
      <c r="H73" s="20">
        <f t="shared" si="32"/>
        <v>-3</v>
      </c>
      <c r="I73" s="20">
        <f t="shared" si="31"/>
        <v>215.68</v>
      </c>
      <c r="J73" s="45">
        <f t="shared" si="21"/>
        <v>27</v>
      </c>
      <c r="K73" s="45">
        <f t="shared" si="22"/>
        <v>42</v>
      </c>
      <c r="L73" s="59">
        <f t="shared" si="23"/>
        <v>0.39130434782608697</v>
      </c>
      <c r="M73" s="23">
        <f t="shared" si="28"/>
        <v>2.62</v>
      </c>
      <c r="N73">
        <v>1</v>
      </c>
      <c r="O73" s="23">
        <f t="shared" si="27"/>
        <v>1.62</v>
      </c>
      <c r="P73" s="45">
        <f t="shared" si="25"/>
        <v>7</v>
      </c>
      <c r="Q73" s="45">
        <f t="shared" si="26"/>
        <v>10</v>
      </c>
      <c r="R73" s="69">
        <f t="shared" si="20"/>
        <v>0.41176470588235292</v>
      </c>
    </row>
    <row r="74" spans="1:19" x14ac:dyDescent="0.3">
      <c r="A74" s="24">
        <v>42451</v>
      </c>
      <c r="B74" s="27" t="s">
        <v>162</v>
      </c>
      <c r="C74" s="30" t="s">
        <v>163</v>
      </c>
      <c r="D74" s="19">
        <v>2.5</v>
      </c>
      <c r="E74" s="20">
        <f t="shared" si="29"/>
        <v>9</v>
      </c>
      <c r="F74" s="20">
        <f t="shared" si="30"/>
        <v>22.5</v>
      </c>
      <c r="G74" s="21" t="s">
        <v>28</v>
      </c>
      <c r="H74" s="20">
        <f t="shared" si="32"/>
        <v>13.5</v>
      </c>
      <c r="I74" s="20">
        <f t="shared" si="31"/>
        <v>229.18</v>
      </c>
      <c r="J74" s="45">
        <f t="shared" si="21"/>
        <v>28</v>
      </c>
      <c r="K74" s="45">
        <f t="shared" si="22"/>
        <v>42</v>
      </c>
      <c r="L74" s="59">
        <f t="shared" si="23"/>
        <v>0.4</v>
      </c>
      <c r="M74" s="23">
        <f t="shared" si="28"/>
        <v>2.5</v>
      </c>
      <c r="N74">
        <v>1</v>
      </c>
      <c r="O74" s="23">
        <f t="shared" si="27"/>
        <v>1.5</v>
      </c>
      <c r="P74" s="45">
        <f t="shared" si="25"/>
        <v>8</v>
      </c>
      <c r="Q74" s="45">
        <f t="shared" si="26"/>
        <v>10</v>
      </c>
      <c r="R74" s="69">
        <f t="shared" si="20"/>
        <v>0.44444444444444442</v>
      </c>
    </row>
    <row r="75" spans="1:19" x14ac:dyDescent="0.3">
      <c r="A75" s="24">
        <v>42452</v>
      </c>
      <c r="B75" s="27" t="s">
        <v>164</v>
      </c>
      <c r="C75" s="30" t="s">
        <v>165</v>
      </c>
      <c r="D75" s="19">
        <v>3</v>
      </c>
      <c r="E75" s="20">
        <f t="shared" si="29"/>
        <v>1</v>
      </c>
      <c r="F75" s="20">
        <f t="shared" si="30"/>
        <v>3</v>
      </c>
      <c r="G75" s="21" t="s">
        <v>19</v>
      </c>
      <c r="H75" s="20">
        <f t="shared" si="32"/>
        <v>-1</v>
      </c>
      <c r="I75" s="20">
        <f t="shared" si="31"/>
        <v>228.18</v>
      </c>
      <c r="J75" s="45">
        <f t="shared" si="21"/>
        <v>28</v>
      </c>
      <c r="K75" s="45">
        <f t="shared" si="22"/>
        <v>43</v>
      </c>
      <c r="L75" s="59">
        <f t="shared" si="23"/>
        <v>0.39436619718309857</v>
      </c>
      <c r="M75" s="23">
        <f t="shared" si="28"/>
        <v>3</v>
      </c>
      <c r="N75">
        <v>1</v>
      </c>
      <c r="O75" s="23">
        <f t="shared" si="27"/>
        <v>2</v>
      </c>
      <c r="P75" s="45">
        <f t="shared" si="25"/>
        <v>8</v>
      </c>
      <c r="Q75" s="45">
        <f t="shared" si="26"/>
        <v>11</v>
      </c>
      <c r="R75" s="69">
        <f t="shared" si="20"/>
        <v>0.42105263157894735</v>
      </c>
    </row>
    <row r="76" spans="1:19" x14ac:dyDescent="0.3">
      <c r="A76" s="24">
        <v>42453</v>
      </c>
      <c r="B76" s="27" t="s">
        <v>166</v>
      </c>
      <c r="C76" s="30" t="s">
        <v>167</v>
      </c>
      <c r="D76" s="19">
        <v>2.87</v>
      </c>
      <c r="E76" s="20">
        <f t="shared" si="29"/>
        <v>3</v>
      </c>
      <c r="F76" s="20">
        <f t="shared" si="30"/>
        <v>8.61</v>
      </c>
      <c r="G76" s="21" t="s">
        <v>28</v>
      </c>
      <c r="H76" s="20">
        <f t="shared" si="32"/>
        <v>5.6099999999999994</v>
      </c>
      <c r="I76" s="20">
        <f t="shared" si="31"/>
        <v>233.79000000000002</v>
      </c>
      <c r="J76" s="45">
        <f t="shared" si="21"/>
        <v>29</v>
      </c>
      <c r="K76" s="45">
        <f t="shared" si="22"/>
        <v>43</v>
      </c>
      <c r="L76" s="59">
        <f t="shared" si="23"/>
        <v>0.40277777777777779</v>
      </c>
      <c r="M76" s="23">
        <f t="shared" si="28"/>
        <v>2.87</v>
      </c>
      <c r="N76">
        <v>1</v>
      </c>
      <c r="O76" s="23">
        <f t="shared" si="27"/>
        <v>1.87</v>
      </c>
      <c r="P76" s="45">
        <f t="shared" si="25"/>
        <v>9</v>
      </c>
      <c r="Q76" s="45">
        <f t="shared" si="26"/>
        <v>11</v>
      </c>
      <c r="R76" s="69">
        <f t="shared" si="20"/>
        <v>0.45</v>
      </c>
    </row>
    <row r="77" spans="1:19" x14ac:dyDescent="0.3">
      <c r="A77" s="24">
        <v>42454</v>
      </c>
      <c r="B77" s="27" t="s">
        <v>168</v>
      </c>
      <c r="C77" s="30" t="s">
        <v>169</v>
      </c>
      <c r="D77" s="19">
        <v>4.33</v>
      </c>
      <c r="E77" s="20">
        <f t="shared" si="29"/>
        <v>1</v>
      </c>
      <c r="F77" s="20">
        <f t="shared" si="30"/>
        <v>4.33</v>
      </c>
      <c r="G77" s="21" t="s">
        <v>19</v>
      </c>
      <c r="H77" s="20">
        <f t="shared" si="32"/>
        <v>-1</v>
      </c>
      <c r="I77" s="20">
        <f t="shared" si="31"/>
        <v>232.79000000000002</v>
      </c>
      <c r="J77" s="45">
        <f t="shared" si="21"/>
        <v>29</v>
      </c>
      <c r="K77" s="45">
        <f t="shared" si="22"/>
        <v>44</v>
      </c>
      <c r="L77" s="59">
        <f t="shared" si="23"/>
        <v>0.39726027397260272</v>
      </c>
      <c r="M77" s="23">
        <f t="shared" si="28"/>
        <v>4.33</v>
      </c>
      <c r="N77">
        <v>1</v>
      </c>
      <c r="O77" s="23">
        <f t="shared" si="27"/>
        <v>3.33</v>
      </c>
      <c r="P77" s="45">
        <f t="shared" si="25"/>
        <v>9</v>
      </c>
      <c r="Q77" s="45">
        <f t="shared" si="26"/>
        <v>12</v>
      </c>
      <c r="R77" s="69">
        <f t="shared" si="20"/>
        <v>0.42857142857142855</v>
      </c>
    </row>
    <row r="78" spans="1:19" x14ac:dyDescent="0.3">
      <c r="A78" s="24">
        <v>42455</v>
      </c>
      <c r="B78" s="27" t="s">
        <v>170</v>
      </c>
      <c r="C78" s="48" t="s">
        <v>171</v>
      </c>
      <c r="D78" s="19">
        <v>3</v>
      </c>
      <c r="E78" s="20">
        <f t="shared" si="29"/>
        <v>3</v>
      </c>
      <c r="F78" s="20">
        <f t="shared" si="30"/>
        <v>9</v>
      </c>
      <c r="G78" s="21" t="s">
        <v>28</v>
      </c>
      <c r="H78" s="20">
        <f t="shared" si="32"/>
        <v>6</v>
      </c>
      <c r="I78" s="20">
        <f t="shared" si="31"/>
        <v>238.79000000000002</v>
      </c>
      <c r="J78" s="45">
        <f t="shared" si="21"/>
        <v>30</v>
      </c>
      <c r="K78" s="45">
        <f t="shared" si="22"/>
        <v>44</v>
      </c>
      <c r="L78" s="59">
        <f t="shared" si="23"/>
        <v>0.40540540540540543</v>
      </c>
      <c r="M78" s="23">
        <f t="shared" si="28"/>
        <v>3</v>
      </c>
      <c r="N78">
        <v>1</v>
      </c>
      <c r="O78" s="23">
        <f t="shared" si="27"/>
        <v>2</v>
      </c>
      <c r="P78" s="45">
        <f t="shared" si="25"/>
        <v>10</v>
      </c>
      <c r="Q78" s="45">
        <f t="shared" si="26"/>
        <v>12</v>
      </c>
      <c r="R78" s="69">
        <f t="shared" si="20"/>
        <v>0.45454545454545453</v>
      </c>
    </row>
    <row r="79" spans="1:19" x14ac:dyDescent="0.3">
      <c r="A79" s="24">
        <v>42457</v>
      </c>
      <c r="B79" s="27" t="s">
        <v>172</v>
      </c>
      <c r="C79" s="48" t="s">
        <v>173</v>
      </c>
      <c r="D79" s="19">
        <v>2.75</v>
      </c>
      <c r="E79" s="20">
        <f t="shared" si="29"/>
        <v>1</v>
      </c>
      <c r="F79" s="20">
        <f t="shared" si="30"/>
        <v>2.75</v>
      </c>
      <c r="G79" s="21" t="s">
        <v>19</v>
      </c>
      <c r="H79" s="20">
        <f t="shared" si="32"/>
        <v>-1</v>
      </c>
      <c r="I79" s="20">
        <f t="shared" si="31"/>
        <v>237.79000000000002</v>
      </c>
      <c r="J79" s="45">
        <f t="shared" si="21"/>
        <v>30</v>
      </c>
      <c r="K79" s="45">
        <f t="shared" si="22"/>
        <v>45</v>
      </c>
      <c r="L79" s="59">
        <f t="shared" si="23"/>
        <v>0.4</v>
      </c>
      <c r="M79" s="23">
        <f t="shared" si="28"/>
        <v>2.75</v>
      </c>
      <c r="N79">
        <v>1</v>
      </c>
      <c r="O79" s="23">
        <f t="shared" si="27"/>
        <v>1.75</v>
      </c>
      <c r="P79" s="45">
        <f t="shared" si="25"/>
        <v>10</v>
      </c>
      <c r="Q79" s="45">
        <f t="shared" si="26"/>
        <v>13</v>
      </c>
      <c r="R79" s="69">
        <f t="shared" si="20"/>
        <v>0.43478260869565216</v>
      </c>
    </row>
    <row r="80" spans="1:19" x14ac:dyDescent="0.3">
      <c r="A80" s="24">
        <v>42459</v>
      </c>
      <c r="B80" s="27" t="s">
        <v>174</v>
      </c>
      <c r="C80" s="48" t="s">
        <v>175</v>
      </c>
      <c r="D80" s="19">
        <v>3.25</v>
      </c>
      <c r="E80" s="20">
        <f t="shared" si="29"/>
        <v>3</v>
      </c>
      <c r="F80" s="20">
        <f t="shared" si="30"/>
        <v>9.75</v>
      </c>
      <c r="G80" s="21" t="s">
        <v>19</v>
      </c>
      <c r="H80" s="20">
        <f t="shared" si="32"/>
        <v>-3</v>
      </c>
      <c r="I80" s="20">
        <f t="shared" si="31"/>
        <v>234.79000000000002</v>
      </c>
      <c r="J80" s="45">
        <f t="shared" si="21"/>
        <v>30</v>
      </c>
      <c r="K80" s="45">
        <f t="shared" si="22"/>
        <v>46</v>
      </c>
      <c r="L80" s="59">
        <f t="shared" si="23"/>
        <v>0.39473684210526316</v>
      </c>
      <c r="M80" s="23">
        <f t="shared" si="28"/>
        <v>3.25</v>
      </c>
      <c r="N80">
        <v>1</v>
      </c>
      <c r="O80" s="23">
        <f t="shared" si="27"/>
        <v>2.25</v>
      </c>
      <c r="P80" s="45">
        <f t="shared" si="25"/>
        <v>10</v>
      </c>
      <c r="Q80" s="45">
        <f t="shared" si="26"/>
        <v>14</v>
      </c>
      <c r="R80" s="69">
        <f t="shared" si="20"/>
        <v>0.41666666666666669</v>
      </c>
    </row>
    <row r="81" spans="1:18" x14ac:dyDescent="0.3">
      <c r="A81" s="24">
        <v>42460</v>
      </c>
      <c r="B81" s="27" t="s">
        <v>176</v>
      </c>
      <c r="C81" s="48" t="s">
        <v>177</v>
      </c>
      <c r="D81" s="19">
        <v>2.37</v>
      </c>
      <c r="E81" s="20">
        <f t="shared" si="29"/>
        <v>9</v>
      </c>
      <c r="F81" s="20">
        <f t="shared" si="30"/>
        <v>21.330000000000002</v>
      </c>
      <c r="G81" s="21" t="s">
        <v>28</v>
      </c>
      <c r="H81" s="20">
        <f t="shared" si="32"/>
        <v>12.330000000000002</v>
      </c>
      <c r="I81" s="20">
        <f t="shared" si="31"/>
        <v>247.12000000000003</v>
      </c>
      <c r="J81" s="45">
        <f t="shared" si="21"/>
        <v>31</v>
      </c>
      <c r="K81" s="45">
        <f t="shared" si="22"/>
        <v>46</v>
      </c>
      <c r="L81" s="59">
        <f t="shared" si="23"/>
        <v>0.40259740259740262</v>
      </c>
      <c r="M81" s="23">
        <f t="shared" si="28"/>
        <v>2.37</v>
      </c>
      <c r="N81">
        <v>1</v>
      </c>
      <c r="O81" s="23">
        <f t="shared" si="27"/>
        <v>1.37</v>
      </c>
      <c r="P81" s="45">
        <f t="shared" si="25"/>
        <v>11</v>
      </c>
      <c r="Q81" s="45">
        <f t="shared" si="26"/>
        <v>14</v>
      </c>
      <c r="R81" s="69">
        <f t="shared" si="20"/>
        <v>0.44</v>
      </c>
    </row>
    <row r="82" spans="1:18" x14ac:dyDescent="0.3">
      <c r="A82" s="16">
        <v>42461</v>
      </c>
      <c r="B82" s="74" t="s">
        <v>178</v>
      </c>
      <c r="C82" s="75" t="s">
        <v>179</v>
      </c>
      <c r="D82" s="76">
        <v>2.75</v>
      </c>
      <c r="E82" s="20">
        <f t="shared" si="29"/>
        <v>1</v>
      </c>
      <c r="F82" s="77">
        <f t="shared" si="30"/>
        <v>2.75</v>
      </c>
      <c r="G82" s="78" t="s">
        <v>19</v>
      </c>
      <c r="H82" s="20">
        <f t="shared" si="32"/>
        <v>-1</v>
      </c>
      <c r="I82" s="77">
        <f t="shared" si="31"/>
        <v>246.12000000000003</v>
      </c>
      <c r="J82" s="45">
        <f t="shared" si="21"/>
        <v>31</v>
      </c>
      <c r="K82" s="45">
        <f t="shared" si="22"/>
        <v>47</v>
      </c>
      <c r="L82" s="59">
        <f t="shared" si="23"/>
        <v>0.39743589743589741</v>
      </c>
      <c r="M82" s="79">
        <f t="shared" si="28"/>
        <v>2.75</v>
      </c>
      <c r="N82" s="80">
        <v>1</v>
      </c>
      <c r="O82" s="79">
        <f t="shared" si="27"/>
        <v>1.75</v>
      </c>
      <c r="P82" s="44">
        <v>0</v>
      </c>
      <c r="Q82" s="44">
        <v>1</v>
      </c>
      <c r="R82" s="70">
        <f t="shared" si="20"/>
        <v>0</v>
      </c>
    </row>
    <row r="83" spans="1:18" x14ac:dyDescent="0.3">
      <c r="A83" s="24">
        <v>42462</v>
      </c>
      <c r="B83" s="27" t="s">
        <v>180</v>
      </c>
      <c r="C83" s="48" t="s">
        <v>181</v>
      </c>
      <c r="D83" s="19">
        <v>10</v>
      </c>
      <c r="E83" s="20">
        <f t="shared" si="29"/>
        <v>3</v>
      </c>
      <c r="F83" s="20">
        <f t="shared" si="30"/>
        <v>30</v>
      </c>
      <c r="G83" s="81" t="s">
        <v>19</v>
      </c>
      <c r="H83" s="20">
        <f t="shared" si="32"/>
        <v>-3</v>
      </c>
      <c r="I83" s="20">
        <f t="shared" si="31"/>
        <v>243.12000000000003</v>
      </c>
      <c r="J83" s="45">
        <f t="shared" si="21"/>
        <v>31</v>
      </c>
      <c r="K83" s="45">
        <f t="shared" si="22"/>
        <v>48</v>
      </c>
      <c r="L83" s="59">
        <f t="shared" si="23"/>
        <v>0.39240506329113922</v>
      </c>
      <c r="M83" s="23">
        <f t="shared" si="28"/>
        <v>10</v>
      </c>
      <c r="N83">
        <v>1</v>
      </c>
      <c r="O83" s="23">
        <f t="shared" si="27"/>
        <v>9</v>
      </c>
      <c r="P83" s="45">
        <f t="shared" ref="P83:P104" si="33">IF(G83="","",IF(G83="Won",P82+1,IF(G83="Push",P82,P82)))</f>
        <v>0</v>
      </c>
      <c r="Q83" s="39">
        <f t="shared" ref="Q83:Q104" si="34">IF(G83="","",IF(G83="Lost",Q82+1,IF(G83="Push",Q82,Q82)))</f>
        <v>2</v>
      </c>
      <c r="R83" s="69">
        <f t="shared" si="20"/>
        <v>0</v>
      </c>
    </row>
    <row r="84" spans="1:18" x14ac:dyDescent="0.3">
      <c r="A84" s="24">
        <v>42464</v>
      </c>
      <c r="B84" s="27" t="s">
        <v>182</v>
      </c>
      <c r="C84" s="48" t="s">
        <v>183</v>
      </c>
      <c r="D84" s="19">
        <v>2.75</v>
      </c>
      <c r="E84" s="20">
        <f t="shared" si="29"/>
        <v>9</v>
      </c>
      <c r="F84" s="20">
        <f t="shared" si="30"/>
        <v>24.75</v>
      </c>
      <c r="G84" s="81" t="s">
        <v>19</v>
      </c>
      <c r="H84" s="20">
        <f t="shared" si="32"/>
        <v>-9</v>
      </c>
      <c r="I84" s="20">
        <f t="shared" si="31"/>
        <v>234.12000000000003</v>
      </c>
      <c r="J84" s="45">
        <f t="shared" si="21"/>
        <v>31</v>
      </c>
      <c r="K84" s="45">
        <f t="shared" si="22"/>
        <v>49</v>
      </c>
      <c r="L84" s="59">
        <f t="shared" si="23"/>
        <v>0.38750000000000001</v>
      </c>
      <c r="M84" s="23">
        <f t="shared" si="28"/>
        <v>2.75</v>
      </c>
      <c r="N84">
        <v>1</v>
      </c>
      <c r="O84" s="23">
        <f t="shared" si="27"/>
        <v>1.75</v>
      </c>
      <c r="P84" s="45">
        <f t="shared" si="33"/>
        <v>0</v>
      </c>
      <c r="Q84" s="39">
        <f t="shared" si="34"/>
        <v>3</v>
      </c>
      <c r="R84" s="84">
        <f t="shared" si="20"/>
        <v>0</v>
      </c>
    </row>
    <row r="85" spans="1:18" x14ac:dyDescent="0.3">
      <c r="A85" s="24">
        <v>42465</v>
      </c>
      <c r="B85" s="27" t="s">
        <v>184</v>
      </c>
      <c r="C85" s="48" t="s">
        <v>185</v>
      </c>
      <c r="D85" s="19">
        <v>2.1</v>
      </c>
      <c r="E85" s="20">
        <f t="shared" si="29"/>
        <v>18</v>
      </c>
      <c r="F85" s="20">
        <f t="shared" si="30"/>
        <v>37.800000000000004</v>
      </c>
      <c r="G85" s="81" t="s">
        <v>28</v>
      </c>
      <c r="H85" s="20">
        <f t="shared" si="32"/>
        <v>19.800000000000004</v>
      </c>
      <c r="I85" s="20">
        <f t="shared" si="31"/>
        <v>253.92000000000004</v>
      </c>
      <c r="J85" s="45">
        <f t="shared" si="21"/>
        <v>32</v>
      </c>
      <c r="K85" s="45">
        <f t="shared" si="22"/>
        <v>49</v>
      </c>
      <c r="L85" s="59">
        <f t="shared" si="23"/>
        <v>0.39506172839506171</v>
      </c>
      <c r="M85" s="23">
        <f t="shared" si="28"/>
        <v>2.1</v>
      </c>
      <c r="N85">
        <v>1</v>
      </c>
      <c r="O85" s="23">
        <f t="shared" si="27"/>
        <v>1.1000000000000001</v>
      </c>
      <c r="P85" s="45">
        <f t="shared" si="33"/>
        <v>1</v>
      </c>
      <c r="Q85" s="39">
        <f t="shared" si="34"/>
        <v>3</v>
      </c>
      <c r="R85" s="84">
        <f t="shared" si="20"/>
        <v>0.25</v>
      </c>
    </row>
    <row r="86" spans="1:18" x14ac:dyDescent="0.3">
      <c r="A86" s="24">
        <v>42466</v>
      </c>
      <c r="B86" s="27" t="s">
        <v>186</v>
      </c>
      <c r="C86" s="48" t="s">
        <v>187</v>
      </c>
      <c r="D86" s="19">
        <v>2.75</v>
      </c>
      <c r="E86" s="20">
        <f t="shared" si="29"/>
        <v>1</v>
      </c>
      <c r="F86" s="20">
        <f t="shared" si="30"/>
        <v>2.75</v>
      </c>
      <c r="G86" s="81" t="s">
        <v>28</v>
      </c>
      <c r="H86" s="20">
        <f t="shared" si="32"/>
        <v>1.75</v>
      </c>
      <c r="I86" s="20">
        <f t="shared" si="31"/>
        <v>255.67000000000004</v>
      </c>
      <c r="J86" s="45">
        <f t="shared" si="21"/>
        <v>33</v>
      </c>
      <c r="K86" s="45">
        <f t="shared" si="22"/>
        <v>49</v>
      </c>
      <c r="L86" s="59">
        <f t="shared" si="23"/>
        <v>0.40243902439024393</v>
      </c>
      <c r="M86" s="23">
        <f t="shared" si="28"/>
        <v>2.75</v>
      </c>
      <c r="N86">
        <v>1</v>
      </c>
      <c r="O86" s="23">
        <f t="shared" si="27"/>
        <v>1.75</v>
      </c>
      <c r="P86" s="45">
        <f t="shared" si="33"/>
        <v>2</v>
      </c>
      <c r="Q86" s="39">
        <f t="shared" si="34"/>
        <v>3</v>
      </c>
      <c r="R86" s="84">
        <f t="shared" si="20"/>
        <v>0.4</v>
      </c>
    </row>
    <row r="87" spans="1:18" x14ac:dyDescent="0.3">
      <c r="A87" s="24">
        <v>42467</v>
      </c>
      <c r="B87" s="27" t="s">
        <v>188</v>
      </c>
      <c r="C87" s="48" t="s">
        <v>121</v>
      </c>
      <c r="D87" s="19">
        <v>2.2000000000000002</v>
      </c>
      <c r="E87" s="20">
        <f t="shared" si="29"/>
        <v>1</v>
      </c>
      <c r="F87" s="20">
        <f t="shared" si="30"/>
        <v>2.2000000000000002</v>
      </c>
      <c r="G87" s="81" t="s">
        <v>19</v>
      </c>
      <c r="H87" s="20">
        <f t="shared" si="32"/>
        <v>-1</v>
      </c>
      <c r="I87" s="20">
        <f t="shared" si="31"/>
        <v>254.67000000000004</v>
      </c>
      <c r="J87" s="45">
        <f t="shared" si="21"/>
        <v>33</v>
      </c>
      <c r="K87" s="45">
        <f t="shared" si="22"/>
        <v>50</v>
      </c>
      <c r="L87" s="59">
        <f t="shared" si="23"/>
        <v>0.39759036144578314</v>
      </c>
      <c r="M87" s="23">
        <f t="shared" si="28"/>
        <v>2.2000000000000002</v>
      </c>
      <c r="N87">
        <v>1</v>
      </c>
      <c r="O87" s="23">
        <f t="shared" si="27"/>
        <v>1.2000000000000002</v>
      </c>
      <c r="P87" s="45">
        <f t="shared" si="33"/>
        <v>2</v>
      </c>
      <c r="Q87" s="39">
        <f t="shared" si="34"/>
        <v>4</v>
      </c>
      <c r="R87" s="84">
        <f t="shared" si="20"/>
        <v>0.33333333333333331</v>
      </c>
    </row>
    <row r="88" spans="1:18" x14ac:dyDescent="0.3">
      <c r="A88" s="24">
        <v>42468</v>
      </c>
      <c r="B88" s="27" t="s">
        <v>189</v>
      </c>
      <c r="C88" s="48" t="s">
        <v>190</v>
      </c>
      <c r="D88" s="19">
        <v>3.5</v>
      </c>
      <c r="E88" s="20">
        <f t="shared" si="29"/>
        <v>3</v>
      </c>
      <c r="F88" s="20">
        <f t="shared" si="30"/>
        <v>10.5</v>
      </c>
      <c r="G88" s="81" t="s">
        <v>19</v>
      </c>
      <c r="H88" s="20">
        <f t="shared" si="32"/>
        <v>-3</v>
      </c>
      <c r="I88" s="20">
        <f t="shared" si="31"/>
        <v>251.67000000000004</v>
      </c>
      <c r="J88" s="45">
        <f t="shared" si="21"/>
        <v>33</v>
      </c>
      <c r="K88" s="45">
        <f t="shared" si="22"/>
        <v>51</v>
      </c>
      <c r="L88" s="59">
        <f t="shared" si="23"/>
        <v>0.39285714285714285</v>
      </c>
      <c r="M88" s="23">
        <f t="shared" si="28"/>
        <v>3.5</v>
      </c>
      <c r="N88">
        <v>1</v>
      </c>
      <c r="O88" s="23">
        <f t="shared" si="27"/>
        <v>2.5</v>
      </c>
      <c r="P88" s="45">
        <f t="shared" si="33"/>
        <v>2</v>
      </c>
      <c r="Q88" s="39">
        <f t="shared" si="34"/>
        <v>5</v>
      </c>
      <c r="R88" s="84">
        <f t="shared" si="20"/>
        <v>0.2857142857142857</v>
      </c>
    </row>
    <row r="89" spans="1:18" x14ac:dyDescent="0.3">
      <c r="A89" s="24">
        <v>42471</v>
      </c>
      <c r="B89" s="27" t="s">
        <v>191</v>
      </c>
      <c r="C89" s="48" t="s">
        <v>192</v>
      </c>
      <c r="D89" s="19">
        <v>3.75</v>
      </c>
      <c r="E89" s="20">
        <f t="shared" si="29"/>
        <v>9</v>
      </c>
      <c r="F89" s="20">
        <f t="shared" si="30"/>
        <v>33.75</v>
      </c>
      <c r="G89" s="81" t="s">
        <v>28</v>
      </c>
      <c r="H89" s="20">
        <f t="shared" si="32"/>
        <v>24.75</v>
      </c>
      <c r="I89" s="20">
        <f t="shared" si="31"/>
        <v>276.42000000000007</v>
      </c>
      <c r="J89" s="45">
        <f t="shared" si="21"/>
        <v>34</v>
      </c>
      <c r="K89" s="45">
        <f t="shared" si="22"/>
        <v>51</v>
      </c>
      <c r="L89" s="59">
        <f t="shared" si="23"/>
        <v>0.4</v>
      </c>
      <c r="M89" s="23">
        <f t="shared" si="28"/>
        <v>3.75</v>
      </c>
      <c r="N89">
        <v>1</v>
      </c>
      <c r="O89" s="23">
        <f t="shared" si="27"/>
        <v>2.75</v>
      </c>
      <c r="P89" s="45">
        <f t="shared" si="33"/>
        <v>3</v>
      </c>
      <c r="Q89" s="39">
        <f t="shared" si="34"/>
        <v>5</v>
      </c>
      <c r="R89" s="84">
        <f t="shared" si="20"/>
        <v>0.375</v>
      </c>
    </row>
    <row r="90" spans="1:18" x14ac:dyDescent="0.3">
      <c r="A90" s="24">
        <v>42472</v>
      </c>
      <c r="B90" s="27" t="s">
        <v>193</v>
      </c>
      <c r="C90" s="48" t="s">
        <v>165</v>
      </c>
      <c r="D90" s="19">
        <v>3</v>
      </c>
      <c r="E90" s="20">
        <f t="shared" si="29"/>
        <v>1</v>
      </c>
      <c r="F90" s="20">
        <f t="shared" si="30"/>
        <v>3</v>
      </c>
      <c r="G90" s="81" t="s">
        <v>19</v>
      </c>
      <c r="H90" s="20">
        <f t="shared" si="32"/>
        <v>-1</v>
      </c>
      <c r="I90" s="20">
        <f t="shared" si="31"/>
        <v>275.42000000000007</v>
      </c>
      <c r="J90" s="45">
        <f t="shared" si="21"/>
        <v>34</v>
      </c>
      <c r="K90" s="45">
        <f t="shared" si="22"/>
        <v>52</v>
      </c>
      <c r="L90" s="59">
        <f t="shared" si="23"/>
        <v>0.39534883720930231</v>
      </c>
      <c r="M90" s="23">
        <f t="shared" si="28"/>
        <v>3</v>
      </c>
      <c r="N90">
        <v>1</v>
      </c>
      <c r="O90" s="23">
        <f t="shared" si="27"/>
        <v>2</v>
      </c>
      <c r="P90" s="45">
        <f t="shared" si="33"/>
        <v>3</v>
      </c>
      <c r="Q90" s="39">
        <f t="shared" si="34"/>
        <v>6</v>
      </c>
      <c r="R90" s="84">
        <f t="shared" si="20"/>
        <v>0.33333333333333331</v>
      </c>
    </row>
    <row r="91" spans="1:18" x14ac:dyDescent="0.3">
      <c r="A91" s="24">
        <v>42473</v>
      </c>
      <c r="B91" s="27" t="s">
        <v>194</v>
      </c>
      <c r="C91" s="48" t="s">
        <v>195</v>
      </c>
      <c r="D91" s="19">
        <v>4</v>
      </c>
      <c r="E91" s="20">
        <f t="shared" si="29"/>
        <v>3</v>
      </c>
      <c r="F91" s="20">
        <f t="shared" si="30"/>
        <v>12</v>
      </c>
      <c r="G91" s="81" t="s">
        <v>19</v>
      </c>
      <c r="H91" s="20">
        <f t="shared" si="32"/>
        <v>-3</v>
      </c>
      <c r="I91" s="20">
        <f t="shared" si="31"/>
        <v>272.42000000000007</v>
      </c>
      <c r="J91" s="45">
        <f t="shared" si="21"/>
        <v>34</v>
      </c>
      <c r="K91" s="45">
        <f t="shared" si="22"/>
        <v>53</v>
      </c>
      <c r="L91" s="59">
        <f t="shared" si="23"/>
        <v>0.39080459770114945</v>
      </c>
      <c r="M91" s="23">
        <f t="shared" si="28"/>
        <v>4</v>
      </c>
      <c r="N91">
        <v>1</v>
      </c>
      <c r="O91" s="23">
        <f t="shared" si="27"/>
        <v>3</v>
      </c>
      <c r="P91" s="45">
        <f t="shared" si="33"/>
        <v>3</v>
      </c>
      <c r="Q91" s="39">
        <f t="shared" si="34"/>
        <v>7</v>
      </c>
      <c r="R91" s="84">
        <f t="shared" si="20"/>
        <v>0.3</v>
      </c>
    </row>
    <row r="92" spans="1:18" x14ac:dyDescent="0.3">
      <c r="A92" s="24">
        <v>42474</v>
      </c>
      <c r="B92" s="27" t="s">
        <v>196</v>
      </c>
      <c r="C92" s="48" t="s">
        <v>197</v>
      </c>
      <c r="D92" s="19">
        <v>2.62</v>
      </c>
      <c r="E92" s="20">
        <f t="shared" si="29"/>
        <v>9</v>
      </c>
      <c r="F92" s="20">
        <f t="shared" si="30"/>
        <v>23.580000000000002</v>
      </c>
      <c r="G92" s="81" t="s">
        <v>19</v>
      </c>
      <c r="H92" s="20">
        <f t="shared" si="32"/>
        <v>-9</v>
      </c>
      <c r="I92" s="20">
        <f t="shared" si="31"/>
        <v>263.42000000000007</v>
      </c>
      <c r="J92" s="45">
        <f t="shared" si="21"/>
        <v>34</v>
      </c>
      <c r="K92" s="45">
        <f t="shared" si="22"/>
        <v>54</v>
      </c>
      <c r="L92" s="59">
        <f t="shared" si="23"/>
        <v>0.38636363636363635</v>
      </c>
      <c r="M92" s="23">
        <f t="shared" si="28"/>
        <v>2.62</v>
      </c>
      <c r="N92">
        <v>1</v>
      </c>
      <c r="O92" s="23">
        <f t="shared" si="27"/>
        <v>1.62</v>
      </c>
      <c r="P92" s="45">
        <f t="shared" si="33"/>
        <v>3</v>
      </c>
      <c r="Q92" s="39">
        <f t="shared" si="34"/>
        <v>8</v>
      </c>
      <c r="R92" s="84">
        <f t="shared" si="20"/>
        <v>0.27272727272727271</v>
      </c>
    </row>
    <row r="93" spans="1:18" x14ac:dyDescent="0.3">
      <c r="A93" s="24">
        <v>42476</v>
      </c>
      <c r="B93" s="27" t="s">
        <v>198</v>
      </c>
      <c r="C93" s="48" t="s">
        <v>199</v>
      </c>
      <c r="D93" s="19">
        <v>3.75</v>
      </c>
      <c r="E93" s="20">
        <f t="shared" si="29"/>
        <v>18</v>
      </c>
      <c r="F93" s="20">
        <f t="shared" si="30"/>
        <v>67.5</v>
      </c>
      <c r="G93" s="81" t="s">
        <v>28</v>
      </c>
      <c r="H93" s="20">
        <f t="shared" si="32"/>
        <v>49.5</v>
      </c>
      <c r="I93" s="20">
        <f t="shared" si="31"/>
        <v>312.92000000000007</v>
      </c>
      <c r="J93" s="45">
        <f t="shared" si="21"/>
        <v>35</v>
      </c>
      <c r="K93" s="45">
        <f t="shared" si="22"/>
        <v>54</v>
      </c>
      <c r="L93" s="59">
        <f t="shared" si="23"/>
        <v>0.39325842696629215</v>
      </c>
      <c r="M93" s="23">
        <f t="shared" si="28"/>
        <v>3.75</v>
      </c>
      <c r="N93">
        <v>1</v>
      </c>
      <c r="O93" s="23">
        <f t="shared" si="27"/>
        <v>2.75</v>
      </c>
      <c r="P93" s="45">
        <f t="shared" si="33"/>
        <v>4</v>
      </c>
      <c r="Q93" s="39">
        <f t="shared" si="34"/>
        <v>8</v>
      </c>
      <c r="R93" s="84">
        <f t="shared" si="20"/>
        <v>0.33333333333333331</v>
      </c>
    </row>
    <row r="94" spans="1:18" x14ac:dyDescent="0.3">
      <c r="A94" s="24">
        <v>42478</v>
      </c>
      <c r="B94" s="27" t="s">
        <v>200</v>
      </c>
      <c r="C94" s="48" t="s">
        <v>201</v>
      </c>
      <c r="D94" s="19">
        <v>2.62</v>
      </c>
      <c r="E94" s="20">
        <f t="shared" si="29"/>
        <v>1</v>
      </c>
      <c r="F94" s="20">
        <f t="shared" si="30"/>
        <v>2.62</v>
      </c>
      <c r="G94" s="81" t="s">
        <v>19</v>
      </c>
      <c r="H94" s="20">
        <f t="shared" si="32"/>
        <v>-1</v>
      </c>
      <c r="I94" s="20">
        <f t="shared" si="31"/>
        <v>311.92000000000007</v>
      </c>
      <c r="J94" s="45">
        <f t="shared" si="21"/>
        <v>35</v>
      </c>
      <c r="K94" s="45">
        <f t="shared" si="22"/>
        <v>55</v>
      </c>
      <c r="L94" s="59">
        <f t="shared" si="23"/>
        <v>0.3888888888888889</v>
      </c>
      <c r="M94" s="23">
        <f t="shared" si="28"/>
        <v>2.62</v>
      </c>
      <c r="N94">
        <v>1</v>
      </c>
      <c r="O94" s="23">
        <f t="shared" si="27"/>
        <v>1.62</v>
      </c>
      <c r="P94" s="45">
        <f t="shared" si="33"/>
        <v>4</v>
      </c>
      <c r="Q94" s="39">
        <f t="shared" si="34"/>
        <v>9</v>
      </c>
      <c r="R94" s="84">
        <f t="shared" si="20"/>
        <v>0.30769230769230771</v>
      </c>
    </row>
    <row r="95" spans="1:18" x14ac:dyDescent="0.3">
      <c r="A95" s="24">
        <v>42479</v>
      </c>
      <c r="B95" s="27" t="s">
        <v>202</v>
      </c>
      <c r="C95" s="48" t="s">
        <v>203</v>
      </c>
      <c r="D95" s="19">
        <v>2.88</v>
      </c>
      <c r="E95" s="20">
        <f t="shared" si="29"/>
        <v>3</v>
      </c>
      <c r="F95" s="20">
        <f t="shared" si="30"/>
        <v>8.64</v>
      </c>
      <c r="G95" s="81" t="s">
        <v>28</v>
      </c>
      <c r="H95" s="20">
        <f t="shared" si="32"/>
        <v>5.6400000000000006</v>
      </c>
      <c r="I95" s="20">
        <f t="shared" si="31"/>
        <v>317.56000000000006</v>
      </c>
      <c r="J95" s="45">
        <f t="shared" si="21"/>
        <v>36</v>
      </c>
      <c r="K95" s="45">
        <f t="shared" si="22"/>
        <v>55</v>
      </c>
      <c r="L95" s="59">
        <f t="shared" si="23"/>
        <v>0.39560439560439559</v>
      </c>
      <c r="M95" s="23">
        <f t="shared" si="28"/>
        <v>2.88</v>
      </c>
      <c r="N95">
        <v>1</v>
      </c>
      <c r="O95" s="23">
        <f t="shared" si="27"/>
        <v>1.88</v>
      </c>
      <c r="P95" s="45">
        <f t="shared" si="33"/>
        <v>5</v>
      </c>
      <c r="Q95" s="39">
        <f t="shared" si="34"/>
        <v>9</v>
      </c>
      <c r="R95" s="84">
        <f t="shared" si="20"/>
        <v>0.35714285714285715</v>
      </c>
    </row>
    <row r="96" spans="1:18" x14ac:dyDescent="0.3">
      <c r="A96" s="24">
        <v>42480</v>
      </c>
      <c r="B96" s="27" t="s">
        <v>204</v>
      </c>
      <c r="C96" s="48" t="s">
        <v>205</v>
      </c>
      <c r="D96" s="19">
        <v>2.75</v>
      </c>
      <c r="E96" s="20">
        <f t="shared" si="29"/>
        <v>1</v>
      </c>
      <c r="F96" s="20">
        <f t="shared" si="30"/>
        <v>2.75</v>
      </c>
      <c r="G96" s="81" t="s">
        <v>28</v>
      </c>
      <c r="H96" s="20">
        <f t="shared" si="32"/>
        <v>1.75</v>
      </c>
      <c r="I96" s="20">
        <f t="shared" si="31"/>
        <v>319.31000000000006</v>
      </c>
      <c r="J96" s="45">
        <f t="shared" si="21"/>
        <v>37</v>
      </c>
      <c r="K96" s="45">
        <f t="shared" si="22"/>
        <v>55</v>
      </c>
      <c r="L96" s="59">
        <f t="shared" si="23"/>
        <v>0.40217391304347827</v>
      </c>
      <c r="M96" s="23">
        <f t="shared" si="28"/>
        <v>2.75</v>
      </c>
      <c r="N96">
        <v>1</v>
      </c>
      <c r="O96" s="23">
        <f t="shared" si="27"/>
        <v>1.75</v>
      </c>
      <c r="P96" s="45">
        <f t="shared" si="33"/>
        <v>6</v>
      </c>
      <c r="Q96" s="39">
        <f t="shared" si="34"/>
        <v>9</v>
      </c>
      <c r="R96" s="84">
        <f t="shared" si="20"/>
        <v>0.4</v>
      </c>
    </row>
    <row r="97" spans="1:19" x14ac:dyDescent="0.3">
      <c r="A97" s="24">
        <v>42481</v>
      </c>
      <c r="B97" s="27" t="s">
        <v>206</v>
      </c>
      <c r="C97" s="48" t="s">
        <v>207</v>
      </c>
      <c r="D97" s="19">
        <v>2.62</v>
      </c>
      <c r="E97" s="20">
        <f t="shared" si="29"/>
        <v>1</v>
      </c>
      <c r="F97" s="20">
        <f t="shared" si="30"/>
        <v>2.62</v>
      </c>
      <c r="G97" s="81" t="s">
        <v>28</v>
      </c>
      <c r="H97" s="20">
        <f t="shared" si="32"/>
        <v>1.62</v>
      </c>
      <c r="I97" s="20">
        <f t="shared" si="31"/>
        <v>320.93000000000006</v>
      </c>
      <c r="J97" s="45">
        <f t="shared" si="21"/>
        <v>38</v>
      </c>
      <c r="K97" s="45">
        <f t="shared" si="22"/>
        <v>55</v>
      </c>
      <c r="L97" s="59">
        <f t="shared" si="23"/>
        <v>0.40860215053763443</v>
      </c>
      <c r="M97" s="23">
        <f t="shared" si="28"/>
        <v>2.62</v>
      </c>
      <c r="N97">
        <v>1</v>
      </c>
      <c r="O97" s="23">
        <f t="shared" si="27"/>
        <v>1.62</v>
      </c>
      <c r="P97" s="45">
        <f t="shared" si="33"/>
        <v>7</v>
      </c>
      <c r="Q97" s="39">
        <f t="shared" si="34"/>
        <v>9</v>
      </c>
      <c r="R97" s="84">
        <f t="shared" ref="R97:R160" si="35">IF(G97="","",P97/(P97+Q97))</f>
        <v>0.4375</v>
      </c>
    </row>
    <row r="98" spans="1:19" x14ac:dyDescent="0.3">
      <c r="A98" s="24">
        <v>42482</v>
      </c>
      <c r="B98" s="27" t="s">
        <v>208</v>
      </c>
      <c r="C98" s="48" t="s">
        <v>209</v>
      </c>
      <c r="D98" s="19">
        <v>2.5</v>
      </c>
      <c r="E98" s="20">
        <f t="shared" si="29"/>
        <v>1</v>
      </c>
      <c r="F98" s="20">
        <f t="shared" si="30"/>
        <v>2.5</v>
      </c>
      <c r="G98" s="81" t="s">
        <v>28</v>
      </c>
      <c r="H98" s="20">
        <f t="shared" si="32"/>
        <v>1.5</v>
      </c>
      <c r="I98" s="20">
        <f t="shared" si="31"/>
        <v>322.43000000000006</v>
      </c>
      <c r="J98" s="45">
        <f t="shared" si="21"/>
        <v>39</v>
      </c>
      <c r="K98" s="45">
        <f t="shared" si="22"/>
        <v>55</v>
      </c>
      <c r="L98" s="59">
        <f t="shared" si="23"/>
        <v>0.41489361702127658</v>
      </c>
      <c r="M98" s="23">
        <f t="shared" si="28"/>
        <v>2.5</v>
      </c>
      <c r="N98">
        <v>1</v>
      </c>
      <c r="O98" s="23">
        <f t="shared" si="27"/>
        <v>1.5</v>
      </c>
      <c r="P98" s="45">
        <f t="shared" si="33"/>
        <v>8</v>
      </c>
      <c r="Q98" s="39">
        <f t="shared" si="34"/>
        <v>9</v>
      </c>
      <c r="R98" s="84">
        <f t="shared" si="35"/>
        <v>0.47058823529411764</v>
      </c>
    </row>
    <row r="99" spans="1:19" x14ac:dyDescent="0.3">
      <c r="A99" s="24">
        <v>42483</v>
      </c>
      <c r="B99" s="27" t="s">
        <v>210</v>
      </c>
      <c r="C99" s="48" t="s">
        <v>211</v>
      </c>
      <c r="D99" s="19">
        <v>2.75</v>
      </c>
      <c r="E99" s="20">
        <f t="shared" si="29"/>
        <v>1</v>
      </c>
      <c r="F99" s="20">
        <f t="shared" si="30"/>
        <v>2.75</v>
      </c>
      <c r="G99" s="81" t="s">
        <v>19</v>
      </c>
      <c r="H99" s="20">
        <f t="shared" si="32"/>
        <v>-1</v>
      </c>
      <c r="I99" s="20">
        <f t="shared" si="31"/>
        <v>321.43000000000006</v>
      </c>
      <c r="J99" s="45">
        <f t="shared" ref="J99:J162" si="36">IF(G99="","",IF(G99="Won",J98+1,IF(G99="Push",J98,J98)))</f>
        <v>39</v>
      </c>
      <c r="K99" s="45">
        <f t="shared" ref="K99:K162" si="37">IF(G99="","",IF(G99="Lost",K98+1,IF(G99="Push",K98,K98)))</f>
        <v>56</v>
      </c>
      <c r="L99" s="59">
        <f t="shared" ref="L99:L162" si="38">IF(G99="","",J99/(J99+K99))</f>
        <v>0.41052631578947368</v>
      </c>
      <c r="M99" s="23">
        <f t="shared" si="28"/>
        <v>2.75</v>
      </c>
      <c r="N99">
        <v>1</v>
      </c>
      <c r="O99" s="23">
        <f t="shared" si="27"/>
        <v>1.75</v>
      </c>
      <c r="P99" s="45">
        <f t="shared" si="33"/>
        <v>8</v>
      </c>
      <c r="Q99" s="39">
        <f t="shared" si="34"/>
        <v>10</v>
      </c>
      <c r="R99" s="84">
        <f t="shared" si="35"/>
        <v>0.44444444444444442</v>
      </c>
    </row>
    <row r="100" spans="1:19" x14ac:dyDescent="0.3">
      <c r="A100" s="24">
        <v>42485</v>
      </c>
      <c r="B100" s="27" t="s">
        <v>212</v>
      </c>
      <c r="C100" s="48" t="s">
        <v>213</v>
      </c>
      <c r="D100" s="19">
        <v>4</v>
      </c>
      <c r="E100" s="20">
        <f t="shared" si="29"/>
        <v>3</v>
      </c>
      <c r="F100" s="20">
        <f t="shared" si="30"/>
        <v>12</v>
      </c>
      <c r="G100" s="81" t="s">
        <v>19</v>
      </c>
      <c r="H100" s="20">
        <f t="shared" si="32"/>
        <v>-3</v>
      </c>
      <c r="I100" s="20">
        <f t="shared" si="31"/>
        <v>318.43000000000006</v>
      </c>
      <c r="J100" s="45">
        <f t="shared" si="36"/>
        <v>39</v>
      </c>
      <c r="K100" s="45">
        <f t="shared" si="37"/>
        <v>57</v>
      </c>
      <c r="L100" s="59">
        <f t="shared" si="38"/>
        <v>0.40625</v>
      </c>
      <c r="M100" s="23">
        <f t="shared" si="28"/>
        <v>4</v>
      </c>
      <c r="N100">
        <v>1</v>
      </c>
      <c r="O100" s="23">
        <f t="shared" si="27"/>
        <v>3</v>
      </c>
      <c r="P100" s="45">
        <f t="shared" si="33"/>
        <v>8</v>
      </c>
      <c r="Q100" s="39">
        <f t="shared" si="34"/>
        <v>11</v>
      </c>
      <c r="R100" s="84">
        <f t="shared" si="35"/>
        <v>0.42105263157894735</v>
      </c>
    </row>
    <row r="101" spans="1:19" x14ac:dyDescent="0.3">
      <c r="A101" s="24">
        <v>42487</v>
      </c>
      <c r="B101" s="27" t="s">
        <v>214</v>
      </c>
      <c r="C101" s="48" t="s">
        <v>215</v>
      </c>
      <c r="D101" s="19">
        <v>2.62</v>
      </c>
      <c r="E101" s="20">
        <f t="shared" si="29"/>
        <v>9</v>
      </c>
      <c r="F101" s="20">
        <f t="shared" si="30"/>
        <v>23.580000000000002</v>
      </c>
      <c r="G101" s="81" t="s">
        <v>19</v>
      </c>
      <c r="H101" s="20">
        <f t="shared" si="32"/>
        <v>-9</v>
      </c>
      <c r="I101" s="20">
        <f t="shared" si="31"/>
        <v>309.43000000000006</v>
      </c>
      <c r="J101" s="45">
        <f t="shared" si="36"/>
        <v>39</v>
      </c>
      <c r="K101" s="45">
        <f t="shared" si="37"/>
        <v>58</v>
      </c>
      <c r="L101" s="59">
        <f t="shared" si="38"/>
        <v>0.40206185567010311</v>
      </c>
      <c r="M101" s="23">
        <f t="shared" si="28"/>
        <v>2.62</v>
      </c>
      <c r="N101">
        <v>1</v>
      </c>
      <c r="O101" s="23">
        <f t="shared" si="27"/>
        <v>1.62</v>
      </c>
      <c r="P101" s="45">
        <f t="shared" si="33"/>
        <v>8</v>
      </c>
      <c r="Q101" s="39">
        <f t="shared" si="34"/>
        <v>12</v>
      </c>
      <c r="R101" s="84">
        <f t="shared" si="35"/>
        <v>0.4</v>
      </c>
    </row>
    <row r="102" spans="1:19" x14ac:dyDescent="0.3">
      <c r="A102" s="24">
        <v>42488</v>
      </c>
      <c r="B102" s="27" t="s">
        <v>216</v>
      </c>
      <c r="C102" s="48" t="s">
        <v>217</v>
      </c>
      <c r="D102" s="19">
        <v>3</v>
      </c>
      <c r="E102" s="20">
        <f t="shared" si="29"/>
        <v>18</v>
      </c>
      <c r="F102" s="20">
        <f t="shared" si="30"/>
        <v>54</v>
      </c>
      <c r="G102" s="81" t="s">
        <v>19</v>
      </c>
      <c r="H102" s="20">
        <f t="shared" si="32"/>
        <v>-18</v>
      </c>
      <c r="I102" s="20">
        <f t="shared" si="31"/>
        <v>291.43000000000006</v>
      </c>
      <c r="J102" s="45">
        <f t="shared" si="36"/>
        <v>39</v>
      </c>
      <c r="K102" s="45">
        <f t="shared" si="37"/>
        <v>59</v>
      </c>
      <c r="L102" s="59">
        <f t="shared" si="38"/>
        <v>0.39795918367346939</v>
      </c>
      <c r="M102" s="23">
        <f t="shared" si="28"/>
        <v>3</v>
      </c>
      <c r="N102">
        <v>1</v>
      </c>
      <c r="O102" s="23">
        <f t="shared" si="27"/>
        <v>2</v>
      </c>
      <c r="P102" s="45">
        <f t="shared" si="33"/>
        <v>8</v>
      </c>
      <c r="Q102" s="39">
        <f t="shared" si="34"/>
        <v>13</v>
      </c>
      <c r="R102" s="84">
        <f t="shared" si="35"/>
        <v>0.38095238095238093</v>
      </c>
    </row>
    <row r="103" spans="1:19" x14ac:dyDescent="0.3">
      <c r="A103" s="24">
        <v>42489</v>
      </c>
      <c r="B103" s="27" t="s">
        <v>218</v>
      </c>
      <c r="C103" s="48" t="s">
        <v>219</v>
      </c>
      <c r="D103" s="19">
        <v>3</v>
      </c>
      <c r="E103" s="20">
        <f t="shared" si="29"/>
        <v>36</v>
      </c>
      <c r="F103" s="20">
        <v>75.27</v>
      </c>
      <c r="G103" s="81" t="s">
        <v>28</v>
      </c>
      <c r="H103" s="20">
        <f t="shared" si="32"/>
        <v>72</v>
      </c>
      <c r="I103" s="20">
        <f t="shared" si="31"/>
        <v>363.43000000000006</v>
      </c>
      <c r="J103" s="45">
        <f t="shared" si="36"/>
        <v>40</v>
      </c>
      <c r="K103" s="45">
        <f t="shared" si="37"/>
        <v>59</v>
      </c>
      <c r="L103" s="59">
        <f t="shared" si="38"/>
        <v>0.40404040404040403</v>
      </c>
      <c r="M103" s="23">
        <f t="shared" si="28"/>
        <v>3</v>
      </c>
      <c r="N103">
        <v>1</v>
      </c>
      <c r="O103" s="23">
        <f t="shared" si="27"/>
        <v>2</v>
      </c>
      <c r="P103" s="45">
        <f t="shared" si="33"/>
        <v>9</v>
      </c>
      <c r="Q103" s="39">
        <f t="shared" si="34"/>
        <v>13</v>
      </c>
      <c r="R103" s="84">
        <f t="shared" si="35"/>
        <v>0.40909090909090912</v>
      </c>
    </row>
    <row r="104" spans="1:19" x14ac:dyDescent="0.3">
      <c r="A104" s="24">
        <v>42490</v>
      </c>
      <c r="B104" s="27" t="s">
        <v>221</v>
      </c>
      <c r="C104" s="48" t="s">
        <v>222</v>
      </c>
      <c r="D104" s="19">
        <v>3</v>
      </c>
      <c r="E104" s="20">
        <f t="shared" si="29"/>
        <v>1</v>
      </c>
      <c r="F104" s="20">
        <f t="shared" ref="F104:F130" si="39">IF(D104="","",IF(G103="Won",  D104*E104,D104*E104))</f>
        <v>3</v>
      </c>
      <c r="G104" s="81" t="s">
        <v>19</v>
      </c>
      <c r="H104" s="20">
        <f t="shared" si="32"/>
        <v>-1</v>
      </c>
      <c r="I104" s="20">
        <f t="shared" si="31"/>
        <v>362.43000000000006</v>
      </c>
      <c r="J104" s="45">
        <f t="shared" si="36"/>
        <v>40</v>
      </c>
      <c r="K104" s="45">
        <f t="shared" si="37"/>
        <v>60</v>
      </c>
      <c r="L104" s="59">
        <f t="shared" si="38"/>
        <v>0.4</v>
      </c>
      <c r="M104" s="23">
        <f t="shared" si="28"/>
        <v>3</v>
      </c>
      <c r="N104">
        <v>1</v>
      </c>
      <c r="O104" s="23">
        <f t="shared" si="27"/>
        <v>2</v>
      </c>
      <c r="P104" s="45">
        <f t="shared" si="33"/>
        <v>9</v>
      </c>
      <c r="Q104" s="39">
        <f t="shared" si="34"/>
        <v>14</v>
      </c>
      <c r="R104" s="84">
        <f t="shared" si="35"/>
        <v>0.39130434782608697</v>
      </c>
      <c r="S104" t="s">
        <v>220</v>
      </c>
    </row>
    <row r="105" spans="1:19" x14ac:dyDescent="0.3">
      <c r="A105" s="16">
        <v>42492</v>
      </c>
      <c r="B105" s="74" t="s">
        <v>223</v>
      </c>
      <c r="C105" s="75" t="s">
        <v>224</v>
      </c>
      <c r="D105" s="76">
        <v>3.5</v>
      </c>
      <c r="E105" s="20">
        <f t="shared" si="29"/>
        <v>3</v>
      </c>
      <c r="F105" s="77">
        <f t="shared" si="39"/>
        <v>10.5</v>
      </c>
      <c r="G105" s="85" t="s">
        <v>28</v>
      </c>
      <c r="H105" s="20">
        <f t="shared" si="32"/>
        <v>7.5</v>
      </c>
      <c r="I105" s="77">
        <f t="shared" si="31"/>
        <v>369.93000000000006</v>
      </c>
      <c r="J105" s="45">
        <f t="shared" si="36"/>
        <v>41</v>
      </c>
      <c r="K105" s="45">
        <f t="shared" si="37"/>
        <v>60</v>
      </c>
      <c r="L105" s="59">
        <f t="shared" si="38"/>
        <v>0.40594059405940597</v>
      </c>
      <c r="M105" s="79">
        <f t="shared" si="28"/>
        <v>3.5</v>
      </c>
      <c r="N105" s="80">
        <v>1</v>
      </c>
      <c r="O105" s="79">
        <f t="shared" si="27"/>
        <v>2.5</v>
      </c>
      <c r="P105" s="44">
        <v>1</v>
      </c>
      <c r="Q105" s="88">
        <v>0</v>
      </c>
      <c r="R105" s="89">
        <f t="shared" si="35"/>
        <v>1</v>
      </c>
    </row>
    <row r="106" spans="1:19" x14ac:dyDescent="0.3">
      <c r="A106" s="24">
        <v>42493</v>
      </c>
      <c r="B106" s="27" t="s">
        <v>225</v>
      </c>
      <c r="C106" s="48" t="s">
        <v>226</v>
      </c>
      <c r="D106" s="19">
        <v>3.25</v>
      </c>
      <c r="E106" s="20">
        <f t="shared" si="29"/>
        <v>1</v>
      </c>
      <c r="F106" s="20">
        <f t="shared" si="39"/>
        <v>3.25</v>
      </c>
      <c r="G106" s="81" t="s">
        <v>19</v>
      </c>
      <c r="H106" s="20">
        <f t="shared" si="32"/>
        <v>-1</v>
      </c>
      <c r="I106" s="20">
        <f t="shared" si="31"/>
        <v>368.93000000000006</v>
      </c>
      <c r="J106" s="45">
        <f t="shared" si="36"/>
        <v>41</v>
      </c>
      <c r="K106" s="45">
        <f t="shared" si="37"/>
        <v>61</v>
      </c>
      <c r="L106" s="59">
        <f t="shared" si="38"/>
        <v>0.40196078431372551</v>
      </c>
      <c r="M106" s="23">
        <f t="shared" si="28"/>
        <v>3.25</v>
      </c>
      <c r="N106">
        <v>1</v>
      </c>
      <c r="O106" s="23">
        <f t="shared" si="27"/>
        <v>2.25</v>
      </c>
      <c r="P106" s="45">
        <f t="shared" ref="P106:P120" si="40">IF(G106="","",IF(G106="Won",P105+1,IF(G106="Push",P105,P105)))</f>
        <v>1</v>
      </c>
      <c r="Q106" s="39">
        <f t="shared" ref="Q106:Q120" si="41">IF(G106="","",IF(G106="Lost",Q105+1,IF(G106="Push",Q105,Q105)))</f>
        <v>1</v>
      </c>
      <c r="R106" s="84">
        <f t="shared" si="35"/>
        <v>0.5</v>
      </c>
    </row>
    <row r="107" spans="1:19" x14ac:dyDescent="0.3">
      <c r="A107" s="24">
        <v>42494</v>
      </c>
      <c r="B107" s="27" t="s">
        <v>227</v>
      </c>
      <c r="C107" s="48" t="s">
        <v>228</v>
      </c>
      <c r="D107" s="19">
        <v>2.37</v>
      </c>
      <c r="E107" s="20">
        <f t="shared" si="29"/>
        <v>3</v>
      </c>
      <c r="F107" s="20">
        <f t="shared" si="39"/>
        <v>7.11</v>
      </c>
      <c r="G107" s="81" t="s">
        <v>19</v>
      </c>
      <c r="H107" s="20">
        <f t="shared" si="32"/>
        <v>-3</v>
      </c>
      <c r="I107" s="20">
        <f t="shared" si="31"/>
        <v>365.93000000000006</v>
      </c>
      <c r="J107" s="45">
        <f t="shared" si="36"/>
        <v>41</v>
      </c>
      <c r="K107" s="45">
        <f t="shared" si="37"/>
        <v>62</v>
      </c>
      <c r="L107" s="59">
        <f t="shared" si="38"/>
        <v>0.39805825242718446</v>
      </c>
      <c r="M107" s="23">
        <f t="shared" si="28"/>
        <v>2.37</v>
      </c>
      <c r="N107">
        <v>1</v>
      </c>
      <c r="O107" s="23">
        <f t="shared" si="27"/>
        <v>1.37</v>
      </c>
      <c r="P107" s="45">
        <f t="shared" si="40"/>
        <v>1</v>
      </c>
      <c r="Q107" s="39">
        <f t="shared" si="41"/>
        <v>2</v>
      </c>
      <c r="R107" s="84">
        <f t="shared" si="35"/>
        <v>0.33333333333333331</v>
      </c>
    </row>
    <row r="108" spans="1:19" x14ac:dyDescent="0.3">
      <c r="A108" s="24">
        <v>42495</v>
      </c>
      <c r="B108" s="27" t="s">
        <v>229</v>
      </c>
      <c r="C108" s="48" t="s">
        <v>230</v>
      </c>
      <c r="D108" s="19">
        <v>2.62</v>
      </c>
      <c r="E108" s="20">
        <f t="shared" si="29"/>
        <v>9</v>
      </c>
      <c r="F108" s="20">
        <f t="shared" si="39"/>
        <v>23.580000000000002</v>
      </c>
      <c r="G108" s="81" t="s">
        <v>28</v>
      </c>
      <c r="H108" s="20">
        <f t="shared" si="32"/>
        <v>14.580000000000002</v>
      </c>
      <c r="I108" s="20">
        <f t="shared" si="31"/>
        <v>380.51000000000005</v>
      </c>
      <c r="J108" s="45">
        <f t="shared" si="36"/>
        <v>42</v>
      </c>
      <c r="K108" s="45">
        <f t="shared" si="37"/>
        <v>62</v>
      </c>
      <c r="L108" s="59">
        <f t="shared" si="38"/>
        <v>0.40384615384615385</v>
      </c>
      <c r="M108" s="23">
        <f t="shared" si="28"/>
        <v>2.62</v>
      </c>
      <c r="N108">
        <v>1</v>
      </c>
      <c r="O108" s="23">
        <f t="shared" si="27"/>
        <v>1.62</v>
      </c>
      <c r="P108" s="45">
        <f t="shared" si="40"/>
        <v>2</v>
      </c>
      <c r="Q108" s="39">
        <f t="shared" si="41"/>
        <v>2</v>
      </c>
      <c r="R108" s="84">
        <f t="shared" si="35"/>
        <v>0.5</v>
      </c>
    </row>
    <row r="109" spans="1:19" x14ac:dyDescent="0.3">
      <c r="A109" s="24">
        <v>42496</v>
      </c>
      <c r="B109" s="27" t="s">
        <v>231</v>
      </c>
      <c r="C109" s="90" t="s">
        <v>232</v>
      </c>
      <c r="D109" s="19">
        <v>2.25</v>
      </c>
      <c r="E109" s="20">
        <f t="shared" si="29"/>
        <v>1</v>
      </c>
      <c r="F109" s="20">
        <f t="shared" si="39"/>
        <v>2.25</v>
      </c>
      <c r="G109" s="81" t="s">
        <v>28</v>
      </c>
      <c r="H109" s="20">
        <f t="shared" si="32"/>
        <v>1.25</v>
      </c>
      <c r="I109" s="20">
        <f t="shared" si="31"/>
        <v>381.76000000000005</v>
      </c>
      <c r="J109" s="45">
        <f t="shared" si="36"/>
        <v>43</v>
      </c>
      <c r="K109" s="45">
        <f t="shared" si="37"/>
        <v>62</v>
      </c>
      <c r="L109" s="59">
        <f t="shared" si="38"/>
        <v>0.40952380952380951</v>
      </c>
      <c r="M109" s="23">
        <f t="shared" si="28"/>
        <v>2.25</v>
      </c>
      <c r="N109">
        <v>1</v>
      </c>
      <c r="O109" s="23">
        <f t="shared" si="27"/>
        <v>1.25</v>
      </c>
      <c r="P109" s="45">
        <f t="shared" si="40"/>
        <v>3</v>
      </c>
      <c r="Q109" s="39">
        <f t="shared" si="41"/>
        <v>2</v>
      </c>
      <c r="R109" s="84">
        <f t="shared" si="35"/>
        <v>0.6</v>
      </c>
    </row>
    <row r="110" spans="1:19" x14ac:dyDescent="0.3">
      <c r="A110" s="24">
        <v>42497</v>
      </c>
      <c r="B110" s="27" t="s">
        <v>233</v>
      </c>
      <c r="C110" s="48" t="s">
        <v>234</v>
      </c>
      <c r="D110" s="19">
        <v>2.37</v>
      </c>
      <c r="E110" s="20">
        <f t="shared" si="29"/>
        <v>1</v>
      </c>
      <c r="F110" s="20">
        <f t="shared" si="39"/>
        <v>2.37</v>
      </c>
      <c r="G110" s="81" t="s">
        <v>19</v>
      </c>
      <c r="H110" s="20">
        <f t="shared" si="32"/>
        <v>-1</v>
      </c>
      <c r="I110" s="20">
        <f t="shared" si="31"/>
        <v>380.76000000000005</v>
      </c>
      <c r="J110" s="45">
        <f t="shared" si="36"/>
        <v>43</v>
      </c>
      <c r="K110" s="45">
        <f t="shared" si="37"/>
        <v>63</v>
      </c>
      <c r="L110" s="59">
        <f t="shared" si="38"/>
        <v>0.40566037735849059</v>
      </c>
      <c r="M110" s="23">
        <f t="shared" si="28"/>
        <v>2.37</v>
      </c>
      <c r="N110">
        <v>1</v>
      </c>
      <c r="O110" s="23">
        <f t="shared" si="27"/>
        <v>1.37</v>
      </c>
      <c r="P110" s="45">
        <f t="shared" si="40"/>
        <v>3</v>
      </c>
      <c r="Q110" s="39">
        <f t="shared" si="41"/>
        <v>3</v>
      </c>
      <c r="R110" s="84">
        <f t="shared" si="35"/>
        <v>0.5</v>
      </c>
    </row>
    <row r="111" spans="1:19" x14ac:dyDescent="0.3">
      <c r="A111" s="24">
        <v>42498</v>
      </c>
      <c r="B111" s="27" t="s">
        <v>235</v>
      </c>
      <c r="C111" s="48" t="s">
        <v>236</v>
      </c>
      <c r="D111" s="19">
        <v>2.75</v>
      </c>
      <c r="E111" s="20">
        <f t="shared" si="29"/>
        <v>3</v>
      </c>
      <c r="F111" s="20">
        <f t="shared" si="39"/>
        <v>8.25</v>
      </c>
      <c r="G111" s="81" t="s">
        <v>28</v>
      </c>
      <c r="H111" s="20">
        <f t="shared" si="32"/>
        <v>5.25</v>
      </c>
      <c r="I111" s="20">
        <f t="shared" si="31"/>
        <v>386.01000000000005</v>
      </c>
      <c r="J111" s="45">
        <f t="shared" si="36"/>
        <v>44</v>
      </c>
      <c r="K111" s="45">
        <f t="shared" si="37"/>
        <v>63</v>
      </c>
      <c r="L111" s="59">
        <f t="shared" si="38"/>
        <v>0.41121495327102803</v>
      </c>
      <c r="M111" s="23">
        <f t="shared" si="28"/>
        <v>2.75</v>
      </c>
      <c r="N111">
        <v>1</v>
      </c>
      <c r="O111" s="23">
        <f t="shared" si="27"/>
        <v>1.75</v>
      </c>
      <c r="P111" s="45">
        <f t="shared" si="40"/>
        <v>4</v>
      </c>
      <c r="Q111" s="39">
        <f t="shared" si="41"/>
        <v>3</v>
      </c>
      <c r="R111" s="84">
        <f t="shared" si="35"/>
        <v>0.5714285714285714</v>
      </c>
    </row>
    <row r="112" spans="1:19" x14ac:dyDescent="0.3">
      <c r="A112" s="24">
        <v>42500</v>
      </c>
      <c r="B112" s="27" t="s">
        <v>237</v>
      </c>
      <c r="C112" s="48" t="s">
        <v>238</v>
      </c>
      <c r="D112" s="19">
        <v>3.25</v>
      </c>
      <c r="E112" s="20">
        <f t="shared" si="29"/>
        <v>1</v>
      </c>
      <c r="F112" s="20">
        <f t="shared" si="39"/>
        <v>3.25</v>
      </c>
      <c r="G112" s="81" t="s">
        <v>28</v>
      </c>
      <c r="H112" s="20">
        <f t="shared" si="32"/>
        <v>2.25</v>
      </c>
      <c r="I112" s="20">
        <f t="shared" si="31"/>
        <v>388.26000000000005</v>
      </c>
      <c r="J112" s="45">
        <f t="shared" si="36"/>
        <v>45</v>
      </c>
      <c r="K112" s="45">
        <f t="shared" si="37"/>
        <v>63</v>
      </c>
      <c r="L112" s="59">
        <f t="shared" si="38"/>
        <v>0.41666666666666669</v>
      </c>
      <c r="M112" s="23">
        <f t="shared" si="28"/>
        <v>3.25</v>
      </c>
      <c r="N112">
        <v>1</v>
      </c>
      <c r="O112" s="23">
        <f t="shared" si="27"/>
        <v>2.25</v>
      </c>
      <c r="P112" s="45">
        <f t="shared" si="40"/>
        <v>5</v>
      </c>
      <c r="Q112" s="39">
        <f t="shared" si="41"/>
        <v>3</v>
      </c>
      <c r="R112" s="84">
        <f t="shared" si="35"/>
        <v>0.625</v>
      </c>
    </row>
    <row r="113" spans="1:19" x14ac:dyDescent="0.3">
      <c r="A113" s="24">
        <v>42502</v>
      </c>
      <c r="B113" s="27" t="s">
        <v>240</v>
      </c>
      <c r="C113" s="48" t="s">
        <v>241</v>
      </c>
      <c r="D113" s="19">
        <v>3</v>
      </c>
      <c r="E113" s="20">
        <f t="shared" si="29"/>
        <v>1</v>
      </c>
      <c r="F113" s="20">
        <f t="shared" si="39"/>
        <v>3</v>
      </c>
      <c r="G113" s="81" t="s">
        <v>19</v>
      </c>
      <c r="H113" s="20">
        <f t="shared" si="32"/>
        <v>-1</v>
      </c>
      <c r="I113" s="20">
        <f t="shared" si="31"/>
        <v>387.26000000000005</v>
      </c>
      <c r="J113" s="45">
        <f t="shared" si="36"/>
        <v>45</v>
      </c>
      <c r="K113" s="45">
        <f t="shared" si="37"/>
        <v>64</v>
      </c>
      <c r="L113" s="59">
        <f t="shared" si="38"/>
        <v>0.41284403669724773</v>
      </c>
      <c r="M113" s="23">
        <f t="shared" si="28"/>
        <v>3</v>
      </c>
      <c r="N113">
        <v>1</v>
      </c>
      <c r="O113" s="23">
        <f t="shared" si="27"/>
        <v>2</v>
      </c>
      <c r="P113" s="45">
        <f t="shared" si="40"/>
        <v>5</v>
      </c>
      <c r="Q113" s="39">
        <f t="shared" si="41"/>
        <v>4</v>
      </c>
      <c r="R113" s="84">
        <f t="shared" si="35"/>
        <v>0.55555555555555558</v>
      </c>
      <c r="S113" t="s">
        <v>239</v>
      </c>
    </row>
    <row r="114" spans="1:19" x14ac:dyDescent="0.3">
      <c r="A114" s="24">
        <v>42503</v>
      </c>
      <c r="B114" s="27" t="s">
        <v>242</v>
      </c>
      <c r="C114" s="48" t="s">
        <v>243</v>
      </c>
      <c r="D114" s="19">
        <v>3.12</v>
      </c>
      <c r="E114" s="20">
        <f t="shared" si="29"/>
        <v>3</v>
      </c>
      <c r="F114" s="20">
        <f t="shared" si="39"/>
        <v>9.36</v>
      </c>
      <c r="G114" s="81" t="s">
        <v>19</v>
      </c>
      <c r="H114" s="20">
        <f t="shared" si="32"/>
        <v>-3</v>
      </c>
      <c r="I114" s="20">
        <f t="shared" si="31"/>
        <v>384.26000000000005</v>
      </c>
      <c r="J114" s="45">
        <f t="shared" si="36"/>
        <v>45</v>
      </c>
      <c r="K114" s="45">
        <f t="shared" si="37"/>
        <v>65</v>
      </c>
      <c r="L114" s="59">
        <f t="shared" si="38"/>
        <v>0.40909090909090912</v>
      </c>
      <c r="M114" s="23">
        <f t="shared" si="28"/>
        <v>3.12</v>
      </c>
      <c r="N114">
        <v>1</v>
      </c>
      <c r="O114" s="23">
        <f t="shared" si="27"/>
        <v>2.12</v>
      </c>
      <c r="P114" s="45">
        <f t="shared" si="40"/>
        <v>5</v>
      </c>
      <c r="Q114" s="39">
        <f t="shared" si="41"/>
        <v>5</v>
      </c>
      <c r="R114" s="84">
        <f t="shared" si="35"/>
        <v>0.5</v>
      </c>
    </row>
    <row r="115" spans="1:19" x14ac:dyDescent="0.3">
      <c r="A115" s="24">
        <v>42504</v>
      </c>
      <c r="B115" s="27" t="s">
        <v>244</v>
      </c>
      <c r="C115" s="48" t="s">
        <v>245</v>
      </c>
      <c r="D115" s="19">
        <v>2.5</v>
      </c>
      <c r="E115" s="20">
        <f t="shared" si="29"/>
        <v>9</v>
      </c>
      <c r="F115" s="20">
        <f t="shared" si="39"/>
        <v>22.5</v>
      </c>
      <c r="G115" s="81" t="s">
        <v>19</v>
      </c>
      <c r="H115" s="20">
        <f t="shared" si="32"/>
        <v>-9</v>
      </c>
      <c r="I115" s="20">
        <f t="shared" si="31"/>
        <v>375.26000000000005</v>
      </c>
      <c r="J115" s="45">
        <f t="shared" si="36"/>
        <v>45</v>
      </c>
      <c r="K115" s="45">
        <f t="shared" si="37"/>
        <v>66</v>
      </c>
      <c r="L115" s="59">
        <f t="shared" si="38"/>
        <v>0.40540540540540543</v>
      </c>
      <c r="M115" s="23">
        <f t="shared" si="28"/>
        <v>2.5</v>
      </c>
      <c r="N115">
        <v>1</v>
      </c>
      <c r="O115" s="23">
        <f t="shared" si="27"/>
        <v>1.5</v>
      </c>
      <c r="P115" s="45">
        <f t="shared" si="40"/>
        <v>5</v>
      </c>
      <c r="Q115" s="39">
        <f t="shared" si="41"/>
        <v>6</v>
      </c>
      <c r="R115" s="84">
        <f t="shared" si="35"/>
        <v>0.45454545454545453</v>
      </c>
    </row>
    <row r="116" spans="1:19" x14ac:dyDescent="0.3">
      <c r="A116" s="24">
        <v>42516</v>
      </c>
      <c r="B116" s="27" t="s">
        <v>246</v>
      </c>
      <c r="C116" s="48" t="s">
        <v>247</v>
      </c>
      <c r="D116" s="19">
        <v>2.56</v>
      </c>
      <c r="E116" s="20">
        <f t="shared" si="29"/>
        <v>18</v>
      </c>
      <c r="F116" s="20">
        <f t="shared" si="39"/>
        <v>46.08</v>
      </c>
      <c r="G116" s="81" t="s">
        <v>19</v>
      </c>
      <c r="H116" s="20">
        <f t="shared" si="32"/>
        <v>-18</v>
      </c>
      <c r="I116" s="20">
        <f t="shared" si="31"/>
        <v>357.26000000000005</v>
      </c>
      <c r="J116" s="45">
        <f t="shared" si="36"/>
        <v>45</v>
      </c>
      <c r="K116" s="45">
        <f t="shared" si="37"/>
        <v>67</v>
      </c>
      <c r="L116" s="59">
        <f t="shared" si="38"/>
        <v>0.4017857142857143</v>
      </c>
      <c r="M116" s="23">
        <f t="shared" si="28"/>
        <v>2.56</v>
      </c>
      <c r="N116">
        <v>1</v>
      </c>
      <c r="O116" s="23">
        <f t="shared" si="27"/>
        <v>1.56</v>
      </c>
      <c r="P116" s="45">
        <f t="shared" si="40"/>
        <v>5</v>
      </c>
      <c r="Q116" s="39">
        <f t="shared" si="41"/>
        <v>7</v>
      </c>
      <c r="R116" s="84">
        <f t="shared" si="35"/>
        <v>0.41666666666666669</v>
      </c>
    </row>
    <row r="117" spans="1:19" x14ac:dyDescent="0.3">
      <c r="A117" s="24">
        <v>42517</v>
      </c>
      <c r="B117" s="27" t="s">
        <v>248</v>
      </c>
      <c r="C117" s="48" t="s">
        <v>249</v>
      </c>
      <c r="D117" s="19">
        <v>2.25</v>
      </c>
      <c r="E117" s="20">
        <f t="shared" si="29"/>
        <v>36</v>
      </c>
      <c r="F117" s="20">
        <f t="shared" si="39"/>
        <v>81</v>
      </c>
      <c r="G117" s="81" t="s">
        <v>28</v>
      </c>
      <c r="H117" s="20">
        <f t="shared" si="32"/>
        <v>45</v>
      </c>
      <c r="I117" s="20">
        <f t="shared" si="31"/>
        <v>402.26000000000005</v>
      </c>
      <c r="J117" s="45">
        <f t="shared" si="36"/>
        <v>46</v>
      </c>
      <c r="K117" s="45">
        <f t="shared" si="37"/>
        <v>67</v>
      </c>
      <c r="L117" s="59">
        <f t="shared" si="38"/>
        <v>0.40707964601769914</v>
      </c>
      <c r="M117" s="23">
        <f t="shared" si="28"/>
        <v>2.25</v>
      </c>
      <c r="N117">
        <v>1</v>
      </c>
      <c r="O117" s="23">
        <f t="shared" si="27"/>
        <v>1.25</v>
      </c>
      <c r="P117" s="45">
        <f t="shared" si="40"/>
        <v>6</v>
      </c>
      <c r="Q117" s="39">
        <f t="shared" si="41"/>
        <v>7</v>
      </c>
      <c r="R117" s="84">
        <f t="shared" si="35"/>
        <v>0.46153846153846156</v>
      </c>
    </row>
    <row r="118" spans="1:19" x14ac:dyDescent="0.3">
      <c r="A118" s="24"/>
      <c r="B118" s="27"/>
      <c r="C118" s="48" t="s">
        <v>250</v>
      </c>
      <c r="D118" s="19">
        <v>3</v>
      </c>
      <c r="E118" s="20">
        <f t="shared" si="29"/>
        <v>1</v>
      </c>
      <c r="F118" s="20">
        <f t="shared" si="39"/>
        <v>3</v>
      </c>
      <c r="G118" s="81" t="s">
        <v>28</v>
      </c>
      <c r="H118" s="20">
        <f t="shared" si="32"/>
        <v>2</v>
      </c>
      <c r="I118" s="20">
        <f t="shared" si="31"/>
        <v>404.26000000000005</v>
      </c>
      <c r="J118" s="45">
        <f t="shared" si="36"/>
        <v>47</v>
      </c>
      <c r="K118" s="45">
        <f t="shared" si="37"/>
        <v>67</v>
      </c>
      <c r="L118" s="59">
        <f t="shared" si="38"/>
        <v>0.41228070175438597</v>
      </c>
      <c r="M118" s="23">
        <f t="shared" si="28"/>
        <v>3</v>
      </c>
      <c r="N118">
        <v>1</v>
      </c>
      <c r="O118" s="23">
        <f t="shared" si="27"/>
        <v>2</v>
      </c>
      <c r="P118" s="45">
        <f t="shared" si="40"/>
        <v>7</v>
      </c>
      <c r="Q118" s="39">
        <f t="shared" si="41"/>
        <v>7</v>
      </c>
      <c r="R118" s="84">
        <f t="shared" si="35"/>
        <v>0.5</v>
      </c>
    </row>
    <row r="119" spans="1:19" x14ac:dyDescent="0.3">
      <c r="A119" s="24">
        <v>42518</v>
      </c>
      <c r="B119" s="27" t="s">
        <v>251</v>
      </c>
      <c r="C119" s="48" t="s">
        <v>252</v>
      </c>
      <c r="D119" s="19">
        <v>2.5</v>
      </c>
      <c r="E119" s="20">
        <f t="shared" si="29"/>
        <v>1</v>
      </c>
      <c r="F119" s="20">
        <f t="shared" si="39"/>
        <v>2.5</v>
      </c>
      <c r="G119" s="81" t="s">
        <v>19</v>
      </c>
      <c r="H119" s="20">
        <f t="shared" si="32"/>
        <v>-1</v>
      </c>
      <c r="I119" s="20">
        <f t="shared" si="31"/>
        <v>403.26000000000005</v>
      </c>
      <c r="J119" s="45">
        <f t="shared" si="36"/>
        <v>47</v>
      </c>
      <c r="K119" s="45">
        <f t="shared" si="37"/>
        <v>68</v>
      </c>
      <c r="L119" s="59">
        <f t="shared" si="38"/>
        <v>0.40869565217391307</v>
      </c>
      <c r="M119" s="23">
        <f t="shared" si="28"/>
        <v>2.5</v>
      </c>
      <c r="N119">
        <v>1</v>
      </c>
      <c r="O119" s="23">
        <f t="shared" si="27"/>
        <v>1.5</v>
      </c>
      <c r="P119" s="45">
        <f t="shared" si="40"/>
        <v>7</v>
      </c>
      <c r="Q119" s="39">
        <f t="shared" si="41"/>
        <v>8</v>
      </c>
      <c r="R119" s="84">
        <f t="shared" si="35"/>
        <v>0.46666666666666667</v>
      </c>
    </row>
    <row r="120" spans="1:19" x14ac:dyDescent="0.3">
      <c r="A120" s="24">
        <v>42520</v>
      </c>
      <c r="B120" s="27" t="s">
        <v>253</v>
      </c>
      <c r="C120" s="48" t="s">
        <v>254</v>
      </c>
      <c r="D120" s="19">
        <v>2.62</v>
      </c>
      <c r="E120" s="20">
        <f t="shared" si="29"/>
        <v>3</v>
      </c>
      <c r="F120" s="20">
        <f t="shared" si="39"/>
        <v>7.86</v>
      </c>
      <c r="G120" s="81" t="s">
        <v>19</v>
      </c>
      <c r="H120" s="20">
        <f t="shared" si="32"/>
        <v>-3</v>
      </c>
      <c r="I120" s="20">
        <f t="shared" si="31"/>
        <v>400.26000000000005</v>
      </c>
      <c r="J120" s="45">
        <f t="shared" si="36"/>
        <v>47</v>
      </c>
      <c r="K120" s="45">
        <f t="shared" si="37"/>
        <v>69</v>
      </c>
      <c r="L120" s="59">
        <f t="shared" si="38"/>
        <v>0.40517241379310343</v>
      </c>
      <c r="M120" s="23">
        <f t="shared" si="28"/>
        <v>2.62</v>
      </c>
      <c r="N120">
        <v>1</v>
      </c>
      <c r="O120" s="23">
        <f t="shared" si="27"/>
        <v>1.62</v>
      </c>
      <c r="P120" s="45">
        <f t="shared" si="40"/>
        <v>7</v>
      </c>
      <c r="Q120" s="39">
        <f t="shared" si="41"/>
        <v>9</v>
      </c>
      <c r="R120" s="84">
        <f t="shared" si="35"/>
        <v>0.4375</v>
      </c>
    </row>
    <row r="121" spans="1:19" x14ac:dyDescent="0.3">
      <c r="A121" s="16">
        <v>42522</v>
      </c>
      <c r="B121" s="74" t="s">
        <v>255</v>
      </c>
      <c r="C121" s="75" t="s">
        <v>256</v>
      </c>
      <c r="D121" s="76">
        <v>2.5</v>
      </c>
      <c r="E121" s="20">
        <f t="shared" si="29"/>
        <v>9</v>
      </c>
      <c r="F121" s="77">
        <f t="shared" si="39"/>
        <v>22.5</v>
      </c>
      <c r="G121" s="85" t="s">
        <v>28</v>
      </c>
      <c r="H121" s="20">
        <f t="shared" si="32"/>
        <v>13.5</v>
      </c>
      <c r="I121" s="77">
        <f t="shared" si="31"/>
        <v>413.76000000000005</v>
      </c>
      <c r="J121" s="45">
        <f t="shared" si="36"/>
        <v>48</v>
      </c>
      <c r="K121" s="45">
        <f t="shared" si="37"/>
        <v>69</v>
      </c>
      <c r="L121" s="59">
        <f t="shared" si="38"/>
        <v>0.41025641025641024</v>
      </c>
      <c r="M121" s="79">
        <f t="shared" si="28"/>
        <v>2.5</v>
      </c>
      <c r="N121" s="80">
        <v>1</v>
      </c>
      <c r="O121" s="79">
        <f t="shared" si="27"/>
        <v>1.5</v>
      </c>
      <c r="P121" s="44">
        <v>1</v>
      </c>
      <c r="Q121" s="88">
        <v>0</v>
      </c>
      <c r="R121" s="84">
        <f t="shared" si="35"/>
        <v>1</v>
      </c>
    </row>
    <row r="122" spans="1:19" x14ac:dyDescent="0.3">
      <c r="A122" s="24">
        <v>42523</v>
      </c>
      <c r="B122" s="27" t="s">
        <v>57</v>
      </c>
      <c r="C122" s="48" t="s">
        <v>257</v>
      </c>
      <c r="D122" s="19">
        <v>2.25</v>
      </c>
      <c r="E122" s="20">
        <f t="shared" si="29"/>
        <v>1</v>
      </c>
      <c r="F122" s="20">
        <f t="shared" si="39"/>
        <v>2.25</v>
      </c>
      <c r="G122" s="81" t="s">
        <v>19</v>
      </c>
      <c r="H122" s="20">
        <f t="shared" si="32"/>
        <v>-1</v>
      </c>
      <c r="I122" s="20">
        <f t="shared" si="31"/>
        <v>412.76000000000005</v>
      </c>
      <c r="J122" s="45">
        <f t="shared" si="36"/>
        <v>48</v>
      </c>
      <c r="K122" s="45">
        <f t="shared" si="37"/>
        <v>70</v>
      </c>
      <c r="L122" s="59">
        <f t="shared" si="38"/>
        <v>0.40677966101694918</v>
      </c>
      <c r="M122" s="23">
        <f t="shared" si="28"/>
        <v>2.25</v>
      </c>
      <c r="N122">
        <v>1</v>
      </c>
      <c r="O122" s="23">
        <f t="shared" si="27"/>
        <v>1.25</v>
      </c>
      <c r="P122" s="45">
        <f t="shared" ref="P122:P144" si="42">IF(G122="","",IF(G122="Won",P121+1,IF(G122="Push",P121,P121)))</f>
        <v>1</v>
      </c>
      <c r="Q122" s="39">
        <f t="shared" ref="Q122:Q144" si="43">IF(G122="","",IF(G122="Lost",Q121+1,IF(G122="Push",Q121,Q121)))</f>
        <v>1</v>
      </c>
      <c r="R122" s="84">
        <f t="shared" si="35"/>
        <v>0.5</v>
      </c>
    </row>
    <row r="123" spans="1:19" x14ac:dyDescent="0.3">
      <c r="A123" s="24">
        <v>42524</v>
      </c>
      <c r="B123" s="27" t="s">
        <v>258</v>
      </c>
      <c r="C123" s="48" t="s">
        <v>259</v>
      </c>
      <c r="D123" s="19">
        <v>2.87</v>
      </c>
      <c r="E123" s="20">
        <f t="shared" si="29"/>
        <v>3</v>
      </c>
      <c r="F123" s="20">
        <f t="shared" si="39"/>
        <v>8.61</v>
      </c>
      <c r="G123" s="81" t="s">
        <v>19</v>
      </c>
      <c r="H123" s="20">
        <f t="shared" si="32"/>
        <v>-3</v>
      </c>
      <c r="I123" s="20">
        <f t="shared" si="31"/>
        <v>409.76000000000005</v>
      </c>
      <c r="J123" s="45">
        <f t="shared" si="36"/>
        <v>48</v>
      </c>
      <c r="K123" s="45">
        <f t="shared" si="37"/>
        <v>71</v>
      </c>
      <c r="L123" s="59">
        <f t="shared" si="38"/>
        <v>0.40336134453781514</v>
      </c>
      <c r="M123" s="23">
        <f t="shared" si="28"/>
        <v>2.87</v>
      </c>
      <c r="N123">
        <v>1</v>
      </c>
      <c r="O123" s="23">
        <f t="shared" ref="O123:O186" si="44">M123-N123</f>
        <v>1.87</v>
      </c>
      <c r="P123" s="45">
        <f t="shared" si="42"/>
        <v>1</v>
      </c>
      <c r="Q123" s="39">
        <f t="shared" si="43"/>
        <v>2</v>
      </c>
      <c r="R123" s="84">
        <f t="shared" si="35"/>
        <v>0.33333333333333331</v>
      </c>
    </row>
    <row r="124" spans="1:19" x14ac:dyDescent="0.3">
      <c r="A124" s="24">
        <v>42525</v>
      </c>
      <c r="B124" s="27" t="s">
        <v>260</v>
      </c>
      <c r="C124" s="48" t="s">
        <v>261</v>
      </c>
      <c r="D124" s="19">
        <v>7.5</v>
      </c>
      <c r="E124" s="20">
        <f t="shared" si="29"/>
        <v>9</v>
      </c>
      <c r="F124" s="20">
        <f t="shared" si="39"/>
        <v>67.5</v>
      </c>
      <c r="G124" s="81" t="s">
        <v>28</v>
      </c>
      <c r="H124" s="20">
        <f t="shared" si="32"/>
        <v>58.5</v>
      </c>
      <c r="I124" s="20">
        <f t="shared" si="31"/>
        <v>468.26000000000005</v>
      </c>
      <c r="J124" s="45">
        <f t="shared" si="36"/>
        <v>49</v>
      </c>
      <c r="K124" s="45">
        <f t="shared" si="37"/>
        <v>71</v>
      </c>
      <c r="L124" s="59">
        <f t="shared" si="38"/>
        <v>0.40833333333333333</v>
      </c>
      <c r="M124" s="23">
        <f t="shared" si="28"/>
        <v>7.5</v>
      </c>
      <c r="N124">
        <v>1</v>
      </c>
      <c r="O124" s="23">
        <f t="shared" si="44"/>
        <v>6.5</v>
      </c>
      <c r="P124" s="45">
        <f t="shared" si="42"/>
        <v>2</v>
      </c>
      <c r="Q124" s="39">
        <f t="shared" si="43"/>
        <v>2</v>
      </c>
      <c r="R124" s="84">
        <f t="shared" si="35"/>
        <v>0.5</v>
      </c>
    </row>
    <row r="125" spans="1:19" x14ac:dyDescent="0.3">
      <c r="A125" s="24">
        <v>42527</v>
      </c>
      <c r="B125" s="27" t="s">
        <v>262</v>
      </c>
      <c r="C125" s="48" t="s">
        <v>263</v>
      </c>
      <c r="D125" s="19">
        <v>3.25</v>
      </c>
      <c r="E125" s="20">
        <f t="shared" si="29"/>
        <v>1</v>
      </c>
      <c r="F125" s="20">
        <f t="shared" si="39"/>
        <v>3.25</v>
      </c>
      <c r="G125" s="81" t="s">
        <v>28</v>
      </c>
      <c r="H125" s="20">
        <f t="shared" si="32"/>
        <v>2.25</v>
      </c>
      <c r="I125" s="20">
        <f t="shared" si="31"/>
        <v>470.51000000000005</v>
      </c>
      <c r="J125" s="45">
        <f t="shared" si="36"/>
        <v>50</v>
      </c>
      <c r="K125" s="45">
        <f t="shared" si="37"/>
        <v>71</v>
      </c>
      <c r="L125" s="59">
        <f t="shared" si="38"/>
        <v>0.41322314049586778</v>
      </c>
      <c r="M125" s="23">
        <f t="shared" si="28"/>
        <v>3.25</v>
      </c>
      <c r="N125">
        <v>1</v>
      </c>
      <c r="O125" s="23">
        <f t="shared" si="44"/>
        <v>2.25</v>
      </c>
      <c r="P125" s="45">
        <f t="shared" si="42"/>
        <v>3</v>
      </c>
      <c r="Q125" s="39">
        <f t="shared" si="43"/>
        <v>2</v>
      </c>
      <c r="R125" s="84">
        <f t="shared" si="35"/>
        <v>0.6</v>
      </c>
    </row>
    <row r="126" spans="1:19" x14ac:dyDescent="0.3">
      <c r="A126" s="24">
        <v>42528</v>
      </c>
      <c r="B126" s="27" t="s">
        <v>264</v>
      </c>
      <c r="C126" s="48" t="s">
        <v>265</v>
      </c>
      <c r="D126" s="19">
        <v>3</v>
      </c>
      <c r="E126" s="20">
        <f t="shared" si="29"/>
        <v>1</v>
      </c>
      <c r="F126" s="20">
        <f t="shared" si="39"/>
        <v>3</v>
      </c>
      <c r="G126" s="81" t="s">
        <v>28</v>
      </c>
      <c r="H126" s="20">
        <f t="shared" si="32"/>
        <v>2</v>
      </c>
      <c r="I126" s="20">
        <f t="shared" si="31"/>
        <v>472.51000000000005</v>
      </c>
      <c r="J126" s="45">
        <f t="shared" si="36"/>
        <v>51</v>
      </c>
      <c r="K126" s="45">
        <f t="shared" si="37"/>
        <v>71</v>
      </c>
      <c r="L126" s="59">
        <f t="shared" si="38"/>
        <v>0.41803278688524592</v>
      </c>
      <c r="M126" s="23">
        <f t="shared" si="28"/>
        <v>3</v>
      </c>
      <c r="N126">
        <v>1</v>
      </c>
      <c r="O126" s="23">
        <f t="shared" si="44"/>
        <v>2</v>
      </c>
      <c r="P126" s="45">
        <f t="shared" si="42"/>
        <v>4</v>
      </c>
      <c r="Q126" s="39">
        <f t="shared" si="43"/>
        <v>2</v>
      </c>
      <c r="R126" s="84">
        <f t="shared" si="35"/>
        <v>0.66666666666666663</v>
      </c>
    </row>
    <row r="127" spans="1:19" x14ac:dyDescent="0.3">
      <c r="A127" s="24">
        <v>42528</v>
      </c>
      <c r="B127" s="27" t="s">
        <v>264</v>
      </c>
      <c r="C127" s="48" t="s">
        <v>265</v>
      </c>
      <c r="D127" s="19">
        <v>1.75</v>
      </c>
      <c r="E127" s="20">
        <f t="shared" si="29"/>
        <v>1</v>
      </c>
      <c r="F127" s="20">
        <f t="shared" si="39"/>
        <v>1.75</v>
      </c>
      <c r="G127" s="81" t="s">
        <v>28</v>
      </c>
      <c r="H127" s="20">
        <f t="shared" si="32"/>
        <v>0.75</v>
      </c>
      <c r="I127" s="20">
        <f t="shared" si="31"/>
        <v>473.26000000000005</v>
      </c>
      <c r="J127" s="45">
        <f t="shared" si="36"/>
        <v>52</v>
      </c>
      <c r="K127" s="45">
        <f t="shared" si="37"/>
        <v>71</v>
      </c>
      <c r="L127" s="59">
        <f t="shared" si="38"/>
        <v>0.42276422764227645</v>
      </c>
      <c r="M127" s="23">
        <f t="shared" si="28"/>
        <v>1.75</v>
      </c>
      <c r="N127">
        <v>1</v>
      </c>
      <c r="O127" s="23">
        <f t="shared" si="44"/>
        <v>0.75</v>
      </c>
      <c r="P127" s="45">
        <f t="shared" si="42"/>
        <v>5</v>
      </c>
      <c r="Q127" s="39">
        <f t="shared" si="43"/>
        <v>2</v>
      </c>
      <c r="R127" s="84">
        <f t="shared" si="35"/>
        <v>0.7142857142857143</v>
      </c>
    </row>
    <row r="128" spans="1:19" x14ac:dyDescent="0.3">
      <c r="A128" s="24">
        <v>42529</v>
      </c>
      <c r="B128" s="27" t="s">
        <v>267</v>
      </c>
      <c r="C128" s="48" t="s">
        <v>268</v>
      </c>
      <c r="D128" s="19">
        <v>3</v>
      </c>
      <c r="E128" s="20">
        <f t="shared" si="29"/>
        <v>1</v>
      </c>
      <c r="F128" s="20">
        <f t="shared" si="39"/>
        <v>3</v>
      </c>
      <c r="G128" s="81" t="s">
        <v>19</v>
      </c>
      <c r="H128" s="20">
        <f t="shared" si="32"/>
        <v>-1</v>
      </c>
      <c r="I128" s="20">
        <f t="shared" si="31"/>
        <v>472.26000000000005</v>
      </c>
      <c r="J128" s="45">
        <f t="shared" si="36"/>
        <v>52</v>
      </c>
      <c r="K128" s="45">
        <f t="shared" si="37"/>
        <v>72</v>
      </c>
      <c r="L128" s="59">
        <f t="shared" si="38"/>
        <v>0.41935483870967744</v>
      </c>
      <c r="M128" s="23">
        <f t="shared" si="28"/>
        <v>3</v>
      </c>
      <c r="N128">
        <v>1</v>
      </c>
      <c r="O128" s="23">
        <f t="shared" si="44"/>
        <v>2</v>
      </c>
      <c r="P128" s="45">
        <f t="shared" si="42"/>
        <v>5</v>
      </c>
      <c r="Q128" s="39">
        <f t="shared" si="43"/>
        <v>3</v>
      </c>
      <c r="R128" s="84">
        <f t="shared" si="35"/>
        <v>0.625</v>
      </c>
      <c r="S128" t="s">
        <v>266</v>
      </c>
    </row>
    <row r="129" spans="1:21" x14ac:dyDescent="0.3">
      <c r="A129" s="24">
        <v>42531</v>
      </c>
      <c r="B129" s="27" t="s">
        <v>269</v>
      </c>
      <c r="C129" s="48" t="s">
        <v>270</v>
      </c>
      <c r="D129" s="19">
        <v>3.5</v>
      </c>
      <c r="E129" s="20">
        <f t="shared" si="29"/>
        <v>3</v>
      </c>
      <c r="F129" s="20">
        <f t="shared" si="39"/>
        <v>10.5</v>
      </c>
      <c r="G129" s="81" t="s">
        <v>19</v>
      </c>
      <c r="H129" s="20">
        <f t="shared" si="32"/>
        <v>-3</v>
      </c>
      <c r="I129" s="20">
        <f t="shared" si="31"/>
        <v>469.26000000000005</v>
      </c>
      <c r="J129" s="45">
        <f t="shared" si="36"/>
        <v>52</v>
      </c>
      <c r="K129" s="45">
        <f t="shared" si="37"/>
        <v>73</v>
      </c>
      <c r="L129" s="59">
        <f t="shared" si="38"/>
        <v>0.41599999999999998</v>
      </c>
      <c r="M129" s="23">
        <f t="shared" si="28"/>
        <v>3.5</v>
      </c>
      <c r="N129">
        <v>1</v>
      </c>
      <c r="O129" s="23">
        <f t="shared" si="44"/>
        <v>2.5</v>
      </c>
      <c r="P129" s="45">
        <f t="shared" si="42"/>
        <v>5</v>
      </c>
      <c r="Q129" s="39">
        <f t="shared" si="43"/>
        <v>4</v>
      </c>
      <c r="R129" s="84">
        <f t="shared" si="35"/>
        <v>0.55555555555555558</v>
      </c>
    </row>
    <row r="130" spans="1:21" x14ac:dyDescent="0.3">
      <c r="A130" s="24">
        <v>42532</v>
      </c>
      <c r="B130" s="27" t="s">
        <v>271</v>
      </c>
      <c r="C130" s="106" t="s">
        <v>272</v>
      </c>
      <c r="D130" s="19">
        <v>2.37</v>
      </c>
      <c r="E130" s="20">
        <f t="shared" si="29"/>
        <v>9</v>
      </c>
      <c r="F130" s="20">
        <f t="shared" si="39"/>
        <v>21.330000000000002</v>
      </c>
      <c r="G130" s="81" t="s">
        <v>28</v>
      </c>
      <c r="H130" s="20">
        <f t="shared" si="32"/>
        <v>12.330000000000002</v>
      </c>
      <c r="I130" s="20">
        <f t="shared" si="31"/>
        <v>481.59000000000003</v>
      </c>
      <c r="J130" s="45">
        <f t="shared" si="36"/>
        <v>53</v>
      </c>
      <c r="K130" s="45">
        <f t="shared" si="37"/>
        <v>73</v>
      </c>
      <c r="L130" s="59">
        <f t="shared" si="38"/>
        <v>0.42063492063492064</v>
      </c>
      <c r="M130" s="23">
        <f t="shared" si="28"/>
        <v>2.37</v>
      </c>
      <c r="N130">
        <v>1</v>
      </c>
      <c r="O130" s="23">
        <f t="shared" si="44"/>
        <v>1.37</v>
      </c>
      <c r="P130" s="45">
        <f t="shared" si="42"/>
        <v>6</v>
      </c>
      <c r="Q130" s="39">
        <f t="shared" si="43"/>
        <v>4</v>
      </c>
      <c r="R130" s="84">
        <f t="shared" si="35"/>
        <v>0.6</v>
      </c>
    </row>
    <row r="131" spans="1:21" x14ac:dyDescent="0.3">
      <c r="A131" s="24">
        <v>42532</v>
      </c>
      <c r="B131" s="27" t="s">
        <v>271</v>
      </c>
      <c r="C131" s="106" t="s">
        <v>272</v>
      </c>
      <c r="D131" s="19"/>
      <c r="E131" s="20" t="str">
        <f t="shared" si="29"/>
        <v/>
      </c>
      <c r="F131" s="20">
        <v>1.1299999999999999</v>
      </c>
      <c r="G131" s="81" t="s">
        <v>28</v>
      </c>
      <c r="H131" s="20">
        <v>1.1299999999999999</v>
      </c>
      <c r="I131" s="20">
        <f t="shared" si="31"/>
        <v>482.72</v>
      </c>
      <c r="J131" s="45">
        <f t="shared" si="36"/>
        <v>54</v>
      </c>
      <c r="K131" s="45">
        <f t="shared" si="37"/>
        <v>73</v>
      </c>
      <c r="L131" s="59">
        <f t="shared" si="38"/>
        <v>0.42519685039370081</v>
      </c>
      <c r="M131" s="23">
        <f t="shared" si="28"/>
        <v>0</v>
      </c>
      <c r="N131">
        <v>1</v>
      </c>
      <c r="O131" s="23">
        <f t="shared" si="44"/>
        <v>-1</v>
      </c>
      <c r="P131" s="45">
        <f t="shared" si="42"/>
        <v>7</v>
      </c>
      <c r="Q131" s="39">
        <f t="shared" si="43"/>
        <v>4</v>
      </c>
      <c r="R131" s="84">
        <f t="shared" si="35"/>
        <v>0.63636363636363635</v>
      </c>
    </row>
    <row r="132" spans="1:21" x14ac:dyDescent="0.3">
      <c r="A132" s="24">
        <v>42534</v>
      </c>
      <c r="B132" s="27" t="s">
        <v>274</v>
      </c>
      <c r="C132" s="48" t="s">
        <v>275</v>
      </c>
      <c r="D132" s="19">
        <v>3.5</v>
      </c>
      <c r="E132" s="20">
        <f t="shared" si="29"/>
        <v>1</v>
      </c>
      <c r="F132" s="20">
        <f t="shared" ref="F132:F139" si="45">IF(D132="","",IF(G131="Won",  D132*E132,D132*E132))</f>
        <v>3.5</v>
      </c>
      <c r="G132" s="81" t="s">
        <v>19</v>
      </c>
      <c r="H132" s="20">
        <f t="shared" ref="H132:H195" si="46">IF(G132="","",IF(G132="Won", E132*D132-E132,-E132))</f>
        <v>-1</v>
      </c>
      <c r="I132" s="20">
        <f t="shared" si="31"/>
        <v>481.72</v>
      </c>
      <c r="J132" s="45">
        <f t="shared" si="36"/>
        <v>54</v>
      </c>
      <c r="K132" s="45">
        <f t="shared" si="37"/>
        <v>74</v>
      </c>
      <c r="L132" s="59">
        <f t="shared" si="38"/>
        <v>0.421875</v>
      </c>
      <c r="M132" s="23">
        <f t="shared" ref="M132:M195" si="47">D132</f>
        <v>3.5</v>
      </c>
      <c r="N132">
        <v>1</v>
      </c>
      <c r="O132" s="23">
        <f t="shared" si="44"/>
        <v>2.5</v>
      </c>
      <c r="P132" s="45">
        <f t="shared" si="42"/>
        <v>7</v>
      </c>
      <c r="Q132" s="39">
        <f t="shared" si="43"/>
        <v>5</v>
      </c>
      <c r="R132" s="84">
        <f t="shared" si="35"/>
        <v>0.58333333333333337</v>
      </c>
      <c r="S132" t="s">
        <v>273</v>
      </c>
    </row>
    <row r="133" spans="1:21" x14ac:dyDescent="0.3">
      <c r="A133" s="24">
        <v>42535</v>
      </c>
      <c r="B133" s="27" t="s">
        <v>276</v>
      </c>
      <c r="C133" s="90" t="s">
        <v>277</v>
      </c>
      <c r="D133" s="19">
        <v>3.25</v>
      </c>
      <c r="E133" s="20">
        <f t="shared" ref="E133:E196" si="48">IF(D133="","",IF(G132="Won",1,IF(COUNTIF(G128:G132,"Lost")&gt;4,1,IF(E132&gt;=9,E132*2,E132*3))))</f>
        <v>3</v>
      </c>
      <c r="F133" s="20">
        <f t="shared" si="45"/>
        <v>9.75</v>
      </c>
      <c r="G133" s="81" t="s">
        <v>19</v>
      </c>
      <c r="H133" s="20">
        <f t="shared" si="46"/>
        <v>-3</v>
      </c>
      <c r="I133" s="20">
        <f t="shared" ref="I133:I196" si="49">IF(G133="","",H133+I132)</f>
        <v>478.72</v>
      </c>
      <c r="J133" s="45">
        <f t="shared" si="36"/>
        <v>54</v>
      </c>
      <c r="K133" s="45">
        <f t="shared" si="37"/>
        <v>75</v>
      </c>
      <c r="L133" s="59">
        <f t="shared" si="38"/>
        <v>0.41860465116279072</v>
      </c>
      <c r="M133" s="23">
        <f t="shared" si="47"/>
        <v>3.25</v>
      </c>
      <c r="N133">
        <v>1</v>
      </c>
      <c r="O133" s="23">
        <f t="shared" si="44"/>
        <v>2.25</v>
      </c>
      <c r="P133" s="45">
        <f t="shared" si="42"/>
        <v>7</v>
      </c>
      <c r="Q133" s="39">
        <f t="shared" si="43"/>
        <v>6</v>
      </c>
      <c r="R133" s="84">
        <f t="shared" si="35"/>
        <v>0.53846153846153844</v>
      </c>
    </row>
    <row r="134" spans="1:21" x14ac:dyDescent="0.3">
      <c r="A134" s="24">
        <v>42536</v>
      </c>
      <c r="B134" s="27" t="s">
        <v>278</v>
      </c>
      <c r="C134" s="90" t="s">
        <v>279</v>
      </c>
      <c r="D134" s="19">
        <v>2.62</v>
      </c>
      <c r="E134" s="20">
        <f t="shared" si="48"/>
        <v>9</v>
      </c>
      <c r="F134" s="20">
        <f t="shared" si="45"/>
        <v>23.580000000000002</v>
      </c>
      <c r="G134" s="81" t="s">
        <v>28</v>
      </c>
      <c r="H134" s="20">
        <f t="shared" si="46"/>
        <v>14.580000000000002</v>
      </c>
      <c r="I134" s="20">
        <f t="shared" si="49"/>
        <v>493.3</v>
      </c>
      <c r="J134" s="45">
        <f t="shared" si="36"/>
        <v>55</v>
      </c>
      <c r="K134" s="45">
        <f t="shared" si="37"/>
        <v>75</v>
      </c>
      <c r="L134" s="59">
        <f t="shared" si="38"/>
        <v>0.42307692307692307</v>
      </c>
      <c r="M134" s="23">
        <f t="shared" si="47"/>
        <v>2.62</v>
      </c>
      <c r="N134">
        <v>1</v>
      </c>
      <c r="O134" s="23">
        <f t="shared" si="44"/>
        <v>1.62</v>
      </c>
      <c r="P134" s="45">
        <f t="shared" si="42"/>
        <v>8</v>
      </c>
      <c r="Q134" s="39">
        <f t="shared" si="43"/>
        <v>6</v>
      </c>
      <c r="R134" s="84">
        <f t="shared" si="35"/>
        <v>0.5714285714285714</v>
      </c>
    </row>
    <row r="135" spans="1:21" x14ac:dyDescent="0.3">
      <c r="A135" s="24">
        <v>42537</v>
      </c>
      <c r="B135" s="27" t="s">
        <v>281</v>
      </c>
      <c r="C135" s="90" t="s">
        <v>282</v>
      </c>
      <c r="D135" s="19">
        <v>3.75</v>
      </c>
      <c r="E135" s="20">
        <f t="shared" si="48"/>
        <v>1</v>
      </c>
      <c r="F135" s="20">
        <f t="shared" si="45"/>
        <v>3.75</v>
      </c>
      <c r="G135" s="81" t="s">
        <v>19</v>
      </c>
      <c r="H135" s="20">
        <f t="shared" si="46"/>
        <v>-1</v>
      </c>
      <c r="I135" s="20">
        <f t="shared" si="49"/>
        <v>492.3</v>
      </c>
      <c r="J135" s="45">
        <f t="shared" si="36"/>
        <v>55</v>
      </c>
      <c r="K135" s="45">
        <f t="shared" si="37"/>
        <v>76</v>
      </c>
      <c r="L135" s="59">
        <f t="shared" si="38"/>
        <v>0.41984732824427479</v>
      </c>
      <c r="M135" s="23">
        <f t="shared" si="47"/>
        <v>3.75</v>
      </c>
      <c r="N135">
        <v>1</v>
      </c>
      <c r="O135" s="23">
        <f t="shared" si="44"/>
        <v>2.75</v>
      </c>
      <c r="P135" s="45">
        <f t="shared" si="42"/>
        <v>8</v>
      </c>
      <c r="Q135" s="39">
        <f t="shared" si="43"/>
        <v>7</v>
      </c>
      <c r="R135" s="84">
        <f t="shared" si="35"/>
        <v>0.53333333333333333</v>
      </c>
      <c r="S135" t="s">
        <v>266</v>
      </c>
      <c r="U135" t="s">
        <v>280</v>
      </c>
    </row>
    <row r="136" spans="1:21" x14ac:dyDescent="0.3">
      <c r="A136" s="24">
        <v>42538</v>
      </c>
      <c r="B136" s="27" t="s">
        <v>283</v>
      </c>
      <c r="C136" s="48" t="s">
        <v>284</v>
      </c>
      <c r="D136" s="19">
        <v>2.87</v>
      </c>
      <c r="E136" s="20">
        <f t="shared" si="48"/>
        <v>3</v>
      </c>
      <c r="F136" s="20">
        <f t="shared" si="45"/>
        <v>8.61</v>
      </c>
      <c r="G136" s="81" t="s">
        <v>28</v>
      </c>
      <c r="H136" s="20">
        <f t="shared" si="46"/>
        <v>5.6099999999999994</v>
      </c>
      <c r="I136" s="20">
        <f t="shared" si="49"/>
        <v>497.91</v>
      </c>
      <c r="J136" s="45">
        <f t="shared" si="36"/>
        <v>56</v>
      </c>
      <c r="K136" s="45">
        <f t="shared" si="37"/>
        <v>76</v>
      </c>
      <c r="L136" s="59">
        <f t="shared" si="38"/>
        <v>0.42424242424242425</v>
      </c>
      <c r="M136" s="23">
        <f t="shared" si="47"/>
        <v>2.87</v>
      </c>
      <c r="N136">
        <v>1</v>
      </c>
      <c r="O136" s="23">
        <f t="shared" si="44"/>
        <v>1.87</v>
      </c>
      <c r="P136" s="45">
        <f t="shared" si="42"/>
        <v>9</v>
      </c>
      <c r="Q136" s="39">
        <f t="shared" si="43"/>
        <v>7</v>
      </c>
      <c r="R136" s="84">
        <f t="shared" si="35"/>
        <v>0.5625</v>
      </c>
    </row>
    <row r="137" spans="1:21" x14ac:dyDescent="0.3">
      <c r="A137" s="24">
        <v>42539</v>
      </c>
      <c r="B137" s="27" t="s">
        <v>285</v>
      </c>
      <c r="C137" s="48" t="s">
        <v>286</v>
      </c>
      <c r="D137" s="19">
        <v>2.5</v>
      </c>
      <c r="E137" s="20">
        <f t="shared" si="48"/>
        <v>1</v>
      </c>
      <c r="F137" s="20">
        <f t="shared" si="45"/>
        <v>2.5</v>
      </c>
      <c r="G137" s="81" t="s">
        <v>19</v>
      </c>
      <c r="H137" s="20">
        <f t="shared" si="46"/>
        <v>-1</v>
      </c>
      <c r="I137" s="20">
        <f t="shared" si="49"/>
        <v>496.91</v>
      </c>
      <c r="J137" s="45">
        <f t="shared" si="36"/>
        <v>56</v>
      </c>
      <c r="K137" s="45">
        <f t="shared" si="37"/>
        <v>77</v>
      </c>
      <c r="L137" s="59">
        <f t="shared" si="38"/>
        <v>0.42105263157894735</v>
      </c>
      <c r="M137" s="23">
        <f t="shared" si="47"/>
        <v>2.5</v>
      </c>
      <c r="N137">
        <v>1</v>
      </c>
      <c r="O137" s="23">
        <f t="shared" si="44"/>
        <v>1.5</v>
      </c>
      <c r="P137" s="45">
        <f t="shared" si="42"/>
        <v>9</v>
      </c>
      <c r="Q137" s="39">
        <f t="shared" si="43"/>
        <v>8</v>
      </c>
      <c r="R137" s="84">
        <f t="shared" si="35"/>
        <v>0.52941176470588236</v>
      </c>
    </row>
    <row r="138" spans="1:21" x14ac:dyDescent="0.3">
      <c r="A138" s="24">
        <v>42541</v>
      </c>
      <c r="B138" s="27" t="s">
        <v>287</v>
      </c>
      <c r="C138" s="48" t="s">
        <v>288</v>
      </c>
      <c r="D138" s="19">
        <v>5</v>
      </c>
      <c r="E138" s="20">
        <f t="shared" si="48"/>
        <v>3</v>
      </c>
      <c r="F138" s="20">
        <f t="shared" si="45"/>
        <v>15</v>
      </c>
      <c r="G138" s="81" t="s">
        <v>19</v>
      </c>
      <c r="H138" s="20">
        <f t="shared" si="46"/>
        <v>-3</v>
      </c>
      <c r="I138" s="20">
        <f t="shared" si="49"/>
        <v>493.91</v>
      </c>
      <c r="J138" s="45">
        <f t="shared" si="36"/>
        <v>56</v>
      </c>
      <c r="K138" s="45">
        <f t="shared" si="37"/>
        <v>78</v>
      </c>
      <c r="L138" s="59">
        <f t="shared" si="38"/>
        <v>0.41791044776119401</v>
      </c>
      <c r="M138" s="23">
        <f t="shared" si="47"/>
        <v>5</v>
      </c>
      <c r="N138">
        <v>1</v>
      </c>
      <c r="O138" s="23">
        <f t="shared" si="44"/>
        <v>4</v>
      </c>
      <c r="P138" s="45">
        <f t="shared" si="42"/>
        <v>9</v>
      </c>
      <c r="Q138" s="39">
        <f t="shared" si="43"/>
        <v>9</v>
      </c>
      <c r="R138" s="84">
        <f t="shared" si="35"/>
        <v>0.5</v>
      </c>
    </row>
    <row r="139" spans="1:21" x14ac:dyDescent="0.3">
      <c r="A139" s="24">
        <v>42543</v>
      </c>
      <c r="B139" s="27" t="s">
        <v>289</v>
      </c>
      <c r="C139" s="48" t="s">
        <v>290</v>
      </c>
      <c r="D139" s="19">
        <v>2.75</v>
      </c>
      <c r="E139" s="20">
        <f t="shared" si="48"/>
        <v>9</v>
      </c>
      <c r="F139" s="20">
        <f t="shared" si="45"/>
        <v>24.75</v>
      </c>
      <c r="G139" s="81" t="s">
        <v>19</v>
      </c>
      <c r="H139" s="20">
        <f t="shared" si="46"/>
        <v>-9</v>
      </c>
      <c r="I139" s="20">
        <f t="shared" si="49"/>
        <v>484.91</v>
      </c>
      <c r="J139" s="45">
        <f t="shared" si="36"/>
        <v>56</v>
      </c>
      <c r="K139" s="45">
        <f t="shared" si="37"/>
        <v>79</v>
      </c>
      <c r="L139" s="59">
        <f t="shared" si="38"/>
        <v>0.4148148148148148</v>
      </c>
      <c r="M139" s="23">
        <f t="shared" si="47"/>
        <v>2.75</v>
      </c>
      <c r="N139">
        <v>1</v>
      </c>
      <c r="O139" s="23">
        <f t="shared" si="44"/>
        <v>1.75</v>
      </c>
      <c r="P139" s="45">
        <f t="shared" si="42"/>
        <v>9</v>
      </c>
      <c r="Q139" s="39">
        <f t="shared" si="43"/>
        <v>10</v>
      </c>
      <c r="R139" s="84">
        <f t="shared" si="35"/>
        <v>0.47368421052631576</v>
      </c>
    </row>
    <row r="140" spans="1:21" x14ac:dyDescent="0.3">
      <c r="A140" s="24">
        <v>42544</v>
      </c>
      <c r="B140" s="27" t="s">
        <v>291</v>
      </c>
      <c r="C140" s="90" t="s">
        <v>292</v>
      </c>
      <c r="D140" s="19">
        <v>3</v>
      </c>
      <c r="E140" s="20">
        <f t="shared" si="48"/>
        <v>18</v>
      </c>
      <c r="F140" s="20">
        <v>39.51</v>
      </c>
      <c r="G140" s="81" t="s">
        <v>28</v>
      </c>
      <c r="H140" s="20">
        <f t="shared" si="46"/>
        <v>36</v>
      </c>
      <c r="I140" s="20">
        <f t="shared" si="49"/>
        <v>520.91000000000008</v>
      </c>
      <c r="J140" s="45">
        <f t="shared" si="36"/>
        <v>57</v>
      </c>
      <c r="K140" s="45">
        <f t="shared" si="37"/>
        <v>79</v>
      </c>
      <c r="L140" s="59">
        <f t="shared" si="38"/>
        <v>0.41911764705882354</v>
      </c>
      <c r="M140" s="23">
        <f t="shared" si="47"/>
        <v>3</v>
      </c>
      <c r="N140">
        <v>1</v>
      </c>
      <c r="O140" s="23">
        <f t="shared" si="44"/>
        <v>2</v>
      </c>
      <c r="P140" s="45">
        <f t="shared" si="42"/>
        <v>10</v>
      </c>
      <c r="Q140" s="39">
        <f t="shared" si="43"/>
        <v>10</v>
      </c>
      <c r="R140" s="84">
        <f t="shared" si="35"/>
        <v>0.5</v>
      </c>
    </row>
    <row r="141" spans="1:21" x14ac:dyDescent="0.3">
      <c r="A141" s="24">
        <v>42545</v>
      </c>
      <c r="B141" s="27" t="s">
        <v>293</v>
      </c>
      <c r="C141" s="48" t="s">
        <v>294</v>
      </c>
      <c r="D141" s="19">
        <v>2.5</v>
      </c>
      <c r="E141" s="20">
        <f t="shared" si="48"/>
        <v>1</v>
      </c>
      <c r="F141" s="20">
        <f t="shared" ref="F141:F204" si="50">IF(D141="","",IF(G140="Won",  D141*E141,D141*E141))</f>
        <v>2.5</v>
      </c>
      <c r="G141" s="81" t="s">
        <v>19</v>
      </c>
      <c r="H141" s="20">
        <f t="shared" si="46"/>
        <v>-1</v>
      </c>
      <c r="I141" s="20">
        <f t="shared" si="49"/>
        <v>519.91000000000008</v>
      </c>
      <c r="J141" s="45">
        <f t="shared" si="36"/>
        <v>57</v>
      </c>
      <c r="K141" s="45">
        <f t="shared" si="37"/>
        <v>80</v>
      </c>
      <c r="L141" s="59">
        <f t="shared" si="38"/>
        <v>0.41605839416058393</v>
      </c>
      <c r="M141" s="23">
        <f t="shared" si="47"/>
        <v>2.5</v>
      </c>
      <c r="N141">
        <v>1</v>
      </c>
      <c r="O141" s="23">
        <f t="shared" si="44"/>
        <v>1.5</v>
      </c>
      <c r="P141" s="45">
        <f t="shared" si="42"/>
        <v>10</v>
      </c>
      <c r="Q141" s="39">
        <f t="shared" si="43"/>
        <v>11</v>
      </c>
      <c r="R141" s="84">
        <f t="shared" si="35"/>
        <v>0.47619047619047616</v>
      </c>
    </row>
    <row r="142" spans="1:21" x14ac:dyDescent="0.3">
      <c r="A142" s="24">
        <v>42548</v>
      </c>
      <c r="B142" s="27" t="s">
        <v>295</v>
      </c>
      <c r="C142" s="48" t="s">
        <v>296</v>
      </c>
      <c r="D142" s="19">
        <v>2.88</v>
      </c>
      <c r="E142" s="20">
        <f t="shared" si="48"/>
        <v>3</v>
      </c>
      <c r="F142" s="20">
        <f t="shared" si="50"/>
        <v>8.64</v>
      </c>
      <c r="G142" s="81" t="s">
        <v>19</v>
      </c>
      <c r="H142" s="20">
        <f t="shared" si="46"/>
        <v>-3</v>
      </c>
      <c r="I142" s="20">
        <f t="shared" si="49"/>
        <v>516.91000000000008</v>
      </c>
      <c r="J142" s="45">
        <f t="shared" si="36"/>
        <v>57</v>
      </c>
      <c r="K142" s="45">
        <f t="shared" si="37"/>
        <v>81</v>
      </c>
      <c r="L142" s="59">
        <f t="shared" si="38"/>
        <v>0.41304347826086957</v>
      </c>
      <c r="M142" s="23">
        <f t="shared" si="47"/>
        <v>2.88</v>
      </c>
      <c r="N142">
        <v>1</v>
      </c>
      <c r="O142" s="23">
        <f t="shared" si="44"/>
        <v>1.88</v>
      </c>
      <c r="P142" s="45">
        <f t="shared" si="42"/>
        <v>10</v>
      </c>
      <c r="Q142" s="39">
        <f t="shared" si="43"/>
        <v>12</v>
      </c>
      <c r="R142" s="84">
        <f t="shared" si="35"/>
        <v>0.45454545454545453</v>
      </c>
    </row>
    <row r="143" spans="1:21" x14ac:dyDescent="0.3">
      <c r="A143" s="24">
        <v>42549</v>
      </c>
      <c r="B143" s="27" t="s">
        <v>297</v>
      </c>
      <c r="C143" s="48" t="s">
        <v>298</v>
      </c>
      <c r="D143" s="19">
        <v>2.62</v>
      </c>
      <c r="E143" s="20">
        <f t="shared" si="48"/>
        <v>9</v>
      </c>
      <c r="F143" s="20">
        <f t="shared" si="50"/>
        <v>23.580000000000002</v>
      </c>
      <c r="G143" s="81" t="s">
        <v>19</v>
      </c>
      <c r="H143" s="20">
        <f t="shared" si="46"/>
        <v>-9</v>
      </c>
      <c r="I143" s="20">
        <f t="shared" si="49"/>
        <v>507.91000000000008</v>
      </c>
      <c r="J143" s="45">
        <f t="shared" si="36"/>
        <v>57</v>
      </c>
      <c r="K143" s="45">
        <f t="shared" si="37"/>
        <v>82</v>
      </c>
      <c r="L143" s="59">
        <f t="shared" si="38"/>
        <v>0.41007194244604317</v>
      </c>
      <c r="M143" s="23">
        <f t="shared" si="47"/>
        <v>2.62</v>
      </c>
      <c r="N143">
        <v>1</v>
      </c>
      <c r="O143" s="23">
        <f t="shared" si="44"/>
        <v>1.62</v>
      </c>
      <c r="P143" s="45">
        <f t="shared" si="42"/>
        <v>10</v>
      </c>
      <c r="Q143" s="39">
        <f t="shared" si="43"/>
        <v>13</v>
      </c>
      <c r="R143" s="84">
        <f t="shared" si="35"/>
        <v>0.43478260869565216</v>
      </c>
    </row>
    <row r="144" spans="1:21" x14ac:dyDescent="0.3">
      <c r="A144" s="32">
        <v>42551</v>
      </c>
      <c r="B144" s="33"/>
      <c r="C144" s="108"/>
      <c r="D144" s="35">
        <v>3</v>
      </c>
      <c r="E144" s="20">
        <f t="shared" si="48"/>
        <v>18</v>
      </c>
      <c r="F144" s="36">
        <f t="shared" si="50"/>
        <v>54</v>
      </c>
      <c r="G144" s="109" t="s">
        <v>28</v>
      </c>
      <c r="H144" s="20">
        <f t="shared" si="46"/>
        <v>36</v>
      </c>
      <c r="I144" s="36">
        <f t="shared" si="49"/>
        <v>543.91000000000008</v>
      </c>
      <c r="J144" s="45">
        <f t="shared" si="36"/>
        <v>58</v>
      </c>
      <c r="K144" s="45">
        <f t="shared" si="37"/>
        <v>82</v>
      </c>
      <c r="L144" s="59">
        <f t="shared" si="38"/>
        <v>0.41428571428571431</v>
      </c>
      <c r="M144" s="114">
        <f t="shared" si="47"/>
        <v>3</v>
      </c>
      <c r="N144" s="34">
        <v>1</v>
      </c>
      <c r="O144" s="114">
        <f t="shared" si="44"/>
        <v>2</v>
      </c>
      <c r="P144" s="112">
        <f t="shared" si="42"/>
        <v>11</v>
      </c>
      <c r="Q144" s="40">
        <f t="shared" si="43"/>
        <v>13</v>
      </c>
      <c r="R144" s="115">
        <f t="shared" si="35"/>
        <v>0.45833333333333331</v>
      </c>
    </row>
    <row r="145" spans="1:19" x14ac:dyDescent="0.3">
      <c r="A145" s="24">
        <v>42552</v>
      </c>
      <c r="B145" s="116" t="s">
        <v>299</v>
      </c>
      <c r="C145" s="48" t="s">
        <v>300</v>
      </c>
      <c r="D145" s="117">
        <v>2.75</v>
      </c>
      <c r="E145" s="20">
        <f t="shared" si="48"/>
        <v>1</v>
      </c>
      <c r="F145" s="20">
        <f t="shared" si="50"/>
        <v>2.75</v>
      </c>
      <c r="G145" s="81" t="s">
        <v>28</v>
      </c>
      <c r="H145" s="20">
        <f t="shared" si="46"/>
        <v>1.75</v>
      </c>
      <c r="I145" s="20">
        <f t="shared" si="49"/>
        <v>545.66000000000008</v>
      </c>
      <c r="J145" s="45">
        <f t="shared" si="36"/>
        <v>59</v>
      </c>
      <c r="K145" s="45">
        <f t="shared" si="37"/>
        <v>82</v>
      </c>
      <c r="L145" s="59">
        <f t="shared" si="38"/>
        <v>0.41843971631205673</v>
      </c>
      <c r="M145" s="23">
        <f t="shared" si="47"/>
        <v>2.75</v>
      </c>
      <c r="N145">
        <v>1</v>
      </c>
      <c r="O145" s="23">
        <f t="shared" si="44"/>
        <v>1.75</v>
      </c>
      <c r="P145" s="45">
        <v>1</v>
      </c>
      <c r="Q145" s="39">
        <v>0</v>
      </c>
      <c r="R145" s="84">
        <f t="shared" si="35"/>
        <v>1</v>
      </c>
    </row>
    <row r="146" spans="1:19" ht="24.6" customHeight="1" x14ac:dyDescent="0.3">
      <c r="A146" s="24">
        <v>42555</v>
      </c>
      <c r="B146" s="27" t="s">
        <v>301</v>
      </c>
      <c r="C146" s="48" t="s">
        <v>302</v>
      </c>
      <c r="D146" s="19">
        <v>3.25</v>
      </c>
      <c r="E146" s="20">
        <f t="shared" si="48"/>
        <v>1</v>
      </c>
      <c r="F146" s="20">
        <f t="shared" si="50"/>
        <v>3.25</v>
      </c>
      <c r="G146" s="81" t="s">
        <v>28</v>
      </c>
      <c r="H146" s="20">
        <f t="shared" si="46"/>
        <v>2.25</v>
      </c>
      <c r="I146" s="20">
        <f t="shared" si="49"/>
        <v>547.91000000000008</v>
      </c>
      <c r="J146" s="45">
        <f t="shared" si="36"/>
        <v>60</v>
      </c>
      <c r="K146" s="45">
        <f t="shared" si="37"/>
        <v>82</v>
      </c>
      <c r="L146" s="59">
        <f t="shared" si="38"/>
        <v>0.42253521126760563</v>
      </c>
      <c r="M146" s="23">
        <f t="shared" si="47"/>
        <v>3.25</v>
      </c>
      <c r="N146">
        <v>1</v>
      </c>
      <c r="O146" s="23">
        <f t="shared" si="44"/>
        <v>2.25</v>
      </c>
      <c r="P146" s="45">
        <f t="shared" ref="P146:P160" si="51">IF(G146="","",IF(G146="Won",P145+1,IF(G146="Push",P145,P145)))</f>
        <v>2</v>
      </c>
      <c r="Q146" s="39">
        <f t="shared" ref="Q146:Q160" si="52">IF(G146="","",IF(G146="Lost",Q145+1,IF(G146="Push",Q145,Q145)))</f>
        <v>0</v>
      </c>
      <c r="R146" s="84">
        <f t="shared" si="35"/>
        <v>1</v>
      </c>
    </row>
    <row r="147" spans="1:19" x14ac:dyDescent="0.3">
      <c r="A147" s="24">
        <v>42556</v>
      </c>
      <c r="B147" s="27" t="s">
        <v>303</v>
      </c>
      <c r="C147" s="48" t="s">
        <v>304</v>
      </c>
      <c r="D147" s="19">
        <v>3.5</v>
      </c>
      <c r="E147" s="20">
        <f t="shared" si="48"/>
        <v>1</v>
      </c>
      <c r="F147" s="20">
        <f t="shared" si="50"/>
        <v>3.5</v>
      </c>
      <c r="G147" s="81" t="s">
        <v>28</v>
      </c>
      <c r="H147" s="20">
        <f t="shared" si="46"/>
        <v>2.5</v>
      </c>
      <c r="I147" s="20">
        <f t="shared" si="49"/>
        <v>550.41000000000008</v>
      </c>
      <c r="J147" s="45">
        <f t="shared" si="36"/>
        <v>61</v>
      </c>
      <c r="K147" s="45">
        <f t="shared" si="37"/>
        <v>82</v>
      </c>
      <c r="L147" s="59">
        <f t="shared" si="38"/>
        <v>0.42657342657342656</v>
      </c>
      <c r="M147" s="23">
        <f t="shared" si="47"/>
        <v>3.5</v>
      </c>
      <c r="N147">
        <v>1</v>
      </c>
      <c r="O147" s="23">
        <f t="shared" si="44"/>
        <v>2.5</v>
      </c>
      <c r="P147" s="45">
        <f t="shared" si="51"/>
        <v>3</v>
      </c>
      <c r="Q147" s="39">
        <f t="shared" si="52"/>
        <v>0</v>
      </c>
      <c r="R147" s="84">
        <f t="shared" si="35"/>
        <v>1</v>
      </c>
    </row>
    <row r="148" spans="1:19" x14ac:dyDescent="0.3">
      <c r="A148" s="24">
        <v>42557</v>
      </c>
      <c r="B148" s="27" t="s">
        <v>305</v>
      </c>
      <c r="C148" s="48" t="s">
        <v>306</v>
      </c>
      <c r="D148" s="19">
        <v>3.25</v>
      </c>
      <c r="E148" s="20">
        <f t="shared" si="48"/>
        <v>1</v>
      </c>
      <c r="F148" s="20">
        <f t="shared" si="50"/>
        <v>3.25</v>
      </c>
      <c r="G148" s="81" t="s">
        <v>28</v>
      </c>
      <c r="H148" s="20">
        <f t="shared" si="46"/>
        <v>2.25</v>
      </c>
      <c r="I148" s="20">
        <f t="shared" si="49"/>
        <v>552.66000000000008</v>
      </c>
      <c r="J148" s="45">
        <f t="shared" si="36"/>
        <v>62</v>
      </c>
      <c r="K148" s="45">
        <f t="shared" si="37"/>
        <v>82</v>
      </c>
      <c r="L148" s="59">
        <f t="shared" si="38"/>
        <v>0.43055555555555558</v>
      </c>
      <c r="M148" s="23">
        <f t="shared" si="47"/>
        <v>3.25</v>
      </c>
      <c r="N148">
        <v>1</v>
      </c>
      <c r="O148" s="23">
        <f t="shared" si="44"/>
        <v>2.25</v>
      </c>
      <c r="P148" s="45">
        <f t="shared" si="51"/>
        <v>4</v>
      </c>
      <c r="Q148" s="39">
        <f t="shared" si="52"/>
        <v>0</v>
      </c>
      <c r="R148" s="84">
        <f t="shared" si="35"/>
        <v>1</v>
      </c>
    </row>
    <row r="149" spans="1:19" x14ac:dyDescent="0.3">
      <c r="A149" s="24">
        <v>42558</v>
      </c>
      <c r="B149" s="27" t="s">
        <v>307</v>
      </c>
      <c r="C149" s="48" t="s">
        <v>308</v>
      </c>
      <c r="D149" s="19">
        <v>3.75</v>
      </c>
      <c r="E149" s="20">
        <f t="shared" si="48"/>
        <v>1</v>
      </c>
      <c r="F149" s="20">
        <f t="shared" si="50"/>
        <v>3.75</v>
      </c>
      <c r="G149" s="81" t="s">
        <v>28</v>
      </c>
      <c r="H149" s="20">
        <f t="shared" si="46"/>
        <v>2.75</v>
      </c>
      <c r="I149" s="20">
        <f t="shared" si="49"/>
        <v>555.41000000000008</v>
      </c>
      <c r="J149" s="45">
        <f t="shared" si="36"/>
        <v>63</v>
      </c>
      <c r="K149" s="45">
        <f t="shared" si="37"/>
        <v>82</v>
      </c>
      <c r="L149" s="59">
        <f t="shared" si="38"/>
        <v>0.43448275862068964</v>
      </c>
      <c r="M149" s="23">
        <f t="shared" si="47"/>
        <v>3.75</v>
      </c>
      <c r="N149">
        <v>1</v>
      </c>
      <c r="O149" s="23">
        <f t="shared" si="44"/>
        <v>2.75</v>
      </c>
      <c r="P149" s="45">
        <f t="shared" si="51"/>
        <v>5</v>
      </c>
      <c r="Q149" s="39">
        <f t="shared" si="52"/>
        <v>0</v>
      </c>
      <c r="R149" s="84">
        <f t="shared" si="35"/>
        <v>1</v>
      </c>
    </row>
    <row r="150" spans="1:19" x14ac:dyDescent="0.3">
      <c r="A150" s="24">
        <v>42562</v>
      </c>
      <c r="B150" s="27" t="s">
        <v>309</v>
      </c>
      <c r="C150" s="48" t="s">
        <v>310</v>
      </c>
      <c r="D150" s="19">
        <v>3.5</v>
      </c>
      <c r="E150" s="20">
        <f t="shared" si="48"/>
        <v>1</v>
      </c>
      <c r="F150" s="20">
        <f t="shared" si="50"/>
        <v>3.5</v>
      </c>
      <c r="G150" s="81" t="s">
        <v>19</v>
      </c>
      <c r="H150" s="20">
        <f t="shared" si="46"/>
        <v>-1</v>
      </c>
      <c r="I150" s="20">
        <f t="shared" si="49"/>
        <v>554.41000000000008</v>
      </c>
      <c r="J150" s="45">
        <f t="shared" si="36"/>
        <v>63</v>
      </c>
      <c r="K150" s="45">
        <f t="shared" si="37"/>
        <v>83</v>
      </c>
      <c r="L150" s="59">
        <f t="shared" si="38"/>
        <v>0.4315068493150685</v>
      </c>
      <c r="M150" s="23">
        <f t="shared" si="47"/>
        <v>3.5</v>
      </c>
      <c r="N150">
        <v>1</v>
      </c>
      <c r="O150" s="23">
        <f t="shared" si="44"/>
        <v>2.5</v>
      </c>
      <c r="P150" s="45">
        <f t="shared" si="51"/>
        <v>5</v>
      </c>
      <c r="Q150" s="39">
        <f t="shared" si="52"/>
        <v>1</v>
      </c>
      <c r="R150" s="84">
        <f t="shared" si="35"/>
        <v>0.83333333333333337</v>
      </c>
    </row>
    <row r="151" spans="1:19" x14ac:dyDescent="0.3">
      <c r="A151" s="24">
        <v>42563</v>
      </c>
      <c r="B151" s="27"/>
      <c r="C151" s="48"/>
      <c r="D151" s="19">
        <v>3.5</v>
      </c>
      <c r="E151" s="20">
        <f t="shared" si="48"/>
        <v>3</v>
      </c>
      <c r="F151" s="20">
        <f t="shared" si="50"/>
        <v>10.5</v>
      </c>
      <c r="G151" s="81" t="s">
        <v>19</v>
      </c>
      <c r="H151" s="20">
        <f t="shared" si="46"/>
        <v>-3</v>
      </c>
      <c r="I151" s="20">
        <f t="shared" si="49"/>
        <v>551.41000000000008</v>
      </c>
      <c r="J151" s="45">
        <f t="shared" si="36"/>
        <v>63</v>
      </c>
      <c r="K151" s="45">
        <f t="shared" si="37"/>
        <v>84</v>
      </c>
      <c r="L151" s="59">
        <f t="shared" si="38"/>
        <v>0.42857142857142855</v>
      </c>
      <c r="M151" s="23">
        <f t="shared" si="47"/>
        <v>3.5</v>
      </c>
      <c r="N151">
        <v>1</v>
      </c>
      <c r="O151" s="23">
        <f t="shared" si="44"/>
        <v>2.5</v>
      </c>
      <c r="P151" s="45">
        <f t="shared" si="51"/>
        <v>5</v>
      </c>
      <c r="Q151" s="39">
        <f t="shared" si="52"/>
        <v>2</v>
      </c>
      <c r="R151" s="84">
        <f t="shared" si="35"/>
        <v>0.7142857142857143</v>
      </c>
    </row>
    <row r="152" spans="1:19" x14ac:dyDescent="0.3">
      <c r="A152" s="24">
        <v>42565</v>
      </c>
      <c r="B152" s="27" t="s">
        <v>311</v>
      </c>
      <c r="C152" s="48" t="s">
        <v>312</v>
      </c>
      <c r="D152" s="19">
        <v>3.25</v>
      </c>
      <c r="E152" s="20">
        <f t="shared" si="48"/>
        <v>9</v>
      </c>
      <c r="F152" s="20">
        <f t="shared" si="50"/>
        <v>29.25</v>
      </c>
      <c r="G152" s="81" t="s">
        <v>19</v>
      </c>
      <c r="H152" s="20">
        <f t="shared" si="46"/>
        <v>-9</v>
      </c>
      <c r="I152" s="20">
        <f t="shared" si="49"/>
        <v>542.41000000000008</v>
      </c>
      <c r="J152" s="45">
        <f t="shared" si="36"/>
        <v>63</v>
      </c>
      <c r="K152" s="45">
        <f t="shared" si="37"/>
        <v>85</v>
      </c>
      <c r="L152" s="59">
        <f t="shared" si="38"/>
        <v>0.42567567567567566</v>
      </c>
      <c r="M152" s="23">
        <f t="shared" si="47"/>
        <v>3.25</v>
      </c>
      <c r="N152">
        <v>1</v>
      </c>
      <c r="O152" s="23">
        <f t="shared" si="44"/>
        <v>2.25</v>
      </c>
      <c r="P152" s="45">
        <f t="shared" si="51"/>
        <v>5</v>
      </c>
      <c r="Q152" s="39">
        <f t="shared" si="52"/>
        <v>3</v>
      </c>
      <c r="R152" s="84">
        <f t="shared" si="35"/>
        <v>0.625</v>
      </c>
    </row>
    <row r="153" spans="1:19" x14ac:dyDescent="0.3">
      <c r="A153" s="24">
        <v>42567</v>
      </c>
      <c r="B153" s="27" t="s">
        <v>313</v>
      </c>
      <c r="C153" s="48" t="s">
        <v>314</v>
      </c>
      <c r="D153" s="19">
        <v>2.75</v>
      </c>
      <c r="E153" s="20">
        <f t="shared" si="48"/>
        <v>18</v>
      </c>
      <c r="F153" s="20">
        <f t="shared" si="50"/>
        <v>49.5</v>
      </c>
      <c r="G153" s="81" t="s">
        <v>28</v>
      </c>
      <c r="H153" s="20">
        <f t="shared" si="46"/>
        <v>31.5</v>
      </c>
      <c r="I153" s="20">
        <f t="shared" si="49"/>
        <v>573.91000000000008</v>
      </c>
      <c r="J153" s="45">
        <f t="shared" si="36"/>
        <v>64</v>
      </c>
      <c r="K153" s="45">
        <f t="shared" si="37"/>
        <v>85</v>
      </c>
      <c r="L153" s="59">
        <f t="shared" si="38"/>
        <v>0.42953020134228187</v>
      </c>
      <c r="M153" s="23">
        <f t="shared" si="47"/>
        <v>2.75</v>
      </c>
      <c r="N153">
        <v>1</v>
      </c>
      <c r="O153" s="23">
        <f t="shared" si="44"/>
        <v>1.75</v>
      </c>
      <c r="P153" s="45">
        <f t="shared" si="51"/>
        <v>6</v>
      </c>
      <c r="Q153" s="39">
        <f t="shared" si="52"/>
        <v>3</v>
      </c>
      <c r="R153" s="84">
        <f t="shared" si="35"/>
        <v>0.66666666666666663</v>
      </c>
    </row>
    <row r="154" spans="1:19" x14ac:dyDescent="0.3">
      <c r="A154" s="24">
        <v>42569</v>
      </c>
      <c r="B154" s="27" t="s">
        <v>315</v>
      </c>
      <c r="C154" s="90" t="s">
        <v>316</v>
      </c>
      <c r="D154" s="19">
        <v>3</v>
      </c>
      <c r="E154" s="20">
        <f t="shared" si="48"/>
        <v>1</v>
      </c>
      <c r="F154" s="20">
        <f t="shared" si="50"/>
        <v>3</v>
      </c>
      <c r="G154" s="81" t="s">
        <v>19</v>
      </c>
      <c r="H154" s="20">
        <f t="shared" si="46"/>
        <v>-1</v>
      </c>
      <c r="I154" s="20">
        <f t="shared" si="49"/>
        <v>572.91000000000008</v>
      </c>
      <c r="J154" s="45">
        <f t="shared" si="36"/>
        <v>64</v>
      </c>
      <c r="K154" s="45">
        <f t="shared" si="37"/>
        <v>86</v>
      </c>
      <c r="L154" s="59">
        <f t="shared" si="38"/>
        <v>0.42666666666666669</v>
      </c>
      <c r="M154" s="23">
        <f t="shared" si="47"/>
        <v>3</v>
      </c>
      <c r="N154">
        <v>1</v>
      </c>
      <c r="O154" s="23">
        <f t="shared" si="44"/>
        <v>2</v>
      </c>
      <c r="P154" s="45">
        <f t="shared" si="51"/>
        <v>6</v>
      </c>
      <c r="Q154" s="39">
        <f t="shared" si="52"/>
        <v>4</v>
      </c>
      <c r="R154" s="84">
        <f t="shared" si="35"/>
        <v>0.6</v>
      </c>
    </row>
    <row r="155" spans="1:19" x14ac:dyDescent="0.3">
      <c r="A155" s="24">
        <v>42570</v>
      </c>
      <c r="B155" s="27" t="s">
        <v>317</v>
      </c>
      <c r="C155" s="48" t="s">
        <v>318</v>
      </c>
      <c r="D155" s="19">
        <v>4</v>
      </c>
      <c r="E155" s="20">
        <f t="shared" si="48"/>
        <v>3</v>
      </c>
      <c r="F155" s="20">
        <f t="shared" si="50"/>
        <v>12</v>
      </c>
      <c r="G155" s="81" t="s">
        <v>28</v>
      </c>
      <c r="H155" s="20">
        <f t="shared" si="46"/>
        <v>9</v>
      </c>
      <c r="I155" s="20">
        <f t="shared" si="49"/>
        <v>581.91000000000008</v>
      </c>
      <c r="J155" s="45">
        <f t="shared" si="36"/>
        <v>65</v>
      </c>
      <c r="K155" s="45">
        <f t="shared" si="37"/>
        <v>86</v>
      </c>
      <c r="L155" s="59">
        <f t="shared" si="38"/>
        <v>0.43046357615894038</v>
      </c>
      <c r="M155" s="23">
        <f t="shared" si="47"/>
        <v>4</v>
      </c>
      <c r="N155">
        <v>1</v>
      </c>
      <c r="O155" s="23">
        <f t="shared" si="44"/>
        <v>3</v>
      </c>
      <c r="P155" s="45">
        <f t="shared" si="51"/>
        <v>7</v>
      </c>
      <c r="Q155" s="39">
        <f t="shared" si="52"/>
        <v>4</v>
      </c>
      <c r="R155" s="84">
        <f t="shared" si="35"/>
        <v>0.63636363636363635</v>
      </c>
    </row>
    <row r="156" spans="1:19" x14ac:dyDescent="0.3">
      <c r="A156" s="24">
        <v>42571</v>
      </c>
      <c r="B156" s="27" t="s">
        <v>320</v>
      </c>
      <c r="C156" s="48" t="s">
        <v>321</v>
      </c>
      <c r="D156" s="19">
        <v>4.5</v>
      </c>
      <c r="E156" s="20">
        <f t="shared" si="48"/>
        <v>1</v>
      </c>
      <c r="F156" s="20">
        <f t="shared" si="50"/>
        <v>4.5</v>
      </c>
      <c r="G156" s="81" t="s">
        <v>19</v>
      </c>
      <c r="H156" s="20">
        <f t="shared" si="46"/>
        <v>-1</v>
      </c>
      <c r="I156" s="20">
        <f t="shared" si="49"/>
        <v>580.91000000000008</v>
      </c>
      <c r="J156" s="45">
        <f t="shared" si="36"/>
        <v>65</v>
      </c>
      <c r="K156" s="45">
        <f t="shared" si="37"/>
        <v>87</v>
      </c>
      <c r="L156" s="59">
        <f t="shared" si="38"/>
        <v>0.42763157894736842</v>
      </c>
      <c r="M156" s="23">
        <f t="shared" si="47"/>
        <v>4.5</v>
      </c>
      <c r="N156">
        <v>1</v>
      </c>
      <c r="O156" s="23">
        <f t="shared" si="44"/>
        <v>3.5</v>
      </c>
      <c r="P156" s="45">
        <f t="shared" si="51"/>
        <v>7</v>
      </c>
      <c r="Q156" s="39">
        <f t="shared" si="52"/>
        <v>5</v>
      </c>
      <c r="R156" s="84">
        <f t="shared" si="35"/>
        <v>0.58333333333333337</v>
      </c>
      <c r="S156" t="s">
        <v>319</v>
      </c>
    </row>
    <row r="157" spans="1:19" x14ac:dyDescent="0.3">
      <c r="A157" s="24">
        <v>42573</v>
      </c>
      <c r="B157" s="27" t="s">
        <v>322</v>
      </c>
      <c r="C157" s="48" t="s">
        <v>323</v>
      </c>
      <c r="D157" s="19">
        <v>2.88</v>
      </c>
      <c r="E157" s="20">
        <f t="shared" si="48"/>
        <v>3</v>
      </c>
      <c r="F157" s="20">
        <f t="shared" si="50"/>
        <v>8.64</v>
      </c>
      <c r="G157" s="81" t="s">
        <v>19</v>
      </c>
      <c r="H157" s="20">
        <f t="shared" si="46"/>
        <v>-3</v>
      </c>
      <c r="I157" s="20">
        <f t="shared" si="49"/>
        <v>577.91000000000008</v>
      </c>
      <c r="J157" s="45">
        <f t="shared" si="36"/>
        <v>65</v>
      </c>
      <c r="K157" s="45">
        <f t="shared" si="37"/>
        <v>88</v>
      </c>
      <c r="L157" s="59">
        <f t="shared" si="38"/>
        <v>0.42483660130718953</v>
      </c>
      <c r="M157" s="23">
        <f t="shared" si="47"/>
        <v>2.88</v>
      </c>
      <c r="N157">
        <v>1</v>
      </c>
      <c r="O157" s="23">
        <f t="shared" si="44"/>
        <v>1.88</v>
      </c>
      <c r="P157" s="45">
        <f t="shared" si="51"/>
        <v>7</v>
      </c>
      <c r="Q157" s="39">
        <f t="shared" si="52"/>
        <v>6</v>
      </c>
      <c r="R157" s="84">
        <f t="shared" si="35"/>
        <v>0.53846153846153844</v>
      </c>
    </row>
    <row r="158" spans="1:19" x14ac:dyDescent="0.3">
      <c r="A158" s="24">
        <v>42576</v>
      </c>
      <c r="B158" s="27" t="s">
        <v>324</v>
      </c>
      <c r="C158" s="48" t="s">
        <v>325</v>
      </c>
      <c r="D158" s="19">
        <v>2.75</v>
      </c>
      <c r="E158" s="20">
        <f t="shared" si="48"/>
        <v>9</v>
      </c>
      <c r="F158" s="20">
        <f t="shared" si="50"/>
        <v>24.75</v>
      </c>
      <c r="G158" s="81" t="s">
        <v>28</v>
      </c>
      <c r="H158" s="20">
        <f t="shared" si="46"/>
        <v>15.75</v>
      </c>
      <c r="I158" s="20">
        <f t="shared" si="49"/>
        <v>593.66000000000008</v>
      </c>
      <c r="J158" s="45">
        <f t="shared" si="36"/>
        <v>66</v>
      </c>
      <c r="K158" s="45">
        <f t="shared" si="37"/>
        <v>88</v>
      </c>
      <c r="L158" s="59">
        <f t="shared" si="38"/>
        <v>0.42857142857142855</v>
      </c>
      <c r="M158" s="23">
        <f t="shared" si="47"/>
        <v>2.75</v>
      </c>
      <c r="N158">
        <v>1</v>
      </c>
      <c r="O158" s="23">
        <f t="shared" si="44"/>
        <v>1.75</v>
      </c>
      <c r="P158" s="45">
        <f t="shared" si="51"/>
        <v>8</v>
      </c>
      <c r="Q158" s="39">
        <f t="shared" si="52"/>
        <v>6</v>
      </c>
      <c r="R158" s="84">
        <f t="shared" si="35"/>
        <v>0.5714285714285714</v>
      </c>
    </row>
    <row r="159" spans="1:19" x14ac:dyDescent="0.3">
      <c r="A159" s="24">
        <v>42577</v>
      </c>
      <c r="B159" s="27" t="s">
        <v>326</v>
      </c>
      <c r="C159" s="48" t="s">
        <v>327</v>
      </c>
      <c r="D159" s="19">
        <v>3.5</v>
      </c>
      <c r="E159" s="20">
        <f t="shared" si="48"/>
        <v>1</v>
      </c>
      <c r="F159" s="20">
        <f t="shared" si="50"/>
        <v>3.5</v>
      </c>
      <c r="G159" s="81" t="s">
        <v>19</v>
      </c>
      <c r="H159" s="20">
        <f t="shared" si="46"/>
        <v>-1</v>
      </c>
      <c r="I159" s="20">
        <f t="shared" si="49"/>
        <v>592.66000000000008</v>
      </c>
      <c r="J159" s="45">
        <f t="shared" si="36"/>
        <v>66</v>
      </c>
      <c r="K159" s="45">
        <f t="shared" si="37"/>
        <v>89</v>
      </c>
      <c r="L159" s="59">
        <f t="shared" si="38"/>
        <v>0.4258064516129032</v>
      </c>
      <c r="M159" s="23">
        <f t="shared" si="47"/>
        <v>3.5</v>
      </c>
      <c r="N159">
        <v>1</v>
      </c>
      <c r="O159" s="23">
        <f t="shared" si="44"/>
        <v>2.5</v>
      </c>
      <c r="P159" s="45">
        <f t="shared" si="51"/>
        <v>8</v>
      </c>
      <c r="Q159" s="39">
        <f t="shared" si="52"/>
        <v>7</v>
      </c>
      <c r="R159" s="84">
        <f t="shared" si="35"/>
        <v>0.53333333333333333</v>
      </c>
    </row>
    <row r="160" spans="1:19" x14ac:dyDescent="0.3">
      <c r="A160" s="24">
        <v>42580</v>
      </c>
      <c r="B160" s="27" t="s">
        <v>328</v>
      </c>
      <c r="C160" s="48" t="s">
        <v>329</v>
      </c>
      <c r="D160" s="19">
        <v>2.75</v>
      </c>
      <c r="E160" s="20">
        <f t="shared" si="48"/>
        <v>3</v>
      </c>
      <c r="F160" s="20">
        <f t="shared" si="50"/>
        <v>8.25</v>
      </c>
      <c r="G160" s="81" t="s">
        <v>28</v>
      </c>
      <c r="H160" s="20">
        <f t="shared" si="46"/>
        <v>5.25</v>
      </c>
      <c r="I160" s="20">
        <f t="shared" si="49"/>
        <v>597.91000000000008</v>
      </c>
      <c r="J160" s="45">
        <f t="shared" si="36"/>
        <v>67</v>
      </c>
      <c r="K160" s="45">
        <f t="shared" si="37"/>
        <v>89</v>
      </c>
      <c r="L160" s="59">
        <f t="shared" si="38"/>
        <v>0.42948717948717946</v>
      </c>
      <c r="M160" s="23">
        <f t="shared" si="47"/>
        <v>2.75</v>
      </c>
      <c r="N160">
        <v>1</v>
      </c>
      <c r="O160" s="23">
        <f t="shared" si="44"/>
        <v>1.75</v>
      </c>
      <c r="P160" s="45">
        <f t="shared" si="51"/>
        <v>9</v>
      </c>
      <c r="Q160" s="39">
        <f t="shared" si="52"/>
        <v>7</v>
      </c>
      <c r="R160" s="84">
        <f t="shared" si="35"/>
        <v>0.5625</v>
      </c>
    </row>
    <row r="161" spans="1:19" x14ac:dyDescent="0.3">
      <c r="A161" s="51">
        <v>42583</v>
      </c>
      <c r="B161" s="72" t="s">
        <v>331</v>
      </c>
      <c r="C161" s="75" t="s">
        <v>332</v>
      </c>
      <c r="D161" s="52">
        <v>3.12</v>
      </c>
      <c r="E161" s="20">
        <f t="shared" si="48"/>
        <v>1</v>
      </c>
      <c r="F161" s="53">
        <f t="shared" si="50"/>
        <v>3.12</v>
      </c>
      <c r="G161" s="118" t="s">
        <v>28</v>
      </c>
      <c r="H161" s="20">
        <f t="shared" si="46"/>
        <v>2.12</v>
      </c>
      <c r="I161" s="53">
        <f t="shared" si="49"/>
        <v>600.03000000000009</v>
      </c>
      <c r="J161" s="45">
        <f t="shared" si="36"/>
        <v>68</v>
      </c>
      <c r="K161" s="45">
        <f t="shared" si="37"/>
        <v>89</v>
      </c>
      <c r="L161" s="59">
        <f t="shared" si="38"/>
        <v>0.43312101910828027</v>
      </c>
      <c r="M161" s="121">
        <f t="shared" si="47"/>
        <v>3.12</v>
      </c>
      <c r="N161" s="71">
        <v>1</v>
      </c>
      <c r="O161" s="121">
        <f t="shared" si="44"/>
        <v>2.12</v>
      </c>
      <c r="P161" s="56">
        <v>1</v>
      </c>
      <c r="Q161" s="122">
        <v>0</v>
      </c>
      <c r="R161" s="89">
        <f t="shared" ref="R161:R224" si="53">IF(G161="","",P161/(P161+Q161))</f>
        <v>1</v>
      </c>
      <c r="S161" t="s">
        <v>330</v>
      </c>
    </row>
    <row r="162" spans="1:19" ht="32.4" customHeight="1" x14ac:dyDescent="0.3">
      <c r="A162" s="24">
        <v>42584</v>
      </c>
      <c r="B162" s="27" t="s">
        <v>333</v>
      </c>
      <c r="C162" s="48" t="s">
        <v>334</v>
      </c>
      <c r="D162" s="19">
        <v>3.75</v>
      </c>
      <c r="E162" s="20">
        <f t="shared" si="48"/>
        <v>1</v>
      </c>
      <c r="F162" s="20">
        <f t="shared" si="50"/>
        <v>3.75</v>
      </c>
      <c r="G162" s="81" t="s">
        <v>28</v>
      </c>
      <c r="H162" s="20">
        <f t="shared" si="46"/>
        <v>2.75</v>
      </c>
      <c r="I162" s="20">
        <f t="shared" si="49"/>
        <v>602.78000000000009</v>
      </c>
      <c r="J162" s="45">
        <f t="shared" si="36"/>
        <v>69</v>
      </c>
      <c r="K162" s="45">
        <f t="shared" si="37"/>
        <v>89</v>
      </c>
      <c r="L162" s="59">
        <f t="shared" si="38"/>
        <v>0.43670886075949367</v>
      </c>
      <c r="M162" s="23">
        <f t="shared" si="47"/>
        <v>3.75</v>
      </c>
      <c r="N162">
        <v>1</v>
      </c>
      <c r="O162" s="23">
        <f t="shared" si="44"/>
        <v>2.75</v>
      </c>
      <c r="P162" s="45">
        <f t="shared" ref="P162:P224" si="54">IF(G162="","",IF(G162="Won",P161+1,IF(G162="Push",P161,P161)))</f>
        <v>2</v>
      </c>
      <c r="Q162" s="39">
        <f t="shared" ref="Q162:Q224" si="55">IF(G162="","",IF(G162="Lost",Q161+1,IF(G162="Push",Q161,Q161)))</f>
        <v>0</v>
      </c>
      <c r="R162" s="84">
        <f t="shared" si="53"/>
        <v>1</v>
      </c>
    </row>
    <row r="163" spans="1:19" x14ac:dyDescent="0.3">
      <c r="A163" s="24">
        <v>42585</v>
      </c>
      <c r="B163" s="27" t="s">
        <v>336</v>
      </c>
      <c r="C163" s="48" t="s">
        <v>337</v>
      </c>
      <c r="D163" s="19">
        <v>4</v>
      </c>
      <c r="E163" s="20">
        <f t="shared" si="48"/>
        <v>1</v>
      </c>
      <c r="F163" s="20">
        <f t="shared" si="50"/>
        <v>4</v>
      </c>
      <c r="G163" s="81" t="s">
        <v>19</v>
      </c>
      <c r="H163" s="20">
        <f t="shared" si="46"/>
        <v>-1</v>
      </c>
      <c r="I163" s="20">
        <f t="shared" si="49"/>
        <v>601.78000000000009</v>
      </c>
      <c r="J163" s="45">
        <f t="shared" ref="J163:J226" si="56">IF(G163="","",IF(G163="Won",J162+1,IF(G163="Push",J162,J162)))</f>
        <v>69</v>
      </c>
      <c r="K163" s="45">
        <f t="shared" ref="K163:K226" si="57">IF(G163="","",IF(G163="Lost",K162+1,IF(G163="Push",K162,K162)))</f>
        <v>90</v>
      </c>
      <c r="L163" s="59">
        <f t="shared" ref="L163:L226" si="58">IF(G163="","",J163/(J163+K163))</f>
        <v>0.43396226415094341</v>
      </c>
      <c r="M163" s="23">
        <f t="shared" si="47"/>
        <v>4</v>
      </c>
      <c r="N163">
        <v>1</v>
      </c>
      <c r="O163" s="23">
        <f t="shared" si="44"/>
        <v>3</v>
      </c>
      <c r="P163" s="45">
        <f t="shared" si="54"/>
        <v>2</v>
      </c>
      <c r="Q163" s="39">
        <f t="shared" si="55"/>
        <v>1</v>
      </c>
      <c r="R163" s="84">
        <f t="shared" si="53"/>
        <v>0.66666666666666663</v>
      </c>
      <c r="S163" t="s">
        <v>335</v>
      </c>
    </row>
    <row r="164" spans="1:19" x14ac:dyDescent="0.3">
      <c r="A164" s="24">
        <v>42586</v>
      </c>
      <c r="B164" s="27" t="s">
        <v>338</v>
      </c>
      <c r="C164" s="48" t="s">
        <v>339</v>
      </c>
      <c r="D164" s="19">
        <v>2.25</v>
      </c>
      <c r="E164" s="20">
        <f t="shared" si="48"/>
        <v>3</v>
      </c>
      <c r="F164" s="20">
        <f t="shared" si="50"/>
        <v>6.75</v>
      </c>
      <c r="G164" s="81" t="s">
        <v>28</v>
      </c>
      <c r="H164" s="20">
        <f t="shared" si="46"/>
        <v>3.75</v>
      </c>
      <c r="I164" s="20">
        <f t="shared" si="49"/>
        <v>605.53000000000009</v>
      </c>
      <c r="J164" s="45">
        <f t="shared" si="56"/>
        <v>70</v>
      </c>
      <c r="K164" s="45">
        <f t="shared" si="57"/>
        <v>90</v>
      </c>
      <c r="L164" s="59">
        <f t="shared" si="58"/>
        <v>0.4375</v>
      </c>
      <c r="M164" s="23">
        <f t="shared" si="47"/>
        <v>2.25</v>
      </c>
      <c r="N164">
        <v>1</v>
      </c>
      <c r="O164" s="23">
        <f t="shared" si="44"/>
        <v>1.25</v>
      </c>
      <c r="P164" s="45">
        <f t="shared" si="54"/>
        <v>3</v>
      </c>
      <c r="Q164" s="39">
        <f t="shared" si="55"/>
        <v>1</v>
      </c>
      <c r="R164" s="84">
        <f t="shared" si="53"/>
        <v>0.75</v>
      </c>
    </row>
    <row r="165" spans="1:19" x14ac:dyDescent="0.3">
      <c r="A165" s="24">
        <v>42587</v>
      </c>
      <c r="B165" s="27" t="s">
        <v>341</v>
      </c>
      <c r="C165" s="48" t="s">
        <v>342</v>
      </c>
      <c r="D165" s="19">
        <v>3.25</v>
      </c>
      <c r="E165" s="20">
        <f t="shared" si="48"/>
        <v>1</v>
      </c>
      <c r="F165" s="20">
        <f t="shared" si="50"/>
        <v>3.25</v>
      </c>
      <c r="G165" s="81" t="s">
        <v>19</v>
      </c>
      <c r="H165" s="20">
        <f t="shared" si="46"/>
        <v>-1</v>
      </c>
      <c r="I165" s="20">
        <f t="shared" si="49"/>
        <v>604.53000000000009</v>
      </c>
      <c r="J165" s="45">
        <f t="shared" si="56"/>
        <v>70</v>
      </c>
      <c r="K165" s="45">
        <f t="shared" si="57"/>
        <v>91</v>
      </c>
      <c r="L165" s="59">
        <f t="shared" si="58"/>
        <v>0.43478260869565216</v>
      </c>
      <c r="M165" s="23">
        <f t="shared" si="47"/>
        <v>3.25</v>
      </c>
      <c r="N165">
        <v>1</v>
      </c>
      <c r="O165" s="23">
        <f t="shared" si="44"/>
        <v>2.25</v>
      </c>
      <c r="P165" s="45">
        <f t="shared" si="54"/>
        <v>3</v>
      </c>
      <c r="Q165" s="39">
        <f t="shared" si="55"/>
        <v>2</v>
      </c>
      <c r="R165" s="84">
        <f t="shared" si="53"/>
        <v>0.6</v>
      </c>
      <c r="S165" t="s">
        <v>340</v>
      </c>
    </row>
    <row r="166" spans="1:19" x14ac:dyDescent="0.3">
      <c r="A166" s="24">
        <v>42590</v>
      </c>
      <c r="B166" s="27" t="s">
        <v>343</v>
      </c>
      <c r="C166" s="48" t="s">
        <v>344</v>
      </c>
      <c r="D166" s="19">
        <v>2.5</v>
      </c>
      <c r="E166" s="20">
        <f t="shared" si="48"/>
        <v>3</v>
      </c>
      <c r="F166" s="20">
        <f t="shared" si="50"/>
        <v>7.5</v>
      </c>
      <c r="G166" s="81" t="s">
        <v>19</v>
      </c>
      <c r="H166" s="20">
        <f t="shared" si="46"/>
        <v>-3</v>
      </c>
      <c r="I166" s="20">
        <f t="shared" si="49"/>
        <v>601.53000000000009</v>
      </c>
      <c r="J166" s="45">
        <f t="shared" si="56"/>
        <v>70</v>
      </c>
      <c r="K166" s="45">
        <f t="shared" si="57"/>
        <v>92</v>
      </c>
      <c r="L166" s="59">
        <f t="shared" si="58"/>
        <v>0.43209876543209874</v>
      </c>
      <c r="M166" s="23">
        <f t="shared" si="47"/>
        <v>2.5</v>
      </c>
      <c r="N166">
        <v>1</v>
      </c>
      <c r="O166" s="23">
        <f t="shared" si="44"/>
        <v>1.5</v>
      </c>
      <c r="P166" s="45">
        <f t="shared" si="54"/>
        <v>3</v>
      </c>
      <c r="Q166" s="39">
        <f t="shared" si="55"/>
        <v>3</v>
      </c>
      <c r="R166" s="84">
        <f t="shared" si="53"/>
        <v>0.5</v>
      </c>
    </row>
    <row r="167" spans="1:19" x14ac:dyDescent="0.3">
      <c r="A167" s="24">
        <v>42591</v>
      </c>
      <c r="B167" s="27" t="s">
        <v>345</v>
      </c>
      <c r="C167" s="48" t="s">
        <v>346</v>
      </c>
      <c r="D167" s="19">
        <v>2.5</v>
      </c>
      <c r="E167" s="20">
        <f t="shared" si="48"/>
        <v>9</v>
      </c>
      <c r="F167" s="20">
        <f t="shared" si="50"/>
        <v>22.5</v>
      </c>
      <c r="G167" s="81" t="s">
        <v>19</v>
      </c>
      <c r="H167" s="20">
        <f t="shared" si="46"/>
        <v>-9</v>
      </c>
      <c r="I167" s="20">
        <f t="shared" si="49"/>
        <v>592.53000000000009</v>
      </c>
      <c r="J167" s="45">
        <f t="shared" si="56"/>
        <v>70</v>
      </c>
      <c r="K167" s="45">
        <f t="shared" si="57"/>
        <v>93</v>
      </c>
      <c r="L167" s="59">
        <f t="shared" si="58"/>
        <v>0.42944785276073622</v>
      </c>
      <c r="M167" s="23">
        <f t="shared" si="47"/>
        <v>2.5</v>
      </c>
      <c r="N167">
        <v>1</v>
      </c>
      <c r="O167" s="23">
        <f t="shared" si="44"/>
        <v>1.5</v>
      </c>
      <c r="P167" s="45">
        <f t="shared" si="54"/>
        <v>3</v>
      </c>
      <c r="Q167" s="39">
        <f t="shared" si="55"/>
        <v>4</v>
      </c>
      <c r="R167" s="84">
        <f t="shared" si="53"/>
        <v>0.42857142857142855</v>
      </c>
    </row>
    <row r="168" spans="1:19" x14ac:dyDescent="0.3">
      <c r="A168" s="24">
        <v>42592</v>
      </c>
      <c r="B168" s="27" t="s">
        <v>347</v>
      </c>
      <c r="C168" s="90" t="s">
        <v>348</v>
      </c>
      <c r="D168" s="19">
        <v>2.37</v>
      </c>
      <c r="E168" s="20">
        <f t="shared" si="48"/>
        <v>18</v>
      </c>
      <c r="F168" s="20">
        <f t="shared" si="50"/>
        <v>42.660000000000004</v>
      </c>
      <c r="G168" s="81" t="s">
        <v>19</v>
      </c>
      <c r="H168" s="20">
        <f t="shared" si="46"/>
        <v>-18</v>
      </c>
      <c r="I168" s="20">
        <f t="shared" si="49"/>
        <v>574.53000000000009</v>
      </c>
      <c r="J168" s="45">
        <f t="shared" si="56"/>
        <v>70</v>
      </c>
      <c r="K168" s="45">
        <f t="shared" si="57"/>
        <v>94</v>
      </c>
      <c r="L168" s="59">
        <f t="shared" si="58"/>
        <v>0.42682926829268292</v>
      </c>
      <c r="M168" s="23">
        <f t="shared" si="47"/>
        <v>2.37</v>
      </c>
      <c r="N168">
        <v>1</v>
      </c>
      <c r="O168" s="23">
        <f t="shared" si="44"/>
        <v>1.37</v>
      </c>
      <c r="P168" s="45">
        <f t="shared" si="54"/>
        <v>3</v>
      </c>
      <c r="Q168" s="39">
        <f t="shared" si="55"/>
        <v>5</v>
      </c>
      <c r="R168" s="84">
        <f t="shared" si="53"/>
        <v>0.375</v>
      </c>
    </row>
    <row r="169" spans="1:19" x14ac:dyDescent="0.3">
      <c r="A169" s="24">
        <v>42593</v>
      </c>
      <c r="B169" s="27" t="s">
        <v>349</v>
      </c>
      <c r="C169" s="48" t="s">
        <v>350</v>
      </c>
      <c r="D169" s="19">
        <v>3</v>
      </c>
      <c r="E169" s="20">
        <f t="shared" si="48"/>
        <v>36</v>
      </c>
      <c r="F169" s="20">
        <f t="shared" si="50"/>
        <v>108</v>
      </c>
      <c r="G169" s="81" t="s">
        <v>19</v>
      </c>
      <c r="H169" s="20">
        <f t="shared" si="46"/>
        <v>-36</v>
      </c>
      <c r="I169" s="20">
        <f t="shared" si="49"/>
        <v>538.53000000000009</v>
      </c>
      <c r="J169" s="45">
        <f t="shared" si="56"/>
        <v>70</v>
      </c>
      <c r="K169" s="45">
        <f t="shared" si="57"/>
        <v>95</v>
      </c>
      <c r="L169" s="59">
        <f t="shared" si="58"/>
        <v>0.42424242424242425</v>
      </c>
      <c r="M169" s="23">
        <f t="shared" si="47"/>
        <v>3</v>
      </c>
      <c r="N169">
        <v>1</v>
      </c>
      <c r="O169" s="23">
        <f t="shared" si="44"/>
        <v>2</v>
      </c>
      <c r="P169" s="45">
        <f t="shared" si="54"/>
        <v>3</v>
      </c>
      <c r="Q169" s="39">
        <f t="shared" si="55"/>
        <v>6</v>
      </c>
      <c r="R169" s="84">
        <f t="shared" si="53"/>
        <v>0.33333333333333331</v>
      </c>
    </row>
    <row r="170" spans="1:19" x14ac:dyDescent="0.3">
      <c r="A170" s="24">
        <v>42599</v>
      </c>
      <c r="B170" s="27" t="s">
        <v>351</v>
      </c>
      <c r="C170" s="48" t="s">
        <v>352</v>
      </c>
      <c r="D170" s="19">
        <v>2.75</v>
      </c>
      <c r="E170" s="20">
        <f t="shared" si="48"/>
        <v>1</v>
      </c>
      <c r="F170" s="20">
        <f t="shared" si="50"/>
        <v>2.75</v>
      </c>
      <c r="G170" s="81" t="s">
        <v>19</v>
      </c>
      <c r="H170" s="20">
        <f t="shared" si="46"/>
        <v>-1</v>
      </c>
      <c r="I170" s="20">
        <f t="shared" si="49"/>
        <v>537.53000000000009</v>
      </c>
      <c r="J170" s="45">
        <f t="shared" si="56"/>
        <v>70</v>
      </c>
      <c r="K170" s="45">
        <f t="shared" si="57"/>
        <v>96</v>
      </c>
      <c r="L170" s="59">
        <f t="shared" si="58"/>
        <v>0.42168674698795183</v>
      </c>
      <c r="M170" s="23">
        <f t="shared" si="47"/>
        <v>2.75</v>
      </c>
      <c r="N170">
        <v>1</v>
      </c>
      <c r="O170" s="23">
        <f t="shared" si="44"/>
        <v>1.75</v>
      </c>
      <c r="P170" s="45">
        <f t="shared" si="54"/>
        <v>3</v>
      </c>
      <c r="Q170" s="39">
        <f t="shared" si="55"/>
        <v>7</v>
      </c>
      <c r="R170" s="84">
        <f t="shared" si="53"/>
        <v>0.3</v>
      </c>
    </row>
    <row r="171" spans="1:19" x14ac:dyDescent="0.3">
      <c r="A171" s="24">
        <v>42600</v>
      </c>
      <c r="B171" s="27" t="s">
        <v>353</v>
      </c>
      <c r="C171" s="48" t="s">
        <v>354</v>
      </c>
      <c r="D171" s="19">
        <v>2.37</v>
      </c>
      <c r="E171" s="20">
        <v>3</v>
      </c>
      <c r="F171" s="20">
        <f t="shared" si="50"/>
        <v>7.11</v>
      </c>
      <c r="G171" s="81" t="s">
        <v>28</v>
      </c>
      <c r="H171" s="20">
        <f t="shared" si="46"/>
        <v>4.1100000000000003</v>
      </c>
      <c r="I171" s="20">
        <f t="shared" si="49"/>
        <v>541.6400000000001</v>
      </c>
      <c r="J171" s="45">
        <f t="shared" si="56"/>
        <v>71</v>
      </c>
      <c r="K171" s="45">
        <f t="shared" si="57"/>
        <v>96</v>
      </c>
      <c r="L171" s="59">
        <f t="shared" si="58"/>
        <v>0.42514970059880242</v>
      </c>
      <c r="M171" s="23">
        <f t="shared" si="47"/>
        <v>2.37</v>
      </c>
      <c r="N171">
        <v>1</v>
      </c>
      <c r="O171" s="23">
        <f t="shared" si="44"/>
        <v>1.37</v>
      </c>
      <c r="P171" s="45">
        <f t="shared" si="54"/>
        <v>4</v>
      </c>
      <c r="Q171" s="39">
        <f t="shared" si="55"/>
        <v>7</v>
      </c>
      <c r="R171" s="84">
        <f t="shared" si="53"/>
        <v>0.36363636363636365</v>
      </c>
    </row>
    <row r="172" spans="1:19" x14ac:dyDescent="0.3">
      <c r="A172" s="24">
        <v>42601</v>
      </c>
      <c r="B172" s="27" t="s">
        <v>355</v>
      </c>
      <c r="C172" s="48" t="s">
        <v>356</v>
      </c>
      <c r="D172" s="19">
        <v>3.25</v>
      </c>
      <c r="E172" s="20">
        <f t="shared" si="48"/>
        <v>1</v>
      </c>
      <c r="F172" s="20">
        <f t="shared" si="50"/>
        <v>3.25</v>
      </c>
      <c r="G172" s="81" t="s">
        <v>28</v>
      </c>
      <c r="H172" s="20">
        <f t="shared" si="46"/>
        <v>2.25</v>
      </c>
      <c r="I172" s="20">
        <f t="shared" si="49"/>
        <v>543.8900000000001</v>
      </c>
      <c r="J172" s="45">
        <f t="shared" si="56"/>
        <v>72</v>
      </c>
      <c r="K172" s="45">
        <f t="shared" si="57"/>
        <v>96</v>
      </c>
      <c r="L172" s="59">
        <f t="shared" si="58"/>
        <v>0.42857142857142855</v>
      </c>
      <c r="M172" s="23">
        <f t="shared" si="47"/>
        <v>3.25</v>
      </c>
      <c r="N172">
        <v>1</v>
      </c>
      <c r="O172" s="23">
        <f t="shared" si="44"/>
        <v>2.25</v>
      </c>
      <c r="P172" s="45">
        <f t="shared" si="54"/>
        <v>5</v>
      </c>
      <c r="Q172" s="39">
        <f t="shared" si="55"/>
        <v>7</v>
      </c>
      <c r="R172" s="84">
        <f t="shared" si="53"/>
        <v>0.41666666666666669</v>
      </c>
    </row>
    <row r="173" spans="1:19" x14ac:dyDescent="0.3">
      <c r="A173" s="24">
        <v>42604</v>
      </c>
      <c r="B173" s="27" t="s">
        <v>357</v>
      </c>
      <c r="C173" s="48" t="s">
        <v>358</v>
      </c>
      <c r="D173" s="19">
        <v>2.75</v>
      </c>
      <c r="E173" s="20">
        <f t="shared" si="48"/>
        <v>1</v>
      </c>
      <c r="F173" s="20">
        <f t="shared" si="50"/>
        <v>2.75</v>
      </c>
      <c r="G173" s="81" t="s">
        <v>28</v>
      </c>
      <c r="H173" s="20">
        <f t="shared" si="46"/>
        <v>1.75</v>
      </c>
      <c r="I173" s="20">
        <f t="shared" si="49"/>
        <v>545.6400000000001</v>
      </c>
      <c r="J173" s="45">
        <f t="shared" si="56"/>
        <v>73</v>
      </c>
      <c r="K173" s="45">
        <f t="shared" si="57"/>
        <v>96</v>
      </c>
      <c r="L173" s="59">
        <f t="shared" si="58"/>
        <v>0.43195266272189348</v>
      </c>
      <c r="M173" s="23">
        <f t="shared" si="47"/>
        <v>2.75</v>
      </c>
      <c r="N173">
        <v>1</v>
      </c>
      <c r="O173" s="23">
        <f t="shared" si="44"/>
        <v>1.75</v>
      </c>
      <c r="P173" s="45">
        <f t="shared" si="54"/>
        <v>6</v>
      </c>
      <c r="Q173" s="39">
        <f t="shared" si="55"/>
        <v>7</v>
      </c>
      <c r="R173" s="84">
        <f t="shared" si="53"/>
        <v>0.46153846153846156</v>
      </c>
    </row>
    <row r="174" spans="1:19" x14ac:dyDescent="0.3">
      <c r="A174" s="24">
        <v>42605</v>
      </c>
      <c r="B174" s="27" t="s">
        <v>359</v>
      </c>
      <c r="C174" s="48" t="s">
        <v>360</v>
      </c>
      <c r="D174" s="19">
        <v>2.25</v>
      </c>
      <c r="E174" s="20">
        <f t="shared" si="48"/>
        <v>1</v>
      </c>
      <c r="F174" s="20">
        <f t="shared" si="50"/>
        <v>2.25</v>
      </c>
      <c r="G174" s="81" t="s">
        <v>28</v>
      </c>
      <c r="H174" s="20">
        <f t="shared" si="46"/>
        <v>1.25</v>
      </c>
      <c r="I174" s="20">
        <f t="shared" si="49"/>
        <v>546.8900000000001</v>
      </c>
      <c r="J174" s="45">
        <f t="shared" si="56"/>
        <v>74</v>
      </c>
      <c r="K174" s="45">
        <f t="shared" si="57"/>
        <v>96</v>
      </c>
      <c r="L174" s="59">
        <f t="shared" si="58"/>
        <v>0.43529411764705883</v>
      </c>
      <c r="M174" s="23">
        <f t="shared" si="47"/>
        <v>2.25</v>
      </c>
      <c r="N174">
        <v>1</v>
      </c>
      <c r="O174" s="23">
        <f t="shared" si="44"/>
        <v>1.25</v>
      </c>
      <c r="P174" s="45">
        <f t="shared" si="54"/>
        <v>7</v>
      </c>
      <c r="Q174" s="39">
        <f t="shared" si="55"/>
        <v>7</v>
      </c>
      <c r="R174" s="84">
        <f t="shared" si="53"/>
        <v>0.5</v>
      </c>
    </row>
    <row r="175" spans="1:19" x14ac:dyDescent="0.3">
      <c r="A175" s="24">
        <v>42607</v>
      </c>
      <c r="B175" s="27" t="s">
        <v>451</v>
      </c>
      <c r="C175" s="48" t="s">
        <v>452</v>
      </c>
      <c r="D175" s="19">
        <v>2.5</v>
      </c>
      <c r="E175" s="20">
        <f t="shared" si="48"/>
        <v>1</v>
      </c>
      <c r="F175" s="20">
        <f t="shared" si="50"/>
        <v>2.5</v>
      </c>
      <c r="G175" s="81" t="s">
        <v>28</v>
      </c>
      <c r="H175" s="20">
        <f t="shared" si="46"/>
        <v>1.5</v>
      </c>
      <c r="I175" s="20">
        <f t="shared" si="49"/>
        <v>548.3900000000001</v>
      </c>
      <c r="J175" s="45">
        <f t="shared" si="56"/>
        <v>75</v>
      </c>
      <c r="K175" s="45">
        <f t="shared" si="57"/>
        <v>96</v>
      </c>
      <c r="L175" s="59">
        <f t="shared" si="58"/>
        <v>0.43859649122807015</v>
      </c>
      <c r="M175" s="23">
        <f t="shared" si="47"/>
        <v>2.5</v>
      </c>
      <c r="N175">
        <v>1</v>
      </c>
      <c r="O175" s="23">
        <f t="shared" si="44"/>
        <v>1.5</v>
      </c>
      <c r="P175" s="45">
        <f t="shared" si="54"/>
        <v>8</v>
      </c>
      <c r="Q175" s="39">
        <f t="shared" si="55"/>
        <v>7</v>
      </c>
      <c r="R175" s="84">
        <f t="shared" si="53"/>
        <v>0.53333333333333333</v>
      </c>
      <c r="S175" t="s">
        <v>361</v>
      </c>
    </row>
    <row r="176" spans="1:19" x14ac:dyDescent="0.3">
      <c r="A176" s="24">
        <v>42608</v>
      </c>
      <c r="B176" s="27" t="s">
        <v>454</v>
      </c>
      <c r="C176" s="48" t="s">
        <v>453</v>
      </c>
      <c r="D176" s="19">
        <v>3.5</v>
      </c>
      <c r="E176" s="20">
        <f t="shared" si="48"/>
        <v>1</v>
      </c>
      <c r="F176" s="20">
        <f t="shared" si="50"/>
        <v>3.5</v>
      </c>
      <c r="G176" s="81" t="s">
        <v>28</v>
      </c>
      <c r="H176" s="20">
        <f t="shared" si="46"/>
        <v>2.5</v>
      </c>
      <c r="I176" s="20">
        <f t="shared" si="49"/>
        <v>550.8900000000001</v>
      </c>
      <c r="J176" s="45">
        <f t="shared" si="56"/>
        <v>76</v>
      </c>
      <c r="K176" s="45">
        <f t="shared" si="57"/>
        <v>96</v>
      </c>
      <c r="L176" s="59">
        <f t="shared" si="58"/>
        <v>0.44186046511627908</v>
      </c>
      <c r="M176" s="23">
        <f t="shared" si="47"/>
        <v>3.5</v>
      </c>
      <c r="N176">
        <v>1</v>
      </c>
      <c r="O176" s="23">
        <f t="shared" si="44"/>
        <v>2.5</v>
      </c>
      <c r="P176" s="45">
        <f t="shared" si="54"/>
        <v>9</v>
      </c>
      <c r="Q176" s="39">
        <f t="shared" si="55"/>
        <v>7</v>
      </c>
      <c r="R176" s="84">
        <f t="shared" si="53"/>
        <v>0.5625</v>
      </c>
      <c r="S176" t="s">
        <v>455</v>
      </c>
    </row>
    <row r="177" spans="1:19" x14ac:dyDescent="0.3">
      <c r="A177" s="24">
        <v>42609</v>
      </c>
      <c r="B177" s="27" t="s">
        <v>456</v>
      </c>
      <c r="C177" s="48" t="s">
        <v>457</v>
      </c>
      <c r="D177" s="19">
        <v>3.5</v>
      </c>
      <c r="E177" s="20">
        <f t="shared" si="48"/>
        <v>1</v>
      </c>
      <c r="F177" s="20">
        <f t="shared" si="50"/>
        <v>3.5</v>
      </c>
      <c r="G177" s="81" t="s">
        <v>28</v>
      </c>
      <c r="H177" s="20">
        <f t="shared" si="46"/>
        <v>2.5</v>
      </c>
      <c r="I177" s="20">
        <f t="shared" si="49"/>
        <v>553.3900000000001</v>
      </c>
      <c r="J177" s="45">
        <f t="shared" si="56"/>
        <v>77</v>
      </c>
      <c r="K177" s="45">
        <f t="shared" si="57"/>
        <v>96</v>
      </c>
      <c r="L177" s="59">
        <f t="shared" si="58"/>
        <v>0.44508670520231214</v>
      </c>
      <c r="M177" s="23">
        <f t="shared" si="47"/>
        <v>3.5</v>
      </c>
      <c r="N177">
        <v>1</v>
      </c>
      <c r="O177" s="23">
        <f t="shared" si="44"/>
        <v>2.5</v>
      </c>
      <c r="P177" s="45">
        <f t="shared" si="54"/>
        <v>10</v>
      </c>
      <c r="Q177" s="39">
        <f t="shared" si="55"/>
        <v>7</v>
      </c>
      <c r="R177" s="84">
        <f t="shared" si="53"/>
        <v>0.58823529411764708</v>
      </c>
      <c r="S177" t="s">
        <v>455</v>
      </c>
    </row>
    <row r="178" spans="1:19" x14ac:dyDescent="0.3">
      <c r="A178" s="24">
        <v>42610</v>
      </c>
      <c r="B178" s="27" t="s">
        <v>459</v>
      </c>
      <c r="C178" s="48" t="s">
        <v>458</v>
      </c>
      <c r="D178" s="19">
        <v>3.5</v>
      </c>
      <c r="E178" s="20">
        <f t="shared" si="48"/>
        <v>1</v>
      </c>
      <c r="F178" s="20">
        <f t="shared" si="50"/>
        <v>3.5</v>
      </c>
      <c r="G178" s="81" t="s">
        <v>19</v>
      </c>
      <c r="H178" s="20">
        <f t="shared" si="46"/>
        <v>-1</v>
      </c>
      <c r="I178" s="20">
        <f t="shared" si="49"/>
        <v>552.3900000000001</v>
      </c>
      <c r="J178" s="45">
        <f t="shared" si="56"/>
        <v>77</v>
      </c>
      <c r="K178" s="45">
        <f t="shared" si="57"/>
        <v>97</v>
      </c>
      <c r="L178" s="59">
        <f t="shared" si="58"/>
        <v>0.44252873563218392</v>
      </c>
      <c r="M178" s="23">
        <f t="shared" si="47"/>
        <v>3.5</v>
      </c>
      <c r="N178">
        <v>1</v>
      </c>
      <c r="O178" s="23">
        <f t="shared" si="44"/>
        <v>2.5</v>
      </c>
      <c r="P178" s="45">
        <f t="shared" si="54"/>
        <v>10</v>
      </c>
      <c r="Q178" s="39">
        <f t="shared" si="55"/>
        <v>8</v>
      </c>
      <c r="R178" s="84">
        <f t="shared" si="53"/>
        <v>0.55555555555555558</v>
      </c>
    </row>
    <row r="179" spans="1:19" x14ac:dyDescent="0.3">
      <c r="A179" s="24">
        <v>42613</v>
      </c>
      <c r="B179" s="27" t="s">
        <v>102</v>
      </c>
      <c r="C179" s="48" t="s">
        <v>460</v>
      </c>
      <c r="D179" s="19">
        <v>2.5</v>
      </c>
      <c r="E179" s="20">
        <f t="shared" si="48"/>
        <v>3</v>
      </c>
      <c r="F179" s="20">
        <f t="shared" si="50"/>
        <v>7.5</v>
      </c>
      <c r="G179" s="81" t="s">
        <v>19</v>
      </c>
      <c r="H179" s="20">
        <f t="shared" si="46"/>
        <v>-3</v>
      </c>
      <c r="I179" s="20">
        <f t="shared" si="49"/>
        <v>549.3900000000001</v>
      </c>
      <c r="J179" s="45">
        <f t="shared" si="56"/>
        <v>77</v>
      </c>
      <c r="K179" s="45">
        <f t="shared" si="57"/>
        <v>98</v>
      </c>
      <c r="L179" s="59">
        <f t="shared" si="58"/>
        <v>0.44</v>
      </c>
      <c r="M179" s="23">
        <f t="shared" si="47"/>
        <v>2.5</v>
      </c>
      <c r="N179">
        <v>1</v>
      </c>
      <c r="O179" s="23">
        <f t="shared" si="44"/>
        <v>1.5</v>
      </c>
      <c r="P179" s="45">
        <f t="shared" si="54"/>
        <v>10</v>
      </c>
      <c r="Q179" s="39">
        <f t="shared" si="55"/>
        <v>9</v>
      </c>
      <c r="R179" s="84">
        <f t="shared" si="53"/>
        <v>0.52631578947368418</v>
      </c>
    </row>
    <row r="180" spans="1:19" x14ac:dyDescent="0.3">
      <c r="A180" s="51">
        <v>42614</v>
      </c>
      <c r="B180" s="72" t="s">
        <v>462</v>
      </c>
      <c r="C180" s="75" t="s">
        <v>461</v>
      </c>
      <c r="D180" s="52">
        <v>3</v>
      </c>
      <c r="E180" s="20">
        <f t="shared" si="48"/>
        <v>9</v>
      </c>
      <c r="F180" s="20">
        <f t="shared" si="50"/>
        <v>27</v>
      </c>
      <c r="G180" s="118" t="s">
        <v>19</v>
      </c>
      <c r="H180" s="20">
        <f t="shared" si="46"/>
        <v>-9</v>
      </c>
      <c r="I180" s="20">
        <f t="shared" si="49"/>
        <v>540.3900000000001</v>
      </c>
      <c r="J180" s="45">
        <f t="shared" si="56"/>
        <v>77</v>
      </c>
      <c r="K180" s="45">
        <f t="shared" si="57"/>
        <v>99</v>
      </c>
      <c r="L180" s="59">
        <f t="shared" si="58"/>
        <v>0.4375</v>
      </c>
      <c r="M180" s="23">
        <f t="shared" si="47"/>
        <v>3</v>
      </c>
      <c r="N180">
        <v>1</v>
      </c>
      <c r="O180" s="23">
        <f t="shared" si="44"/>
        <v>2</v>
      </c>
      <c r="P180" s="45">
        <v>0</v>
      </c>
      <c r="Q180" s="39">
        <v>1</v>
      </c>
      <c r="R180" s="84">
        <f t="shared" si="53"/>
        <v>0</v>
      </c>
    </row>
    <row r="181" spans="1:19" x14ac:dyDescent="0.3">
      <c r="A181" s="24">
        <v>42615</v>
      </c>
      <c r="B181" s="27"/>
      <c r="C181" s="48"/>
      <c r="D181" s="19">
        <v>2.5</v>
      </c>
      <c r="E181" s="20">
        <f t="shared" si="48"/>
        <v>18</v>
      </c>
      <c r="F181" s="20">
        <f t="shared" si="50"/>
        <v>45</v>
      </c>
      <c r="G181" s="81" t="s">
        <v>19</v>
      </c>
      <c r="H181" s="20">
        <f t="shared" si="46"/>
        <v>-18</v>
      </c>
      <c r="I181" s="20">
        <f t="shared" si="49"/>
        <v>522.3900000000001</v>
      </c>
      <c r="J181" s="45">
        <f t="shared" si="56"/>
        <v>77</v>
      </c>
      <c r="K181" s="45">
        <f t="shared" si="57"/>
        <v>100</v>
      </c>
      <c r="L181" s="59">
        <f t="shared" si="58"/>
        <v>0.43502824858757061</v>
      </c>
      <c r="M181" s="23">
        <f t="shared" si="47"/>
        <v>2.5</v>
      </c>
      <c r="N181">
        <v>1</v>
      </c>
      <c r="O181" s="23">
        <f t="shared" si="44"/>
        <v>1.5</v>
      </c>
      <c r="P181" s="45">
        <f t="shared" si="54"/>
        <v>0</v>
      </c>
      <c r="Q181" s="39">
        <f t="shared" si="55"/>
        <v>2</v>
      </c>
      <c r="R181" s="84">
        <f t="shared" si="53"/>
        <v>0</v>
      </c>
    </row>
    <row r="182" spans="1:19" x14ac:dyDescent="0.3">
      <c r="A182" s="24">
        <v>42616</v>
      </c>
      <c r="B182" s="27" t="s">
        <v>464</v>
      </c>
      <c r="C182" s="48" t="s">
        <v>463</v>
      </c>
      <c r="D182" s="19">
        <v>3.25</v>
      </c>
      <c r="E182" s="20">
        <f t="shared" si="48"/>
        <v>36</v>
      </c>
      <c r="F182" s="20">
        <f t="shared" si="50"/>
        <v>117</v>
      </c>
      <c r="G182" s="81" t="s">
        <v>19</v>
      </c>
      <c r="H182" s="20">
        <f t="shared" si="46"/>
        <v>-36</v>
      </c>
      <c r="I182" s="20">
        <f t="shared" si="49"/>
        <v>486.3900000000001</v>
      </c>
      <c r="J182" s="45">
        <f t="shared" si="56"/>
        <v>77</v>
      </c>
      <c r="K182" s="45">
        <f t="shared" si="57"/>
        <v>101</v>
      </c>
      <c r="L182" s="59">
        <f t="shared" si="58"/>
        <v>0.43258426966292135</v>
      </c>
      <c r="M182" s="23">
        <f t="shared" si="47"/>
        <v>3.25</v>
      </c>
      <c r="N182">
        <v>1</v>
      </c>
      <c r="O182" s="23">
        <f t="shared" si="44"/>
        <v>2.25</v>
      </c>
      <c r="P182" s="45">
        <f t="shared" si="54"/>
        <v>0</v>
      </c>
      <c r="Q182" s="39">
        <f t="shared" si="55"/>
        <v>3</v>
      </c>
      <c r="R182" s="84">
        <f t="shared" si="53"/>
        <v>0</v>
      </c>
    </row>
    <row r="183" spans="1:19" x14ac:dyDescent="0.3">
      <c r="A183" s="24">
        <v>42618</v>
      </c>
      <c r="B183" s="27" t="s">
        <v>467</v>
      </c>
      <c r="C183" s="48" t="s">
        <v>466</v>
      </c>
      <c r="D183" s="19">
        <v>2.75</v>
      </c>
      <c r="E183" s="20">
        <f t="shared" si="48"/>
        <v>1</v>
      </c>
      <c r="F183" s="20">
        <f t="shared" si="50"/>
        <v>2.75</v>
      </c>
      <c r="G183" s="81" t="s">
        <v>19</v>
      </c>
      <c r="H183" s="20">
        <f t="shared" si="46"/>
        <v>-1</v>
      </c>
      <c r="I183" s="20">
        <f t="shared" si="49"/>
        <v>485.3900000000001</v>
      </c>
      <c r="J183" s="45">
        <f t="shared" si="56"/>
        <v>77</v>
      </c>
      <c r="K183" s="45">
        <f t="shared" si="57"/>
        <v>102</v>
      </c>
      <c r="L183" s="59">
        <f t="shared" si="58"/>
        <v>0.43016759776536312</v>
      </c>
      <c r="M183" s="23">
        <f t="shared" si="47"/>
        <v>2.75</v>
      </c>
      <c r="N183">
        <v>2</v>
      </c>
      <c r="O183" s="23">
        <f t="shared" si="44"/>
        <v>0.75</v>
      </c>
      <c r="P183" s="45">
        <f t="shared" si="54"/>
        <v>0</v>
      </c>
      <c r="Q183" s="39">
        <f t="shared" si="55"/>
        <v>4</v>
      </c>
      <c r="R183" s="84">
        <f t="shared" si="53"/>
        <v>0</v>
      </c>
    </row>
    <row r="184" spans="1:19" x14ac:dyDescent="0.3">
      <c r="A184" s="24">
        <v>42619</v>
      </c>
      <c r="B184" s="48" t="s">
        <v>468</v>
      </c>
      <c r="C184" s="27" t="s">
        <v>469</v>
      </c>
      <c r="D184" s="19">
        <v>2.1</v>
      </c>
      <c r="E184" s="20">
        <v>3</v>
      </c>
      <c r="F184" s="20">
        <f t="shared" si="50"/>
        <v>6.3000000000000007</v>
      </c>
      <c r="G184" s="81" t="s">
        <v>28</v>
      </c>
      <c r="H184" s="20">
        <f t="shared" si="46"/>
        <v>3.3000000000000007</v>
      </c>
      <c r="I184" s="20">
        <f t="shared" si="49"/>
        <v>488.69000000000011</v>
      </c>
      <c r="J184" s="45">
        <f t="shared" si="56"/>
        <v>78</v>
      </c>
      <c r="K184" s="45">
        <f t="shared" si="57"/>
        <v>102</v>
      </c>
      <c r="L184" s="59">
        <f t="shared" si="58"/>
        <v>0.43333333333333335</v>
      </c>
      <c r="M184" s="23">
        <f t="shared" si="47"/>
        <v>2.1</v>
      </c>
      <c r="N184">
        <v>3</v>
      </c>
      <c r="O184" s="23">
        <f t="shared" si="44"/>
        <v>-0.89999999999999991</v>
      </c>
      <c r="P184" s="45">
        <f t="shared" si="54"/>
        <v>1</v>
      </c>
      <c r="Q184" s="39">
        <f t="shared" si="55"/>
        <v>4</v>
      </c>
      <c r="R184" s="84">
        <f t="shared" si="53"/>
        <v>0.2</v>
      </c>
    </row>
    <row r="185" spans="1:19" x14ac:dyDescent="0.3">
      <c r="A185" s="24">
        <v>42620</v>
      </c>
      <c r="B185" s="27" t="s">
        <v>471</v>
      </c>
      <c r="C185" s="27" t="s">
        <v>470</v>
      </c>
      <c r="D185" s="19">
        <v>2.5</v>
      </c>
      <c r="E185" s="20">
        <f t="shared" si="48"/>
        <v>1</v>
      </c>
      <c r="F185" s="20">
        <f t="shared" si="50"/>
        <v>2.5</v>
      </c>
      <c r="G185" s="81" t="s">
        <v>19</v>
      </c>
      <c r="H185" s="20">
        <f t="shared" si="46"/>
        <v>-1</v>
      </c>
      <c r="I185" s="20">
        <f t="shared" si="49"/>
        <v>487.69000000000011</v>
      </c>
      <c r="J185" s="45">
        <f t="shared" si="56"/>
        <v>78</v>
      </c>
      <c r="K185" s="45">
        <f t="shared" si="57"/>
        <v>103</v>
      </c>
      <c r="L185" s="59">
        <f t="shared" si="58"/>
        <v>0.43093922651933703</v>
      </c>
      <c r="M185" s="23">
        <f t="shared" si="47"/>
        <v>2.5</v>
      </c>
      <c r="N185">
        <v>4</v>
      </c>
      <c r="O185" s="23">
        <f t="shared" si="44"/>
        <v>-1.5</v>
      </c>
      <c r="P185" s="45">
        <f t="shared" si="54"/>
        <v>1</v>
      </c>
      <c r="Q185" s="39">
        <f t="shared" si="55"/>
        <v>5</v>
      </c>
      <c r="R185" s="84">
        <f t="shared" si="53"/>
        <v>0.16666666666666666</v>
      </c>
    </row>
    <row r="186" spans="1:19" x14ac:dyDescent="0.3">
      <c r="A186" s="24">
        <v>42621</v>
      </c>
      <c r="B186" s="27" t="s">
        <v>473</v>
      </c>
      <c r="C186" s="48" t="s">
        <v>472</v>
      </c>
      <c r="D186" s="19">
        <v>3.5</v>
      </c>
      <c r="E186" s="20">
        <f t="shared" si="48"/>
        <v>3</v>
      </c>
      <c r="F186" s="20">
        <f t="shared" si="50"/>
        <v>10.5</v>
      </c>
      <c r="G186" s="81" t="s">
        <v>19</v>
      </c>
      <c r="H186" s="20">
        <f t="shared" si="46"/>
        <v>-3</v>
      </c>
      <c r="I186" s="20">
        <f t="shared" si="49"/>
        <v>484.69000000000011</v>
      </c>
      <c r="J186" s="45">
        <f t="shared" si="56"/>
        <v>78</v>
      </c>
      <c r="K186" s="45">
        <f t="shared" si="57"/>
        <v>104</v>
      </c>
      <c r="L186" s="59">
        <f t="shared" si="58"/>
        <v>0.42857142857142855</v>
      </c>
      <c r="M186" s="23">
        <f t="shared" si="47"/>
        <v>3.5</v>
      </c>
      <c r="N186">
        <v>5</v>
      </c>
      <c r="O186" s="23">
        <f t="shared" si="44"/>
        <v>-1.5</v>
      </c>
      <c r="P186" s="45">
        <f t="shared" si="54"/>
        <v>1</v>
      </c>
      <c r="Q186" s="39">
        <f t="shared" si="55"/>
        <v>6</v>
      </c>
      <c r="R186" s="84">
        <f t="shared" si="53"/>
        <v>0.14285714285714285</v>
      </c>
    </row>
    <row r="187" spans="1:19" x14ac:dyDescent="0.3">
      <c r="A187" s="24">
        <v>42622</v>
      </c>
      <c r="B187" s="27" t="s">
        <v>475</v>
      </c>
      <c r="C187" s="48" t="s">
        <v>474</v>
      </c>
      <c r="D187" s="19">
        <v>3</v>
      </c>
      <c r="E187" s="20">
        <f t="shared" si="48"/>
        <v>9</v>
      </c>
      <c r="F187" s="20">
        <f t="shared" si="50"/>
        <v>27</v>
      </c>
      <c r="G187" s="81" t="s">
        <v>19</v>
      </c>
      <c r="H187" s="20">
        <f t="shared" si="46"/>
        <v>-9</v>
      </c>
      <c r="I187" s="20">
        <f t="shared" si="49"/>
        <v>475.69000000000011</v>
      </c>
      <c r="J187" s="45">
        <f t="shared" si="56"/>
        <v>78</v>
      </c>
      <c r="K187" s="45">
        <f t="shared" si="57"/>
        <v>105</v>
      </c>
      <c r="L187" s="59">
        <f t="shared" si="58"/>
        <v>0.42622950819672129</v>
      </c>
      <c r="M187" s="23">
        <f t="shared" si="47"/>
        <v>3</v>
      </c>
      <c r="N187">
        <v>6</v>
      </c>
      <c r="O187" s="23">
        <f t="shared" ref="O187:O224" si="59">M187-N187</f>
        <v>-3</v>
      </c>
      <c r="P187" s="45">
        <f t="shared" si="54"/>
        <v>1</v>
      </c>
      <c r="Q187" s="39">
        <f t="shared" si="55"/>
        <v>7</v>
      </c>
      <c r="R187" s="84">
        <f t="shared" si="53"/>
        <v>0.125</v>
      </c>
    </row>
    <row r="188" spans="1:19" x14ac:dyDescent="0.3">
      <c r="A188" s="24">
        <v>42625</v>
      </c>
      <c r="B188" s="27" t="s">
        <v>477</v>
      </c>
      <c r="C188" s="48" t="s">
        <v>476</v>
      </c>
      <c r="D188" s="19">
        <v>2.87</v>
      </c>
      <c r="E188" s="20">
        <f t="shared" si="48"/>
        <v>18</v>
      </c>
      <c r="F188" s="20">
        <f t="shared" si="50"/>
        <v>51.660000000000004</v>
      </c>
      <c r="G188" s="81" t="s">
        <v>28</v>
      </c>
      <c r="H188" s="20">
        <f t="shared" si="46"/>
        <v>33.660000000000004</v>
      </c>
      <c r="I188" s="20">
        <f t="shared" si="49"/>
        <v>509.35000000000014</v>
      </c>
      <c r="J188" s="45">
        <f t="shared" si="56"/>
        <v>79</v>
      </c>
      <c r="K188" s="45">
        <f t="shared" si="57"/>
        <v>105</v>
      </c>
      <c r="L188" s="59">
        <f t="shared" si="58"/>
        <v>0.42934782608695654</v>
      </c>
      <c r="M188" s="23">
        <f t="shared" si="47"/>
        <v>2.87</v>
      </c>
      <c r="N188">
        <v>7</v>
      </c>
      <c r="O188" s="23">
        <f t="shared" si="59"/>
        <v>-4.13</v>
      </c>
      <c r="P188" s="45">
        <f t="shared" si="54"/>
        <v>2</v>
      </c>
      <c r="Q188" s="39">
        <f t="shared" si="55"/>
        <v>7</v>
      </c>
      <c r="R188" s="84">
        <f t="shared" si="53"/>
        <v>0.22222222222222221</v>
      </c>
    </row>
    <row r="189" spans="1:19" x14ac:dyDescent="0.3">
      <c r="A189" s="24">
        <v>42626</v>
      </c>
      <c r="B189" s="27" t="s">
        <v>480</v>
      </c>
      <c r="C189" s="48" t="s">
        <v>479</v>
      </c>
      <c r="D189" s="19">
        <v>2.37</v>
      </c>
      <c r="E189" s="20">
        <f t="shared" si="48"/>
        <v>1</v>
      </c>
      <c r="F189" s="20">
        <f t="shared" si="50"/>
        <v>2.37</v>
      </c>
      <c r="G189" s="81" t="s">
        <v>19</v>
      </c>
      <c r="H189" s="20">
        <f t="shared" si="46"/>
        <v>-1</v>
      </c>
      <c r="I189" s="20">
        <f t="shared" si="49"/>
        <v>508.35000000000014</v>
      </c>
      <c r="J189" s="45">
        <f t="shared" si="56"/>
        <v>79</v>
      </c>
      <c r="K189" s="45">
        <f t="shared" si="57"/>
        <v>106</v>
      </c>
      <c r="L189" s="59">
        <f t="shared" si="58"/>
        <v>0.42702702702702705</v>
      </c>
      <c r="M189" s="23">
        <f t="shared" si="47"/>
        <v>2.37</v>
      </c>
      <c r="N189">
        <v>8</v>
      </c>
      <c r="O189" s="23">
        <f t="shared" si="59"/>
        <v>-5.63</v>
      </c>
      <c r="P189" s="45">
        <f t="shared" si="54"/>
        <v>2</v>
      </c>
      <c r="Q189" s="39">
        <f t="shared" si="55"/>
        <v>8</v>
      </c>
      <c r="R189" s="84">
        <f t="shared" si="53"/>
        <v>0.2</v>
      </c>
    </row>
    <row r="190" spans="1:19" x14ac:dyDescent="0.3">
      <c r="A190" s="24">
        <v>42627</v>
      </c>
      <c r="B190" s="27" t="s">
        <v>482</v>
      </c>
      <c r="C190" s="48" t="s">
        <v>481</v>
      </c>
      <c r="D190" s="19">
        <v>2.75</v>
      </c>
      <c r="E190" s="20">
        <f t="shared" si="48"/>
        <v>3</v>
      </c>
      <c r="F190" s="20">
        <f t="shared" si="50"/>
        <v>8.25</v>
      </c>
      <c r="G190" s="81" t="s">
        <v>19</v>
      </c>
      <c r="H190" s="20">
        <f t="shared" si="46"/>
        <v>-3</v>
      </c>
      <c r="I190" s="20">
        <f t="shared" si="49"/>
        <v>505.35000000000014</v>
      </c>
      <c r="J190" s="45">
        <f t="shared" si="56"/>
        <v>79</v>
      </c>
      <c r="K190" s="45">
        <f t="shared" si="57"/>
        <v>107</v>
      </c>
      <c r="L190" s="59">
        <f t="shared" si="58"/>
        <v>0.42473118279569894</v>
      </c>
      <c r="M190" s="23">
        <f t="shared" si="47"/>
        <v>2.75</v>
      </c>
      <c r="N190">
        <v>9</v>
      </c>
      <c r="O190" s="23">
        <f t="shared" si="59"/>
        <v>-6.25</v>
      </c>
      <c r="P190" s="45">
        <f t="shared" si="54"/>
        <v>2</v>
      </c>
      <c r="Q190" s="39">
        <f t="shared" si="55"/>
        <v>9</v>
      </c>
      <c r="R190" s="84">
        <f t="shared" si="53"/>
        <v>0.18181818181818182</v>
      </c>
    </row>
    <row r="191" spans="1:19" x14ac:dyDescent="0.3">
      <c r="A191" s="24">
        <v>42628</v>
      </c>
      <c r="B191" s="27" t="s">
        <v>484</v>
      </c>
      <c r="C191" s="48" t="s">
        <v>483</v>
      </c>
      <c r="D191" s="19">
        <v>2.5</v>
      </c>
      <c r="E191" s="20">
        <f t="shared" si="48"/>
        <v>9</v>
      </c>
      <c r="F191" s="20">
        <f t="shared" si="50"/>
        <v>22.5</v>
      </c>
      <c r="G191" s="81" t="s">
        <v>19</v>
      </c>
      <c r="H191" s="20">
        <f t="shared" si="46"/>
        <v>-9</v>
      </c>
      <c r="I191" s="20">
        <f t="shared" si="49"/>
        <v>496.35000000000014</v>
      </c>
      <c r="J191" s="45">
        <f t="shared" si="56"/>
        <v>79</v>
      </c>
      <c r="K191" s="45">
        <f t="shared" si="57"/>
        <v>108</v>
      </c>
      <c r="L191" s="59">
        <f t="shared" si="58"/>
        <v>0.42245989304812837</v>
      </c>
      <c r="M191" s="23">
        <f t="shared" si="47"/>
        <v>2.5</v>
      </c>
      <c r="N191">
        <v>10</v>
      </c>
      <c r="O191" s="23">
        <f t="shared" si="59"/>
        <v>-7.5</v>
      </c>
      <c r="P191" s="45">
        <f t="shared" si="54"/>
        <v>2</v>
      </c>
      <c r="Q191" s="39">
        <f t="shared" si="55"/>
        <v>10</v>
      </c>
      <c r="R191" s="84">
        <f t="shared" si="53"/>
        <v>0.16666666666666666</v>
      </c>
    </row>
    <row r="192" spans="1:19" x14ac:dyDescent="0.3">
      <c r="A192" s="24">
        <v>42629</v>
      </c>
      <c r="B192" s="27" t="s">
        <v>486</v>
      </c>
      <c r="C192" s="48" t="s">
        <v>485</v>
      </c>
      <c r="D192" s="19">
        <v>3.25</v>
      </c>
      <c r="E192" s="20">
        <f t="shared" si="48"/>
        <v>18</v>
      </c>
      <c r="F192" s="20">
        <f t="shared" si="50"/>
        <v>58.5</v>
      </c>
      <c r="G192" s="81" t="s">
        <v>19</v>
      </c>
      <c r="H192" s="20">
        <f t="shared" si="46"/>
        <v>-18</v>
      </c>
      <c r="I192" s="20">
        <f t="shared" si="49"/>
        <v>478.35000000000014</v>
      </c>
      <c r="J192" s="45">
        <f t="shared" si="56"/>
        <v>79</v>
      </c>
      <c r="K192" s="45">
        <f t="shared" si="57"/>
        <v>109</v>
      </c>
      <c r="L192" s="59">
        <f t="shared" si="58"/>
        <v>0.42021276595744683</v>
      </c>
      <c r="M192" s="23">
        <f t="shared" si="47"/>
        <v>3.25</v>
      </c>
      <c r="N192">
        <v>11</v>
      </c>
      <c r="O192" s="23">
        <f t="shared" si="59"/>
        <v>-7.75</v>
      </c>
      <c r="P192" s="45">
        <f t="shared" si="54"/>
        <v>2</v>
      </c>
      <c r="Q192" s="39">
        <f t="shared" si="55"/>
        <v>11</v>
      </c>
      <c r="R192" s="84">
        <f t="shared" si="53"/>
        <v>0.15384615384615385</v>
      </c>
    </row>
    <row r="193" spans="1:18" x14ac:dyDescent="0.3">
      <c r="A193" s="24">
        <v>42630</v>
      </c>
      <c r="B193" s="27" t="s">
        <v>488</v>
      </c>
      <c r="C193" s="48" t="s">
        <v>487</v>
      </c>
      <c r="D193" s="19">
        <v>2.75</v>
      </c>
      <c r="E193" s="20">
        <f t="shared" si="48"/>
        <v>36</v>
      </c>
      <c r="F193" s="20">
        <f t="shared" si="50"/>
        <v>99</v>
      </c>
      <c r="G193" s="81" t="s">
        <v>28</v>
      </c>
      <c r="H193" s="20">
        <f t="shared" si="46"/>
        <v>63</v>
      </c>
      <c r="I193" s="20">
        <f t="shared" si="49"/>
        <v>541.35000000000014</v>
      </c>
      <c r="J193" s="45">
        <f t="shared" si="56"/>
        <v>80</v>
      </c>
      <c r="K193" s="45">
        <f t="shared" si="57"/>
        <v>109</v>
      </c>
      <c r="L193" s="59">
        <f t="shared" si="58"/>
        <v>0.42328042328042326</v>
      </c>
      <c r="M193" s="23">
        <f t="shared" si="47"/>
        <v>2.75</v>
      </c>
      <c r="N193">
        <v>12</v>
      </c>
      <c r="O193" s="23">
        <f t="shared" si="59"/>
        <v>-9.25</v>
      </c>
      <c r="P193" s="45">
        <f t="shared" si="54"/>
        <v>3</v>
      </c>
      <c r="Q193" s="39">
        <f t="shared" si="55"/>
        <v>11</v>
      </c>
      <c r="R193" s="84">
        <f t="shared" si="53"/>
        <v>0.21428571428571427</v>
      </c>
    </row>
    <row r="194" spans="1:18" x14ac:dyDescent="0.3">
      <c r="A194" s="24">
        <v>42632</v>
      </c>
      <c r="B194" s="27" t="s">
        <v>490</v>
      </c>
      <c r="C194" s="48" t="s">
        <v>489</v>
      </c>
      <c r="D194" s="19">
        <v>2.25</v>
      </c>
      <c r="E194" s="20">
        <f t="shared" si="48"/>
        <v>1</v>
      </c>
      <c r="F194" s="20">
        <f t="shared" si="50"/>
        <v>2.25</v>
      </c>
      <c r="G194" s="81" t="s">
        <v>19</v>
      </c>
      <c r="H194" s="20">
        <f t="shared" si="46"/>
        <v>-1</v>
      </c>
      <c r="I194" s="20">
        <f t="shared" si="49"/>
        <v>540.35000000000014</v>
      </c>
      <c r="J194" s="45">
        <f t="shared" si="56"/>
        <v>80</v>
      </c>
      <c r="K194" s="45">
        <f t="shared" si="57"/>
        <v>110</v>
      </c>
      <c r="L194" s="59">
        <f t="shared" si="58"/>
        <v>0.42105263157894735</v>
      </c>
      <c r="M194" s="23">
        <f t="shared" si="47"/>
        <v>2.25</v>
      </c>
      <c r="N194">
        <v>13</v>
      </c>
      <c r="O194" s="23">
        <f t="shared" si="59"/>
        <v>-10.75</v>
      </c>
      <c r="P194" s="45">
        <f t="shared" si="54"/>
        <v>3</v>
      </c>
      <c r="Q194" s="39">
        <f t="shared" si="55"/>
        <v>12</v>
      </c>
      <c r="R194" s="84">
        <f t="shared" si="53"/>
        <v>0.2</v>
      </c>
    </row>
    <row r="195" spans="1:18" x14ac:dyDescent="0.3">
      <c r="A195" s="24">
        <v>42633</v>
      </c>
      <c r="B195" s="27" t="s">
        <v>492</v>
      </c>
      <c r="C195" s="48" t="s">
        <v>491</v>
      </c>
      <c r="D195" s="19">
        <v>2.62</v>
      </c>
      <c r="E195" s="20">
        <f t="shared" si="48"/>
        <v>3</v>
      </c>
      <c r="F195" s="20">
        <f t="shared" si="50"/>
        <v>7.86</v>
      </c>
      <c r="G195" s="81" t="s">
        <v>19</v>
      </c>
      <c r="H195" s="20">
        <f t="shared" si="46"/>
        <v>-3</v>
      </c>
      <c r="I195" s="20">
        <f t="shared" si="49"/>
        <v>537.35000000000014</v>
      </c>
      <c r="J195" s="45">
        <f t="shared" si="56"/>
        <v>80</v>
      </c>
      <c r="K195" s="45">
        <f t="shared" si="57"/>
        <v>111</v>
      </c>
      <c r="L195" s="59">
        <f t="shared" si="58"/>
        <v>0.41884816753926701</v>
      </c>
      <c r="M195" s="23">
        <f t="shared" si="47"/>
        <v>2.62</v>
      </c>
      <c r="N195">
        <v>14</v>
      </c>
      <c r="O195" s="23">
        <f t="shared" si="59"/>
        <v>-11.379999999999999</v>
      </c>
      <c r="P195" s="45">
        <f t="shared" si="54"/>
        <v>3</v>
      </c>
      <c r="Q195" s="39">
        <f t="shared" si="55"/>
        <v>13</v>
      </c>
      <c r="R195" s="84">
        <f t="shared" si="53"/>
        <v>0.1875</v>
      </c>
    </row>
    <row r="196" spans="1:18" x14ac:dyDescent="0.3">
      <c r="A196" s="24">
        <v>42634</v>
      </c>
      <c r="B196" s="27" t="s">
        <v>494</v>
      </c>
      <c r="C196" s="48" t="s">
        <v>493</v>
      </c>
      <c r="D196" s="19">
        <v>3</v>
      </c>
      <c r="E196" s="20">
        <f t="shared" si="48"/>
        <v>9</v>
      </c>
      <c r="F196" s="20">
        <f t="shared" si="50"/>
        <v>27</v>
      </c>
      <c r="G196" s="81" t="s">
        <v>28</v>
      </c>
      <c r="H196" s="20">
        <f t="shared" ref="H196:H224" si="60">IF(G196="","",IF(G196="Won", E196*D196-E196,-E196))</f>
        <v>18</v>
      </c>
      <c r="I196" s="20">
        <f t="shared" si="49"/>
        <v>555.35000000000014</v>
      </c>
      <c r="J196" s="45">
        <f t="shared" si="56"/>
        <v>81</v>
      </c>
      <c r="K196" s="45">
        <f t="shared" si="57"/>
        <v>111</v>
      </c>
      <c r="L196" s="59">
        <f t="shared" si="58"/>
        <v>0.421875</v>
      </c>
      <c r="M196" s="23">
        <f t="shared" ref="M196:M224" si="61">D196</f>
        <v>3</v>
      </c>
      <c r="N196">
        <v>15</v>
      </c>
      <c r="O196" s="23">
        <f t="shared" si="59"/>
        <v>-12</v>
      </c>
      <c r="P196" s="45">
        <f t="shared" si="54"/>
        <v>4</v>
      </c>
      <c r="Q196" s="39">
        <f t="shared" si="55"/>
        <v>13</v>
      </c>
      <c r="R196" s="84">
        <f t="shared" si="53"/>
        <v>0.23529411764705882</v>
      </c>
    </row>
    <row r="197" spans="1:18" x14ac:dyDescent="0.3">
      <c r="A197" s="24">
        <v>42635</v>
      </c>
      <c r="B197" s="27" t="s">
        <v>496</v>
      </c>
      <c r="C197" s="48" t="s">
        <v>495</v>
      </c>
      <c r="D197" s="19">
        <v>2.75</v>
      </c>
      <c r="E197" s="20">
        <f t="shared" ref="E197:E224" si="62">IF(D197="","",IF(G196="Won",1,IF(COUNTIF(G192:G196,"Lost")&gt;4,1,IF(E196&gt;=9,E196*2,E196*3))))</f>
        <v>1</v>
      </c>
      <c r="F197" s="20">
        <f t="shared" si="50"/>
        <v>2.75</v>
      </c>
      <c r="G197" s="81" t="s">
        <v>19</v>
      </c>
      <c r="H197" s="20">
        <f t="shared" si="60"/>
        <v>-1</v>
      </c>
      <c r="I197" s="20">
        <f t="shared" ref="I197:I224" si="63">IF(G197="","",H197+I196)</f>
        <v>554.35000000000014</v>
      </c>
      <c r="J197" s="45">
        <f t="shared" si="56"/>
        <v>81</v>
      </c>
      <c r="K197" s="45">
        <f t="shared" si="57"/>
        <v>112</v>
      </c>
      <c r="L197" s="59">
        <f t="shared" si="58"/>
        <v>0.41968911917098445</v>
      </c>
      <c r="M197" s="23">
        <f t="shared" si="61"/>
        <v>2.75</v>
      </c>
      <c r="N197">
        <v>16</v>
      </c>
      <c r="O197" s="23">
        <f t="shared" si="59"/>
        <v>-13.25</v>
      </c>
      <c r="P197" s="45">
        <f t="shared" si="54"/>
        <v>4</v>
      </c>
      <c r="Q197" s="39">
        <f t="shared" si="55"/>
        <v>14</v>
      </c>
      <c r="R197" s="84">
        <f t="shared" si="53"/>
        <v>0.22222222222222221</v>
      </c>
    </row>
    <row r="198" spans="1:18" x14ac:dyDescent="0.3">
      <c r="A198" s="24">
        <v>42636</v>
      </c>
      <c r="B198" s="27" t="s">
        <v>498</v>
      </c>
      <c r="C198" s="48" t="s">
        <v>497</v>
      </c>
      <c r="D198" s="19">
        <v>2.75</v>
      </c>
      <c r="E198" s="20">
        <f t="shared" si="62"/>
        <v>3</v>
      </c>
      <c r="F198" s="20">
        <f t="shared" si="50"/>
        <v>8.25</v>
      </c>
      <c r="G198" s="81" t="s">
        <v>19</v>
      </c>
      <c r="H198" s="20">
        <f t="shared" si="60"/>
        <v>-3</v>
      </c>
      <c r="I198" s="20">
        <f t="shared" si="63"/>
        <v>551.35000000000014</v>
      </c>
      <c r="J198" s="45">
        <f t="shared" si="56"/>
        <v>81</v>
      </c>
      <c r="K198" s="45">
        <f t="shared" si="57"/>
        <v>113</v>
      </c>
      <c r="L198" s="59">
        <f t="shared" si="58"/>
        <v>0.4175257731958763</v>
      </c>
      <c r="M198" s="23">
        <f t="shared" si="61"/>
        <v>2.75</v>
      </c>
      <c r="N198">
        <v>17</v>
      </c>
      <c r="O198" s="23">
        <f t="shared" si="59"/>
        <v>-14.25</v>
      </c>
      <c r="P198" s="45">
        <f t="shared" si="54"/>
        <v>4</v>
      </c>
      <c r="Q198" s="39">
        <f t="shared" si="55"/>
        <v>15</v>
      </c>
      <c r="R198" s="84">
        <f t="shared" si="53"/>
        <v>0.21052631578947367</v>
      </c>
    </row>
    <row r="199" spans="1:18" x14ac:dyDescent="0.3">
      <c r="A199" s="24">
        <v>42639</v>
      </c>
      <c r="B199" s="27" t="s">
        <v>500</v>
      </c>
      <c r="C199" s="48" t="s">
        <v>499</v>
      </c>
      <c r="D199" s="19">
        <v>2.1</v>
      </c>
      <c r="E199" s="20">
        <f t="shared" si="62"/>
        <v>9</v>
      </c>
      <c r="F199" s="20">
        <f t="shared" si="50"/>
        <v>18.900000000000002</v>
      </c>
      <c r="G199" s="81" t="s">
        <v>19</v>
      </c>
      <c r="H199" s="20">
        <f t="shared" si="60"/>
        <v>-9</v>
      </c>
      <c r="I199" s="20">
        <f t="shared" si="63"/>
        <v>542.35000000000014</v>
      </c>
      <c r="J199" s="45">
        <f t="shared" si="56"/>
        <v>81</v>
      </c>
      <c r="K199" s="45">
        <f t="shared" si="57"/>
        <v>114</v>
      </c>
      <c r="L199" s="59">
        <f t="shared" si="58"/>
        <v>0.41538461538461541</v>
      </c>
      <c r="M199" s="23">
        <f t="shared" si="61"/>
        <v>2.1</v>
      </c>
      <c r="N199">
        <v>18</v>
      </c>
      <c r="O199" s="23">
        <f t="shared" si="59"/>
        <v>-15.9</v>
      </c>
      <c r="P199" s="45">
        <f t="shared" si="54"/>
        <v>4</v>
      </c>
      <c r="Q199" s="39">
        <f t="shared" si="55"/>
        <v>16</v>
      </c>
      <c r="R199" s="84">
        <f t="shared" si="53"/>
        <v>0.2</v>
      </c>
    </row>
    <row r="200" spans="1:18" x14ac:dyDescent="0.3">
      <c r="A200" s="24">
        <v>42641</v>
      </c>
      <c r="B200" s="27" t="s">
        <v>501</v>
      </c>
      <c r="C200" s="48" t="s">
        <v>294</v>
      </c>
      <c r="D200" s="19">
        <v>2.87</v>
      </c>
      <c r="E200" s="20">
        <f t="shared" si="62"/>
        <v>18</v>
      </c>
      <c r="F200" s="20">
        <f t="shared" si="50"/>
        <v>51.660000000000004</v>
      </c>
      <c r="G200" s="81" t="s">
        <v>28</v>
      </c>
      <c r="H200" s="20">
        <f t="shared" si="60"/>
        <v>33.660000000000004</v>
      </c>
      <c r="I200" s="20">
        <f t="shared" si="63"/>
        <v>576.0100000000001</v>
      </c>
      <c r="J200" s="45">
        <f t="shared" si="56"/>
        <v>82</v>
      </c>
      <c r="K200" s="45">
        <f t="shared" si="57"/>
        <v>114</v>
      </c>
      <c r="L200" s="59">
        <f t="shared" si="58"/>
        <v>0.41836734693877553</v>
      </c>
      <c r="M200" s="23">
        <f t="shared" si="61"/>
        <v>2.87</v>
      </c>
      <c r="N200">
        <v>19</v>
      </c>
      <c r="O200" s="23">
        <f t="shared" si="59"/>
        <v>-16.13</v>
      </c>
      <c r="P200" s="45">
        <f t="shared" si="54"/>
        <v>5</v>
      </c>
      <c r="Q200" s="39">
        <f t="shared" si="55"/>
        <v>16</v>
      </c>
      <c r="R200" s="84">
        <f t="shared" si="53"/>
        <v>0.23809523809523808</v>
      </c>
    </row>
    <row r="201" spans="1:18" x14ac:dyDescent="0.3">
      <c r="A201" s="24">
        <v>42642</v>
      </c>
      <c r="B201" s="27" t="s">
        <v>503</v>
      </c>
      <c r="C201" s="48" t="s">
        <v>502</v>
      </c>
      <c r="D201" s="19">
        <v>3</v>
      </c>
      <c r="E201" s="20">
        <f t="shared" si="62"/>
        <v>1</v>
      </c>
      <c r="F201" s="20">
        <f t="shared" si="50"/>
        <v>3</v>
      </c>
      <c r="G201" s="81" t="s">
        <v>19</v>
      </c>
      <c r="H201" s="20">
        <f t="shared" si="60"/>
        <v>-1</v>
      </c>
      <c r="I201" s="20">
        <f t="shared" si="63"/>
        <v>575.0100000000001</v>
      </c>
      <c r="J201" s="45">
        <f t="shared" si="56"/>
        <v>82</v>
      </c>
      <c r="K201" s="45">
        <f t="shared" si="57"/>
        <v>115</v>
      </c>
      <c r="L201" s="59">
        <f t="shared" si="58"/>
        <v>0.41624365482233505</v>
      </c>
      <c r="M201" s="23">
        <f t="shared" si="61"/>
        <v>3</v>
      </c>
      <c r="N201">
        <v>20</v>
      </c>
      <c r="O201" s="23">
        <f t="shared" si="59"/>
        <v>-17</v>
      </c>
      <c r="P201" s="45">
        <f t="shared" si="54"/>
        <v>5</v>
      </c>
      <c r="Q201" s="39">
        <f t="shared" si="55"/>
        <v>17</v>
      </c>
      <c r="R201" s="84">
        <f t="shared" si="53"/>
        <v>0.22727272727272727</v>
      </c>
    </row>
    <row r="202" spans="1:18" x14ac:dyDescent="0.3">
      <c r="A202" s="24">
        <v>42643</v>
      </c>
      <c r="B202" s="27" t="s">
        <v>505</v>
      </c>
      <c r="C202" s="48" t="s">
        <v>504</v>
      </c>
      <c r="D202" s="19">
        <v>2.62</v>
      </c>
      <c r="E202" s="20">
        <f t="shared" si="62"/>
        <v>3</v>
      </c>
      <c r="F202" s="20">
        <f t="shared" si="50"/>
        <v>7.86</v>
      </c>
      <c r="G202" s="81" t="s">
        <v>19</v>
      </c>
      <c r="H202" s="20">
        <f t="shared" si="60"/>
        <v>-3</v>
      </c>
      <c r="I202" s="20">
        <f t="shared" si="63"/>
        <v>572.0100000000001</v>
      </c>
      <c r="J202" s="45">
        <f t="shared" si="56"/>
        <v>82</v>
      </c>
      <c r="K202" s="45">
        <f t="shared" si="57"/>
        <v>116</v>
      </c>
      <c r="L202" s="59">
        <f t="shared" si="58"/>
        <v>0.41414141414141414</v>
      </c>
      <c r="M202" s="23">
        <f t="shared" si="61"/>
        <v>2.62</v>
      </c>
      <c r="N202">
        <v>21</v>
      </c>
      <c r="O202" s="23">
        <f t="shared" si="59"/>
        <v>-18.38</v>
      </c>
      <c r="P202" s="45">
        <f t="shared" si="54"/>
        <v>5</v>
      </c>
      <c r="Q202" s="39">
        <f t="shared" si="55"/>
        <v>18</v>
      </c>
      <c r="R202" s="84">
        <f t="shared" si="53"/>
        <v>0.21739130434782608</v>
      </c>
    </row>
    <row r="203" spans="1:18" x14ac:dyDescent="0.3">
      <c r="A203" s="51">
        <v>42646</v>
      </c>
      <c r="B203" s="72" t="s">
        <v>507</v>
      </c>
      <c r="C203" s="75" t="s">
        <v>506</v>
      </c>
      <c r="D203" s="52">
        <v>2.1</v>
      </c>
      <c r="E203" s="20">
        <f t="shared" si="62"/>
        <v>9</v>
      </c>
      <c r="F203" s="20">
        <f t="shared" si="50"/>
        <v>18.900000000000002</v>
      </c>
      <c r="G203" s="118" t="s">
        <v>19</v>
      </c>
      <c r="H203" s="20">
        <f t="shared" si="60"/>
        <v>-9</v>
      </c>
      <c r="I203" s="20">
        <f t="shared" si="63"/>
        <v>563.0100000000001</v>
      </c>
      <c r="J203" s="45">
        <f t="shared" si="56"/>
        <v>82</v>
      </c>
      <c r="K203" s="45">
        <f t="shared" si="57"/>
        <v>117</v>
      </c>
      <c r="L203" s="59">
        <f t="shared" si="58"/>
        <v>0.4120603015075377</v>
      </c>
      <c r="M203" s="23">
        <f t="shared" si="61"/>
        <v>2.1</v>
      </c>
      <c r="N203">
        <v>22</v>
      </c>
      <c r="O203" s="23">
        <f t="shared" si="59"/>
        <v>-19.899999999999999</v>
      </c>
      <c r="P203" s="45">
        <v>0</v>
      </c>
      <c r="Q203" s="39">
        <v>1</v>
      </c>
      <c r="R203" s="84">
        <f t="shared" si="53"/>
        <v>0</v>
      </c>
    </row>
    <row r="204" spans="1:18" x14ac:dyDescent="0.3">
      <c r="A204" s="24">
        <v>42647</v>
      </c>
      <c r="B204" s="27" t="s">
        <v>511</v>
      </c>
      <c r="C204" s="48" t="s">
        <v>510</v>
      </c>
      <c r="D204" s="19">
        <v>2.37</v>
      </c>
      <c r="E204" s="20">
        <f t="shared" si="62"/>
        <v>18</v>
      </c>
      <c r="F204" s="20">
        <f t="shared" si="50"/>
        <v>42.660000000000004</v>
      </c>
      <c r="G204" s="81" t="s">
        <v>19</v>
      </c>
      <c r="H204" s="20">
        <f t="shared" si="60"/>
        <v>-18</v>
      </c>
      <c r="I204" s="20">
        <f t="shared" si="63"/>
        <v>545.0100000000001</v>
      </c>
      <c r="J204" s="45">
        <f t="shared" si="56"/>
        <v>82</v>
      </c>
      <c r="K204" s="45">
        <f t="shared" si="57"/>
        <v>118</v>
      </c>
      <c r="L204" s="59">
        <f t="shared" si="58"/>
        <v>0.41</v>
      </c>
      <c r="M204" s="23">
        <f t="shared" si="61"/>
        <v>2.37</v>
      </c>
      <c r="N204">
        <v>23</v>
      </c>
      <c r="O204" s="23">
        <f t="shared" si="59"/>
        <v>-20.63</v>
      </c>
      <c r="P204" s="45">
        <f t="shared" si="54"/>
        <v>0</v>
      </c>
      <c r="Q204" s="39">
        <f t="shared" si="55"/>
        <v>2</v>
      </c>
      <c r="R204" s="84">
        <f t="shared" si="53"/>
        <v>0</v>
      </c>
    </row>
    <row r="205" spans="1:18" x14ac:dyDescent="0.3">
      <c r="A205" s="24">
        <v>42648</v>
      </c>
      <c r="B205" s="27" t="s">
        <v>508</v>
      </c>
      <c r="C205" s="48" t="s">
        <v>509</v>
      </c>
      <c r="D205" s="19">
        <v>2.75</v>
      </c>
      <c r="E205" s="20">
        <f t="shared" si="62"/>
        <v>36</v>
      </c>
      <c r="F205" s="20">
        <f t="shared" ref="F205:F224" si="64">IF(D205="","",IF(G204="Won",  D205*E205,D205*E205))</f>
        <v>99</v>
      </c>
      <c r="G205" s="81" t="s">
        <v>19</v>
      </c>
      <c r="H205" s="20">
        <f t="shared" si="60"/>
        <v>-36</v>
      </c>
      <c r="I205" s="20">
        <f t="shared" si="63"/>
        <v>509.0100000000001</v>
      </c>
      <c r="J205" s="45">
        <f t="shared" si="56"/>
        <v>82</v>
      </c>
      <c r="K205" s="45">
        <f t="shared" si="57"/>
        <v>119</v>
      </c>
      <c r="L205" s="59">
        <f t="shared" si="58"/>
        <v>0.4079601990049751</v>
      </c>
      <c r="M205" s="23">
        <f t="shared" si="61"/>
        <v>2.75</v>
      </c>
      <c r="N205">
        <v>24</v>
      </c>
      <c r="O205" s="23">
        <f t="shared" si="59"/>
        <v>-21.25</v>
      </c>
      <c r="P205" s="45">
        <f t="shared" si="54"/>
        <v>0</v>
      </c>
      <c r="Q205" s="39">
        <f t="shared" si="55"/>
        <v>3</v>
      </c>
      <c r="R205" s="84">
        <f t="shared" si="53"/>
        <v>0</v>
      </c>
    </row>
    <row r="206" spans="1:18" x14ac:dyDescent="0.3">
      <c r="A206" s="24">
        <v>42649</v>
      </c>
      <c r="B206" s="27" t="s">
        <v>512</v>
      </c>
      <c r="C206" s="48" t="s">
        <v>513</v>
      </c>
      <c r="D206" s="19">
        <v>2</v>
      </c>
      <c r="E206" s="20">
        <f t="shared" si="62"/>
        <v>1</v>
      </c>
      <c r="F206" s="20">
        <f t="shared" si="64"/>
        <v>2</v>
      </c>
      <c r="G206" s="81" t="s">
        <v>28</v>
      </c>
      <c r="H206" s="20">
        <f t="shared" si="60"/>
        <v>1</v>
      </c>
      <c r="I206" s="20">
        <f t="shared" si="63"/>
        <v>510.0100000000001</v>
      </c>
      <c r="J206" s="45">
        <f t="shared" si="56"/>
        <v>83</v>
      </c>
      <c r="K206" s="45">
        <f t="shared" si="57"/>
        <v>119</v>
      </c>
      <c r="L206" s="59">
        <f t="shared" si="58"/>
        <v>0.41089108910891087</v>
      </c>
      <c r="M206" s="23">
        <f t="shared" si="61"/>
        <v>2</v>
      </c>
      <c r="N206">
        <v>25</v>
      </c>
      <c r="O206" s="23">
        <f t="shared" si="59"/>
        <v>-23</v>
      </c>
      <c r="P206" s="45">
        <f t="shared" si="54"/>
        <v>1</v>
      </c>
      <c r="Q206" s="39">
        <f t="shared" si="55"/>
        <v>3</v>
      </c>
      <c r="R206" s="84">
        <f t="shared" si="53"/>
        <v>0.25</v>
      </c>
    </row>
    <row r="207" spans="1:18" x14ac:dyDescent="0.3">
      <c r="A207" s="24">
        <v>42650</v>
      </c>
      <c r="B207" s="27" t="s">
        <v>515</v>
      </c>
      <c r="C207" s="48" t="s">
        <v>514</v>
      </c>
      <c r="D207" s="19">
        <v>3.25</v>
      </c>
      <c r="E207" s="20">
        <f t="shared" si="62"/>
        <v>1</v>
      </c>
      <c r="F207" s="20">
        <f t="shared" si="64"/>
        <v>3.25</v>
      </c>
      <c r="G207" s="81" t="s">
        <v>19</v>
      </c>
      <c r="H207" s="20">
        <f t="shared" si="60"/>
        <v>-1</v>
      </c>
      <c r="I207" s="20">
        <f t="shared" si="63"/>
        <v>509.0100000000001</v>
      </c>
      <c r="J207" s="45">
        <f t="shared" si="56"/>
        <v>83</v>
      </c>
      <c r="K207" s="45">
        <f t="shared" si="57"/>
        <v>120</v>
      </c>
      <c r="L207" s="59">
        <f t="shared" si="58"/>
        <v>0.40886699507389163</v>
      </c>
      <c r="M207" s="23">
        <f t="shared" si="61"/>
        <v>3.25</v>
      </c>
      <c r="N207">
        <v>26</v>
      </c>
      <c r="O207" s="23">
        <f t="shared" si="59"/>
        <v>-22.75</v>
      </c>
      <c r="P207" s="45">
        <f t="shared" si="54"/>
        <v>1</v>
      </c>
      <c r="Q207" s="39">
        <f t="shared" si="55"/>
        <v>4</v>
      </c>
      <c r="R207" s="84">
        <f t="shared" si="53"/>
        <v>0.2</v>
      </c>
    </row>
    <row r="208" spans="1:18" x14ac:dyDescent="0.3">
      <c r="A208" s="24">
        <v>42651</v>
      </c>
      <c r="B208" s="63" t="s">
        <v>516</v>
      </c>
      <c r="C208" s="48" t="s">
        <v>517</v>
      </c>
      <c r="D208" s="19">
        <v>3.5</v>
      </c>
      <c r="E208" s="20">
        <f t="shared" si="62"/>
        <v>3</v>
      </c>
      <c r="F208" s="20">
        <f t="shared" si="64"/>
        <v>10.5</v>
      </c>
      <c r="G208" s="81" t="s">
        <v>28</v>
      </c>
      <c r="H208" s="20">
        <f t="shared" si="60"/>
        <v>7.5</v>
      </c>
      <c r="I208" s="20">
        <f t="shared" si="63"/>
        <v>516.5100000000001</v>
      </c>
      <c r="J208" s="45">
        <f t="shared" si="56"/>
        <v>84</v>
      </c>
      <c r="K208" s="45">
        <f t="shared" si="57"/>
        <v>120</v>
      </c>
      <c r="L208" s="59">
        <f t="shared" si="58"/>
        <v>0.41176470588235292</v>
      </c>
      <c r="M208" s="23">
        <f t="shared" si="61"/>
        <v>3.5</v>
      </c>
      <c r="N208">
        <v>27</v>
      </c>
      <c r="O208" s="23">
        <f t="shared" si="59"/>
        <v>-23.5</v>
      </c>
      <c r="P208" s="45">
        <f t="shared" si="54"/>
        <v>2</v>
      </c>
      <c r="Q208" s="39">
        <f t="shared" si="55"/>
        <v>4</v>
      </c>
      <c r="R208" s="84">
        <f t="shared" si="53"/>
        <v>0.33333333333333331</v>
      </c>
    </row>
    <row r="209" spans="1:18" x14ac:dyDescent="0.3">
      <c r="A209" s="24">
        <v>42653</v>
      </c>
      <c r="B209" s="27" t="s">
        <v>519</v>
      </c>
      <c r="C209" s="48" t="s">
        <v>518</v>
      </c>
      <c r="D209" s="19">
        <v>2.75</v>
      </c>
      <c r="E209" s="20">
        <f t="shared" si="62"/>
        <v>1</v>
      </c>
      <c r="F209" s="20">
        <f t="shared" si="64"/>
        <v>2.75</v>
      </c>
      <c r="G209" s="81" t="s">
        <v>28</v>
      </c>
      <c r="H209" s="20">
        <f t="shared" si="60"/>
        <v>1.75</v>
      </c>
      <c r="I209" s="20">
        <f t="shared" si="63"/>
        <v>518.2600000000001</v>
      </c>
      <c r="J209" s="45">
        <f t="shared" si="56"/>
        <v>85</v>
      </c>
      <c r="K209" s="45">
        <f t="shared" si="57"/>
        <v>120</v>
      </c>
      <c r="L209" s="59">
        <f t="shared" si="58"/>
        <v>0.41463414634146339</v>
      </c>
      <c r="M209" s="23">
        <f t="shared" si="61"/>
        <v>2.75</v>
      </c>
      <c r="N209">
        <v>28</v>
      </c>
      <c r="O209" s="23">
        <f t="shared" si="59"/>
        <v>-25.25</v>
      </c>
      <c r="P209" s="45">
        <f t="shared" si="54"/>
        <v>3</v>
      </c>
      <c r="Q209" s="39">
        <f t="shared" si="55"/>
        <v>4</v>
      </c>
      <c r="R209" s="84">
        <f t="shared" si="53"/>
        <v>0.42857142857142855</v>
      </c>
    </row>
    <row r="210" spans="1:18" x14ac:dyDescent="0.3">
      <c r="A210" s="24">
        <v>42654</v>
      </c>
      <c r="B210" s="27" t="s">
        <v>521</v>
      </c>
      <c r="C210" s="48" t="s">
        <v>522</v>
      </c>
      <c r="D210" s="19">
        <v>2.62</v>
      </c>
      <c r="E210" s="20">
        <f t="shared" si="62"/>
        <v>1</v>
      </c>
      <c r="F210" s="20">
        <f t="shared" si="64"/>
        <v>2.62</v>
      </c>
      <c r="G210" s="81" t="s">
        <v>19</v>
      </c>
      <c r="H210" s="20">
        <f t="shared" si="60"/>
        <v>-1</v>
      </c>
      <c r="I210" s="20">
        <f t="shared" si="63"/>
        <v>517.2600000000001</v>
      </c>
      <c r="J210" s="45">
        <f t="shared" si="56"/>
        <v>85</v>
      </c>
      <c r="K210" s="45">
        <f t="shared" si="57"/>
        <v>121</v>
      </c>
      <c r="L210" s="59">
        <f t="shared" si="58"/>
        <v>0.41262135922330095</v>
      </c>
      <c r="M210" s="23">
        <f t="shared" si="61"/>
        <v>2.62</v>
      </c>
      <c r="N210">
        <v>29</v>
      </c>
      <c r="O210" s="23">
        <f t="shared" si="59"/>
        <v>-26.38</v>
      </c>
      <c r="P210" s="45">
        <f t="shared" si="54"/>
        <v>3</v>
      </c>
      <c r="Q210" s="39">
        <f t="shared" si="55"/>
        <v>5</v>
      </c>
      <c r="R210" s="84">
        <f t="shared" si="53"/>
        <v>0.375</v>
      </c>
    </row>
    <row r="211" spans="1:18" x14ac:dyDescent="0.3">
      <c r="A211" s="24">
        <v>42655</v>
      </c>
      <c r="B211" s="27" t="s">
        <v>523</v>
      </c>
      <c r="C211" s="48" t="s">
        <v>524</v>
      </c>
      <c r="D211" s="19">
        <v>3.25</v>
      </c>
      <c r="E211" s="20">
        <f t="shared" si="62"/>
        <v>3</v>
      </c>
      <c r="F211" s="20">
        <f t="shared" si="64"/>
        <v>9.75</v>
      </c>
      <c r="G211" s="81" t="s">
        <v>19</v>
      </c>
      <c r="H211" s="20">
        <f t="shared" si="60"/>
        <v>-3</v>
      </c>
      <c r="I211" s="20">
        <f t="shared" si="63"/>
        <v>514.2600000000001</v>
      </c>
      <c r="J211" s="45">
        <f t="shared" si="56"/>
        <v>85</v>
      </c>
      <c r="K211" s="45">
        <f t="shared" si="57"/>
        <v>122</v>
      </c>
      <c r="L211" s="59">
        <f t="shared" si="58"/>
        <v>0.41062801932367149</v>
      </c>
      <c r="M211" s="23">
        <f t="shared" si="61"/>
        <v>3.25</v>
      </c>
      <c r="N211">
        <v>30</v>
      </c>
      <c r="O211" s="23">
        <f t="shared" si="59"/>
        <v>-26.75</v>
      </c>
      <c r="P211" s="45">
        <f t="shared" si="54"/>
        <v>3</v>
      </c>
      <c r="Q211" s="39">
        <f t="shared" si="55"/>
        <v>6</v>
      </c>
      <c r="R211" s="84">
        <f t="shared" si="53"/>
        <v>0.33333333333333331</v>
      </c>
    </row>
    <row r="212" spans="1:18" x14ac:dyDescent="0.3">
      <c r="A212" s="24">
        <v>42656</v>
      </c>
      <c r="B212" s="27" t="s">
        <v>526</v>
      </c>
      <c r="C212" s="48" t="s">
        <v>525</v>
      </c>
      <c r="D212" s="19">
        <v>2.37</v>
      </c>
      <c r="E212" s="20">
        <f t="shared" si="62"/>
        <v>9</v>
      </c>
      <c r="F212" s="20">
        <f t="shared" si="64"/>
        <v>21.330000000000002</v>
      </c>
      <c r="G212" s="81" t="s">
        <v>28</v>
      </c>
      <c r="H212" s="20">
        <f t="shared" si="60"/>
        <v>12.330000000000002</v>
      </c>
      <c r="I212" s="20">
        <f t="shared" si="63"/>
        <v>526.59000000000015</v>
      </c>
      <c r="J212" s="45">
        <f t="shared" si="56"/>
        <v>86</v>
      </c>
      <c r="K212" s="45">
        <f t="shared" si="57"/>
        <v>122</v>
      </c>
      <c r="L212" s="59">
        <f t="shared" si="58"/>
        <v>0.41346153846153844</v>
      </c>
      <c r="M212" s="23">
        <f t="shared" si="61"/>
        <v>2.37</v>
      </c>
      <c r="N212">
        <v>31</v>
      </c>
      <c r="O212" s="23">
        <f t="shared" si="59"/>
        <v>-28.63</v>
      </c>
      <c r="P212" s="45">
        <f t="shared" si="54"/>
        <v>4</v>
      </c>
      <c r="Q212" s="39">
        <f t="shared" si="55"/>
        <v>6</v>
      </c>
      <c r="R212" s="84">
        <f t="shared" si="53"/>
        <v>0.4</v>
      </c>
    </row>
    <row r="213" spans="1:18" x14ac:dyDescent="0.3">
      <c r="A213" s="24">
        <v>42657</v>
      </c>
      <c r="B213" s="27" t="s">
        <v>527</v>
      </c>
      <c r="C213" s="48" t="s">
        <v>528</v>
      </c>
      <c r="D213" s="19">
        <v>2.62</v>
      </c>
      <c r="E213" s="20">
        <f t="shared" si="62"/>
        <v>1</v>
      </c>
      <c r="F213" s="20">
        <f t="shared" si="64"/>
        <v>2.62</v>
      </c>
      <c r="G213" s="81" t="s">
        <v>19</v>
      </c>
      <c r="H213" s="20">
        <f t="shared" si="60"/>
        <v>-1</v>
      </c>
      <c r="I213" s="20">
        <f t="shared" si="63"/>
        <v>525.59000000000015</v>
      </c>
      <c r="J213" s="45">
        <f t="shared" si="56"/>
        <v>86</v>
      </c>
      <c r="K213" s="45">
        <f t="shared" si="57"/>
        <v>123</v>
      </c>
      <c r="L213" s="59">
        <f t="shared" si="58"/>
        <v>0.41148325358851673</v>
      </c>
      <c r="M213" s="23">
        <f t="shared" si="61"/>
        <v>2.62</v>
      </c>
      <c r="N213">
        <v>32</v>
      </c>
      <c r="O213" s="23">
        <f t="shared" si="59"/>
        <v>-29.38</v>
      </c>
      <c r="P213" s="45">
        <f t="shared" si="54"/>
        <v>4</v>
      </c>
      <c r="Q213" s="39">
        <f t="shared" si="55"/>
        <v>7</v>
      </c>
      <c r="R213" s="84">
        <f t="shared" si="53"/>
        <v>0.36363636363636365</v>
      </c>
    </row>
    <row r="214" spans="1:18" x14ac:dyDescent="0.3">
      <c r="A214" s="24">
        <v>42658</v>
      </c>
      <c r="B214" s="27" t="s">
        <v>531</v>
      </c>
      <c r="C214" s="48" t="s">
        <v>532</v>
      </c>
      <c r="D214" s="19">
        <v>3.75</v>
      </c>
      <c r="E214" s="20">
        <f t="shared" si="62"/>
        <v>3</v>
      </c>
      <c r="F214" s="20">
        <f t="shared" si="64"/>
        <v>11.25</v>
      </c>
      <c r="G214" s="81" t="s">
        <v>19</v>
      </c>
      <c r="H214" s="20">
        <f t="shared" si="60"/>
        <v>-3</v>
      </c>
      <c r="I214" s="20">
        <f t="shared" si="63"/>
        <v>522.59000000000015</v>
      </c>
      <c r="J214" s="45">
        <f t="shared" si="56"/>
        <v>86</v>
      </c>
      <c r="K214" s="45">
        <f t="shared" si="57"/>
        <v>124</v>
      </c>
      <c r="L214" s="59">
        <f t="shared" si="58"/>
        <v>0.40952380952380951</v>
      </c>
      <c r="M214" s="23">
        <f t="shared" si="61"/>
        <v>3.75</v>
      </c>
      <c r="N214">
        <v>33</v>
      </c>
      <c r="O214" s="23">
        <f t="shared" si="59"/>
        <v>-29.25</v>
      </c>
      <c r="P214" s="45">
        <f t="shared" si="54"/>
        <v>4</v>
      </c>
      <c r="Q214" s="39">
        <f t="shared" si="55"/>
        <v>8</v>
      </c>
      <c r="R214" s="84">
        <f t="shared" si="53"/>
        <v>0.33333333333333331</v>
      </c>
    </row>
    <row r="215" spans="1:18" x14ac:dyDescent="0.3">
      <c r="A215" s="24">
        <v>42660</v>
      </c>
      <c r="B215" s="27" t="s">
        <v>534</v>
      </c>
      <c r="C215" s="48" t="s">
        <v>533</v>
      </c>
      <c r="D215" s="19">
        <v>3.25</v>
      </c>
      <c r="E215" s="20">
        <f t="shared" si="62"/>
        <v>9</v>
      </c>
      <c r="F215" s="20">
        <f t="shared" si="64"/>
        <v>29.25</v>
      </c>
      <c r="G215" s="81" t="s">
        <v>28</v>
      </c>
      <c r="H215" s="20">
        <f t="shared" si="60"/>
        <v>20.25</v>
      </c>
      <c r="I215" s="20">
        <f t="shared" si="63"/>
        <v>542.84000000000015</v>
      </c>
      <c r="J215" s="45">
        <f t="shared" si="56"/>
        <v>87</v>
      </c>
      <c r="K215" s="45">
        <f t="shared" si="57"/>
        <v>124</v>
      </c>
      <c r="L215" s="59">
        <f t="shared" si="58"/>
        <v>0.41232227488151657</v>
      </c>
      <c r="M215" s="23">
        <f t="shared" si="61"/>
        <v>3.25</v>
      </c>
      <c r="N215">
        <v>34</v>
      </c>
      <c r="O215" s="23">
        <f t="shared" si="59"/>
        <v>-30.75</v>
      </c>
      <c r="P215" s="45">
        <f t="shared" si="54"/>
        <v>5</v>
      </c>
      <c r="Q215" s="39">
        <f t="shared" si="55"/>
        <v>8</v>
      </c>
      <c r="R215" s="84">
        <f t="shared" si="53"/>
        <v>0.38461538461538464</v>
      </c>
    </row>
    <row r="216" spans="1:18" x14ac:dyDescent="0.3">
      <c r="A216" s="24">
        <v>42661</v>
      </c>
      <c r="B216" s="27" t="s">
        <v>536</v>
      </c>
      <c r="C216" s="48" t="s">
        <v>535</v>
      </c>
      <c r="D216" s="19">
        <v>3.75</v>
      </c>
      <c r="E216" s="20">
        <f t="shared" si="62"/>
        <v>1</v>
      </c>
      <c r="F216" s="20">
        <f t="shared" si="64"/>
        <v>3.75</v>
      </c>
      <c r="G216" s="81" t="s">
        <v>19</v>
      </c>
      <c r="H216" s="20">
        <f t="shared" si="60"/>
        <v>-1</v>
      </c>
      <c r="I216" s="20">
        <f t="shared" si="63"/>
        <v>541.84000000000015</v>
      </c>
      <c r="J216" s="45">
        <f t="shared" si="56"/>
        <v>87</v>
      </c>
      <c r="K216" s="45">
        <f t="shared" si="57"/>
        <v>125</v>
      </c>
      <c r="L216" s="59">
        <f t="shared" si="58"/>
        <v>0.41037735849056606</v>
      </c>
      <c r="M216" s="23">
        <f t="shared" si="61"/>
        <v>3.75</v>
      </c>
      <c r="N216">
        <v>35</v>
      </c>
      <c r="O216" s="23">
        <f t="shared" si="59"/>
        <v>-31.25</v>
      </c>
      <c r="P216" s="45">
        <f t="shared" si="54"/>
        <v>5</v>
      </c>
      <c r="Q216" s="39">
        <f t="shared" si="55"/>
        <v>9</v>
      </c>
      <c r="R216" s="84">
        <f t="shared" si="53"/>
        <v>0.35714285714285715</v>
      </c>
    </row>
    <row r="217" spans="1:18" x14ac:dyDescent="0.3">
      <c r="A217" s="24">
        <v>42662</v>
      </c>
      <c r="B217" s="27" t="s">
        <v>537</v>
      </c>
      <c r="C217" s="90" t="s">
        <v>538</v>
      </c>
      <c r="D217" s="19">
        <v>2.87</v>
      </c>
      <c r="E217" s="20">
        <f t="shared" si="62"/>
        <v>3</v>
      </c>
      <c r="F217" s="20">
        <f t="shared" si="64"/>
        <v>8.61</v>
      </c>
      <c r="G217" s="81" t="s">
        <v>19</v>
      </c>
      <c r="H217" s="20">
        <f t="shared" si="60"/>
        <v>-3</v>
      </c>
      <c r="I217" s="20">
        <f t="shared" si="63"/>
        <v>538.84000000000015</v>
      </c>
      <c r="J217" s="45">
        <f t="shared" si="56"/>
        <v>87</v>
      </c>
      <c r="K217" s="45">
        <f t="shared" si="57"/>
        <v>126</v>
      </c>
      <c r="L217" s="59">
        <f t="shared" si="58"/>
        <v>0.40845070422535212</v>
      </c>
      <c r="M217" s="23">
        <f t="shared" si="61"/>
        <v>2.87</v>
      </c>
      <c r="N217">
        <v>36</v>
      </c>
      <c r="O217" s="23">
        <f t="shared" si="59"/>
        <v>-33.130000000000003</v>
      </c>
      <c r="P217" s="45">
        <f t="shared" si="54"/>
        <v>5</v>
      </c>
      <c r="Q217" s="39">
        <f t="shared" si="55"/>
        <v>10</v>
      </c>
      <c r="R217" s="84">
        <f t="shared" si="53"/>
        <v>0.33333333333333331</v>
      </c>
    </row>
    <row r="218" spans="1:18" x14ac:dyDescent="0.3">
      <c r="A218" s="24">
        <v>42663</v>
      </c>
      <c r="B218" s="27" t="s">
        <v>542</v>
      </c>
      <c r="C218" s="48" t="s">
        <v>541</v>
      </c>
      <c r="D218" s="19">
        <v>3.25</v>
      </c>
      <c r="E218" s="20">
        <f t="shared" si="62"/>
        <v>9</v>
      </c>
      <c r="F218" s="20">
        <f t="shared" si="64"/>
        <v>29.25</v>
      </c>
      <c r="G218" s="81" t="s">
        <v>19</v>
      </c>
      <c r="H218" s="20">
        <f t="shared" si="60"/>
        <v>-9</v>
      </c>
      <c r="I218" s="20">
        <f t="shared" si="63"/>
        <v>529.84000000000015</v>
      </c>
      <c r="J218" s="45">
        <f t="shared" si="56"/>
        <v>87</v>
      </c>
      <c r="K218" s="45">
        <f t="shared" si="57"/>
        <v>127</v>
      </c>
      <c r="L218" s="59">
        <f t="shared" si="58"/>
        <v>0.40654205607476634</v>
      </c>
      <c r="M218" s="23">
        <f t="shared" si="61"/>
        <v>3.25</v>
      </c>
      <c r="N218">
        <v>37</v>
      </c>
      <c r="O218" s="23">
        <f t="shared" si="59"/>
        <v>-33.75</v>
      </c>
      <c r="P218" s="45">
        <f t="shared" si="54"/>
        <v>5</v>
      </c>
      <c r="Q218" s="39">
        <f t="shared" si="55"/>
        <v>11</v>
      </c>
      <c r="R218" s="84">
        <f t="shared" si="53"/>
        <v>0.3125</v>
      </c>
    </row>
    <row r="219" spans="1:18" x14ac:dyDescent="0.3">
      <c r="A219" s="24">
        <v>42664</v>
      </c>
      <c r="B219" s="27" t="s">
        <v>543</v>
      </c>
      <c r="C219" s="48" t="s">
        <v>544</v>
      </c>
      <c r="D219" s="19">
        <v>2.12</v>
      </c>
      <c r="E219" s="20">
        <f t="shared" si="62"/>
        <v>18</v>
      </c>
      <c r="F219" s="20">
        <f t="shared" si="64"/>
        <v>38.160000000000004</v>
      </c>
      <c r="G219" s="81" t="s">
        <v>28</v>
      </c>
      <c r="H219" s="20">
        <f t="shared" si="60"/>
        <v>20.160000000000004</v>
      </c>
      <c r="I219" s="20">
        <f t="shared" si="63"/>
        <v>550.00000000000011</v>
      </c>
      <c r="J219" s="45">
        <f t="shared" si="56"/>
        <v>88</v>
      </c>
      <c r="K219" s="45">
        <f t="shared" si="57"/>
        <v>127</v>
      </c>
      <c r="L219" s="59">
        <f t="shared" si="58"/>
        <v>0.40930232558139534</v>
      </c>
      <c r="M219" s="23">
        <f t="shared" si="61"/>
        <v>2.12</v>
      </c>
      <c r="N219">
        <v>38</v>
      </c>
      <c r="O219" s="23">
        <f t="shared" si="59"/>
        <v>-35.880000000000003</v>
      </c>
      <c r="P219" s="45">
        <f t="shared" si="54"/>
        <v>6</v>
      </c>
      <c r="Q219" s="39">
        <f t="shared" si="55"/>
        <v>11</v>
      </c>
      <c r="R219" s="84">
        <f t="shared" si="53"/>
        <v>0.35294117647058826</v>
      </c>
    </row>
    <row r="220" spans="1:18" x14ac:dyDescent="0.3">
      <c r="A220" s="24">
        <v>42667</v>
      </c>
      <c r="B220" s="27" t="s">
        <v>546</v>
      </c>
      <c r="C220" s="48" t="s">
        <v>545</v>
      </c>
      <c r="D220" s="19">
        <v>2.87</v>
      </c>
      <c r="E220" s="20">
        <f t="shared" si="62"/>
        <v>1</v>
      </c>
      <c r="F220" s="20">
        <f t="shared" si="64"/>
        <v>2.87</v>
      </c>
      <c r="G220" s="81" t="s">
        <v>19</v>
      </c>
      <c r="H220" s="20">
        <f t="shared" si="60"/>
        <v>-1</v>
      </c>
      <c r="I220" s="20">
        <f t="shared" si="63"/>
        <v>549.00000000000011</v>
      </c>
      <c r="J220" s="45">
        <f t="shared" si="56"/>
        <v>88</v>
      </c>
      <c r="K220" s="45">
        <f t="shared" si="57"/>
        <v>128</v>
      </c>
      <c r="L220" s="59">
        <f t="shared" si="58"/>
        <v>0.40740740740740738</v>
      </c>
      <c r="M220" s="23">
        <f t="shared" si="61"/>
        <v>2.87</v>
      </c>
      <c r="N220">
        <v>39</v>
      </c>
      <c r="O220" s="23">
        <f t="shared" si="59"/>
        <v>-36.130000000000003</v>
      </c>
      <c r="P220" s="45">
        <f t="shared" si="54"/>
        <v>6</v>
      </c>
      <c r="Q220" s="39">
        <f t="shared" si="55"/>
        <v>12</v>
      </c>
      <c r="R220" s="84">
        <f t="shared" si="53"/>
        <v>0.33333333333333331</v>
      </c>
    </row>
    <row r="221" spans="1:18" x14ac:dyDescent="0.3">
      <c r="A221" s="24">
        <v>42668</v>
      </c>
      <c r="B221" s="27"/>
      <c r="C221" s="48"/>
      <c r="D221" s="19">
        <v>4</v>
      </c>
      <c r="E221" s="20">
        <f t="shared" si="62"/>
        <v>3</v>
      </c>
      <c r="F221" s="20">
        <f t="shared" si="64"/>
        <v>12</v>
      </c>
      <c r="G221" s="81" t="s">
        <v>19</v>
      </c>
      <c r="H221" s="20">
        <f t="shared" si="60"/>
        <v>-3</v>
      </c>
      <c r="I221" s="20">
        <f t="shared" si="63"/>
        <v>546.00000000000011</v>
      </c>
      <c r="J221" s="45">
        <f t="shared" si="56"/>
        <v>88</v>
      </c>
      <c r="K221" s="45">
        <f t="shared" si="57"/>
        <v>129</v>
      </c>
      <c r="L221" s="59">
        <f t="shared" si="58"/>
        <v>0.40552995391705071</v>
      </c>
      <c r="M221" s="23">
        <f t="shared" si="61"/>
        <v>4</v>
      </c>
      <c r="N221">
        <v>40</v>
      </c>
      <c r="O221" s="23">
        <f t="shared" si="59"/>
        <v>-36</v>
      </c>
      <c r="P221" s="45">
        <f t="shared" si="54"/>
        <v>6</v>
      </c>
      <c r="Q221" s="39">
        <f t="shared" si="55"/>
        <v>13</v>
      </c>
      <c r="R221" s="84">
        <f t="shared" si="53"/>
        <v>0.31578947368421051</v>
      </c>
    </row>
    <row r="222" spans="1:18" x14ac:dyDescent="0.3">
      <c r="A222" s="24">
        <v>42669</v>
      </c>
      <c r="B222" s="27" t="s">
        <v>548</v>
      </c>
      <c r="C222" s="48" t="s">
        <v>547</v>
      </c>
      <c r="D222" s="19">
        <v>2.75</v>
      </c>
      <c r="E222" s="20">
        <f t="shared" si="62"/>
        <v>9</v>
      </c>
      <c r="F222" s="20">
        <f t="shared" si="64"/>
        <v>24.75</v>
      </c>
      <c r="G222" s="81" t="s">
        <v>19</v>
      </c>
      <c r="H222" s="20">
        <f t="shared" si="60"/>
        <v>-9</v>
      </c>
      <c r="I222" s="20">
        <f t="shared" si="63"/>
        <v>537.00000000000011</v>
      </c>
      <c r="J222" s="45">
        <f t="shared" si="56"/>
        <v>88</v>
      </c>
      <c r="K222" s="45">
        <f t="shared" si="57"/>
        <v>130</v>
      </c>
      <c r="L222" s="59">
        <f t="shared" si="58"/>
        <v>0.40366972477064222</v>
      </c>
      <c r="M222" s="23">
        <f t="shared" si="61"/>
        <v>2.75</v>
      </c>
      <c r="N222">
        <v>41</v>
      </c>
      <c r="O222" s="23">
        <f t="shared" si="59"/>
        <v>-38.25</v>
      </c>
      <c r="P222" s="45">
        <f t="shared" si="54"/>
        <v>6</v>
      </c>
      <c r="Q222" s="39">
        <f t="shared" si="55"/>
        <v>14</v>
      </c>
      <c r="R222" s="84">
        <f t="shared" si="53"/>
        <v>0.3</v>
      </c>
    </row>
    <row r="223" spans="1:18" x14ac:dyDescent="0.3">
      <c r="A223" s="24">
        <v>42670</v>
      </c>
      <c r="B223" s="27" t="s">
        <v>550</v>
      </c>
      <c r="C223" s="48" t="s">
        <v>549</v>
      </c>
      <c r="D223" s="19">
        <v>3</v>
      </c>
      <c r="E223" s="20">
        <f t="shared" si="62"/>
        <v>18</v>
      </c>
      <c r="F223" s="20">
        <f t="shared" si="64"/>
        <v>54</v>
      </c>
      <c r="G223" s="81" t="s">
        <v>28</v>
      </c>
      <c r="H223" s="20">
        <f t="shared" si="60"/>
        <v>36</v>
      </c>
      <c r="I223" s="20">
        <f t="shared" si="63"/>
        <v>573.00000000000011</v>
      </c>
      <c r="J223" s="45">
        <f t="shared" si="56"/>
        <v>89</v>
      </c>
      <c r="K223" s="45">
        <f t="shared" si="57"/>
        <v>130</v>
      </c>
      <c r="L223" s="59">
        <f t="shared" si="58"/>
        <v>0.40639269406392692</v>
      </c>
      <c r="M223" s="23">
        <f t="shared" si="61"/>
        <v>3</v>
      </c>
      <c r="N223">
        <v>42</v>
      </c>
      <c r="O223" s="23">
        <f t="shared" si="59"/>
        <v>-39</v>
      </c>
      <c r="P223" s="45">
        <f t="shared" si="54"/>
        <v>7</v>
      </c>
      <c r="Q223" s="39">
        <f t="shared" si="55"/>
        <v>14</v>
      </c>
      <c r="R223" s="84">
        <f t="shared" si="53"/>
        <v>0.33333333333333331</v>
      </c>
    </row>
    <row r="224" spans="1:18" x14ac:dyDescent="0.3">
      <c r="A224" s="24">
        <v>42671</v>
      </c>
      <c r="B224" s="27" t="s">
        <v>555</v>
      </c>
      <c r="C224" s="48" t="s">
        <v>556</v>
      </c>
      <c r="D224" s="19">
        <v>3.25</v>
      </c>
      <c r="E224" s="20">
        <f t="shared" si="62"/>
        <v>1</v>
      </c>
      <c r="F224" s="20">
        <f t="shared" si="64"/>
        <v>3.25</v>
      </c>
      <c r="G224" s="81" t="s">
        <v>28</v>
      </c>
      <c r="H224" s="20">
        <f t="shared" si="60"/>
        <v>2.25</v>
      </c>
      <c r="I224" s="20">
        <f t="shared" si="63"/>
        <v>575.25000000000011</v>
      </c>
      <c r="J224" s="45">
        <f t="shared" si="56"/>
        <v>90</v>
      </c>
      <c r="K224" s="45">
        <f t="shared" si="57"/>
        <v>130</v>
      </c>
      <c r="L224" s="59">
        <f t="shared" si="58"/>
        <v>0.40909090909090912</v>
      </c>
      <c r="M224" s="23">
        <f t="shared" si="61"/>
        <v>3.25</v>
      </c>
      <c r="N224">
        <v>43</v>
      </c>
      <c r="O224" s="23">
        <f t="shared" si="59"/>
        <v>-39.75</v>
      </c>
      <c r="P224" s="45">
        <f t="shared" si="54"/>
        <v>8</v>
      </c>
      <c r="Q224" s="39">
        <f t="shared" si="55"/>
        <v>14</v>
      </c>
      <c r="R224" s="84">
        <f t="shared" si="53"/>
        <v>0.36363636363636365</v>
      </c>
    </row>
    <row r="225" spans="1:18" x14ac:dyDescent="0.3">
      <c r="A225" s="24">
        <v>42674</v>
      </c>
      <c r="B225" s="123" t="s">
        <v>553</v>
      </c>
      <c r="C225" s="64" t="s">
        <v>554</v>
      </c>
      <c r="D225" s="19">
        <v>2.88</v>
      </c>
      <c r="E225" s="20">
        <f t="shared" ref="E225:E288" si="65">IF(D225="","",IF(G224="Won",1,IF(COUNTIF(G220:G224,"Lost")&gt;4,1,IF(E224&gt;=9,E224*2,E224*3))))</f>
        <v>1</v>
      </c>
      <c r="F225" s="20">
        <f t="shared" ref="F225:F288" si="66">IF(D225="","",IF(G224="Won",  D225*E225,D225*E225))</f>
        <v>2.88</v>
      </c>
      <c r="G225" s="81" t="s">
        <v>19</v>
      </c>
      <c r="H225" s="20">
        <f t="shared" ref="H225:H288" si="67">IF(G225="","",IF(G225="Won", E225*D225-E225,-E225))</f>
        <v>-1</v>
      </c>
      <c r="I225" s="20">
        <f t="shared" ref="I225:I288" si="68">IF(G225="","",H225+I224)</f>
        <v>574.25000000000011</v>
      </c>
      <c r="J225" s="45">
        <f t="shared" si="56"/>
        <v>90</v>
      </c>
      <c r="K225" s="45">
        <f t="shared" si="57"/>
        <v>131</v>
      </c>
      <c r="L225" s="59">
        <f t="shared" si="58"/>
        <v>0.40723981900452488</v>
      </c>
      <c r="M225" s="23">
        <f t="shared" ref="M225:M288" si="69">D225</f>
        <v>2.88</v>
      </c>
      <c r="N225">
        <v>44</v>
      </c>
      <c r="O225" s="23">
        <f t="shared" ref="O225:O288" si="70">M225-N225</f>
        <v>-41.12</v>
      </c>
      <c r="P225" s="45">
        <f t="shared" ref="P225:P288" si="71">IF(G225="","",IF(G225="Won",P224+1,IF(G225="Push",P224,P224)))</f>
        <v>8</v>
      </c>
      <c r="Q225" s="39">
        <f t="shared" ref="Q225:Q288" si="72">IF(G225="","",IF(G225="Lost",Q224+1,IF(G225="Push",Q224,Q224)))</f>
        <v>15</v>
      </c>
      <c r="R225" s="84">
        <f t="shared" ref="R225:R288" si="73">IF(G225="","",P225/(P225+Q225))</f>
        <v>0.34782608695652173</v>
      </c>
    </row>
    <row r="226" spans="1:18" x14ac:dyDescent="0.3">
      <c r="A226" s="16">
        <v>42675</v>
      </c>
      <c r="B226" s="74" t="s">
        <v>551</v>
      </c>
      <c r="C226" s="75" t="s">
        <v>552</v>
      </c>
      <c r="D226" s="76">
        <v>2.88</v>
      </c>
      <c r="E226" s="20">
        <f t="shared" si="65"/>
        <v>3</v>
      </c>
      <c r="F226" s="20">
        <f t="shared" si="66"/>
        <v>8.64</v>
      </c>
      <c r="G226" s="85" t="s">
        <v>19</v>
      </c>
      <c r="H226" s="20">
        <f t="shared" si="67"/>
        <v>-3</v>
      </c>
      <c r="I226" s="20">
        <f t="shared" si="68"/>
        <v>571.25000000000011</v>
      </c>
      <c r="J226" s="45">
        <f t="shared" si="56"/>
        <v>90</v>
      </c>
      <c r="K226" s="45">
        <f t="shared" si="57"/>
        <v>132</v>
      </c>
      <c r="L226" s="59">
        <f t="shared" si="58"/>
        <v>0.40540540540540543</v>
      </c>
      <c r="M226" s="23">
        <f t="shared" si="69"/>
        <v>2.88</v>
      </c>
      <c r="N226">
        <v>45</v>
      </c>
      <c r="O226" s="23">
        <f t="shared" si="70"/>
        <v>-42.12</v>
      </c>
      <c r="P226" s="45">
        <v>0</v>
      </c>
      <c r="Q226" s="39">
        <v>1</v>
      </c>
      <c r="R226" s="84">
        <f t="shared" si="73"/>
        <v>0</v>
      </c>
    </row>
    <row r="227" spans="1:18" x14ac:dyDescent="0.3">
      <c r="A227" s="24">
        <v>42676</v>
      </c>
      <c r="B227" s="27" t="s">
        <v>562</v>
      </c>
      <c r="C227" s="48" t="s">
        <v>561</v>
      </c>
      <c r="D227" s="19">
        <v>2.5</v>
      </c>
      <c r="E227" s="20">
        <f t="shared" si="65"/>
        <v>9</v>
      </c>
      <c r="F227" s="20">
        <f t="shared" si="66"/>
        <v>22.5</v>
      </c>
      <c r="G227" s="81" t="s">
        <v>19</v>
      </c>
      <c r="H227" s="20">
        <f t="shared" si="67"/>
        <v>-9</v>
      </c>
      <c r="I227" s="20">
        <f t="shared" si="68"/>
        <v>562.25000000000011</v>
      </c>
      <c r="J227" s="45">
        <f t="shared" ref="J227:J258" si="74">IF(G227="","",IF(G227="Won",J226+1,IF(G227="Push",J226,J226)))</f>
        <v>90</v>
      </c>
      <c r="K227" s="45">
        <f t="shared" ref="K227:K258" si="75">IF(G227="","",IF(G227="Lost",K226+1,IF(G227="Push",K226,K226)))</f>
        <v>133</v>
      </c>
      <c r="L227" s="59">
        <f t="shared" ref="L227:L258" si="76">IF(G227="","",J227/(J227+K227))</f>
        <v>0.40358744394618834</v>
      </c>
      <c r="M227" s="23">
        <f t="shared" si="69"/>
        <v>2.5</v>
      </c>
      <c r="N227">
        <v>46</v>
      </c>
      <c r="O227" s="23">
        <f t="shared" si="70"/>
        <v>-43.5</v>
      </c>
      <c r="P227" s="45">
        <f t="shared" si="71"/>
        <v>0</v>
      </c>
      <c r="Q227" s="39">
        <f t="shared" si="72"/>
        <v>2</v>
      </c>
      <c r="R227" s="84">
        <f t="shared" si="73"/>
        <v>0</v>
      </c>
    </row>
    <row r="228" spans="1:18" x14ac:dyDescent="0.3">
      <c r="A228" s="24">
        <v>42677</v>
      </c>
      <c r="B228" s="27" t="s">
        <v>560</v>
      </c>
      <c r="C228" s="48" t="s">
        <v>559</v>
      </c>
      <c r="D228" s="19">
        <v>2.37</v>
      </c>
      <c r="E228" s="20">
        <f t="shared" si="65"/>
        <v>18</v>
      </c>
      <c r="F228" s="20">
        <f t="shared" si="66"/>
        <v>42.660000000000004</v>
      </c>
      <c r="G228" s="81" t="s">
        <v>19</v>
      </c>
      <c r="H228" s="20">
        <f t="shared" si="67"/>
        <v>-18</v>
      </c>
      <c r="I228" s="20">
        <f t="shared" si="68"/>
        <v>544.25000000000011</v>
      </c>
      <c r="J228" s="45">
        <f t="shared" si="74"/>
        <v>90</v>
      </c>
      <c r="K228" s="45">
        <f t="shared" si="75"/>
        <v>134</v>
      </c>
      <c r="L228" s="59">
        <f t="shared" si="76"/>
        <v>0.4017857142857143</v>
      </c>
      <c r="M228" s="23">
        <f t="shared" si="69"/>
        <v>2.37</v>
      </c>
      <c r="N228">
        <v>47</v>
      </c>
      <c r="O228" s="23">
        <f t="shared" si="70"/>
        <v>-44.63</v>
      </c>
      <c r="P228" s="45">
        <f t="shared" si="71"/>
        <v>0</v>
      </c>
      <c r="Q228" s="39">
        <f t="shared" si="72"/>
        <v>3</v>
      </c>
      <c r="R228" s="84">
        <f t="shared" si="73"/>
        <v>0</v>
      </c>
    </row>
    <row r="229" spans="1:18" x14ac:dyDescent="0.3">
      <c r="A229" s="24">
        <v>42678</v>
      </c>
      <c r="B229" s="27" t="s">
        <v>558</v>
      </c>
      <c r="C229" s="48" t="s">
        <v>557</v>
      </c>
      <c r="D229" s="19">
        <v>3.5</v>
      </c>
      <c r="E229" s="20">
        <f t="shared" si="65"/>
        <v>36</v>
      </c>
      <c r="F229" s="20">
        <f t="shared" si="66"/>
        <v>126</v>
      </c>
      <c r="G229" s="81" t="s">
        <v>28</v>
      </c>
      <c r="H229" s="20">
        <f t="shared" si="67"/>
        <v>90</v>
      </c>
      <c r="I229" s="20">
        <f t="shared" si="68"/>
        <v>634.25000000000011</v>
      </c>
      <c r="J229" s="45">
        <f t="shared" si="74"/>
        <v>91</v>
      </c>
      <c r="K229" s="45">
        <f t="shared" si="75"/>
        <v>134</v>
      </c>
      <c r="L229" s="59">
        <f t="shared" si="76"/>
        <v>0.40444444444444444</v>
      </c>
      <c r="M229" s="23">
        <f t="shared" si="69"/>
        <v>3.5</v>
      </c>
      <c r="N229">
        <v>48</v>
      </c>
      <c r="O229" s="23">
        <f t="shared" si="70"/>
        <v>-44.5</v>
      </c>
      <c r="P229" s="45">
        <f t="shared" si="71"/>
        <v>1</v>
      </c>
      <c r="Q229" s="39">
        <f t="shared" si="72"/>
        <v>3</v>
      </c>
      <c r="R229" s="84">
        <f t="shared" si="73"/>
        <v>0.25</v>
      </c>
    </row>
    <row r="230" spans="1:18" x14ac:dyDescent="0.3">
      <c r="A230" s="24">
        <v>42681</v>
      </c>
      <c r="B230" s="27" t="s">
        <v>567</v>
      </c>
      <c r="C230" s="48" t="s">
        <v>568</v>
      </c>
      <c r="D230" s="19">
        <v>2.5</v>
      </c>
      <c r="E230" s="20">
        <f t="shared" si="65"/>
        <v>1</v>
      </c>
      <c r="F230" s="20">
        <f t="shared" si="66"/>
        <v>2.5</v>
      </c>
      <c r="G230" s="81" t="s">
        <v>19</v>
      </c>
      <c r="H230" s="20">
        <f t="shared" si="67"/>
        <v>-1</v>
      </c>
      <c r="I230" s="20">
        <f t="shared" si="68"/>
        <v>633.25000000000011</v>
      </c>
      <c r="J230" s="45">
        <f t="shared" si="74"/>
        <v>91</v>
      </c>
      <c r="K230" s="45">
        <f t="shared" si="75"/>
        <v>135</v>
      </c>
      <c r="L230" s="59">
        <f t="shared" si="76"/>
        <v>0.40265486725663718</v>
      </c>
      <c r="M230" s="23">
        <f t="shared" si="69"/>
        <v>2.5</v>
      </c>
      <c r="N230">
        <v>49</v>
      </c>
      <c r="O230" s="23">
        <f t="shared" si="70"/>
        <v>-46.5</v>
      </c>
      <c r="P230" s="45">
        <f t="shared" si="71"/>
        <v>1</v>
      </c>
      <c r="Q230" s="39">
        <f t="shared" si="72"/>
        <v>4</v>
      </c>
      <c r="R230" s="84">
        <f t="shared" si="73"/>
        <v>0.2</v>
      </c>
    </row>
    <row r="231" spans="1:18" x14ac:dyDescent="0.3">
      <c r="A231" s="24">
        <v>42682</v>
      </c>
      <c r="B231" s="27" t="s">
        <v>566</v>
      </c>
      <c r="C231" s="48" t="s">
        <v>565</v>
      </c>
      <c r="D231" s="19">
        <v>3</v>
      </c>
      <c r="E231" s="20">
        <f t="shared" si="65"/>
        <v>3</v>
      </c>
      <c r="F231" s="20">
        <f t="shared" si="66"/>
        <v>9</v>
      </c>
      <c r="G231" s="81" t="s">
        <v>19</v>
      </c>
      <c r="H231" s="20">
        <f t="shared" si="67"/>
        <v>-3</v>
      </c>
      <c r="I231" s="20">
        <f t="shared" si="68"/>
        <v>630.25000000000011</v>
      </c>
      <c r="J231" s="45">
        <f t="shared" si="74"/>
        <v>91</v>
      </c>
      <c r="K231" s="45">
        <f t="shared" si="75"/>
        <v>136</v>
      </c>
      <c r="L231" s="59">
        <f t="shared" si="76"/>
        <v>0.40088105726872247</v>
      </c>
      <c r="M231" s="23">
        <f t="shared" si="69"/>
        <v>3</v>
      </c>
      <c r="N231">
        <v>50</v>
      </c>
      <c r="O231" s="23">
        <f t="shared" si="70"/>
        <v>-47</v>
      </c>
      <c r="P231" s="45">
        <f t="shared" si="71"/>
        <v>1</v>
      </c>
      <c r="Q231" s="39">
        <f t="shared" si="72"/>
        <v>5</v>
      </c>
      <c r="R231" s="84">
        <f t="shared" si="73"/>
        <v>0.16666666666666666</v>
      </c>
    </row>
    <row r="232" spans="1:18" x14ac:dyDescent="0.3">
      <c r="A232" s="24">
        <v>42683</v>
      </c>
      <c r="B232" s="27" t="s">
        <v>569</v>
      </c>
      <c r="C232" s="48" t="s">
        <v>570</v>
      </c>
      <c r="D232" s="19">
        <v>3.25</v>
      </c>
      <c r="E232" s="20">
        <f t="shared" si="65"/>
        <v>9</v>
      </c>
      <c r="F232" s="20">
        <f t="shared" si="66"/>
        <v>29.25</v>
      </c>
      <c r="G232" s="81" t="s">
        <v>19</v>
      </c>
      <c r="H232" s="20">
        <f t="shared" si="67"/>
        <v>-9</v>
      </c>
      <c r="I232" s="20">
        <f t="shared" si="68"/>
        <v>621.25000000000011</v>
      </c>
      <c r="J232" s="45">
        <f t="shared" si="74"/>
        <v>91</v>
      </c>
      <c r="K232" s="45">
        <f t="shared" si="75"/>
        <v>137</v>
      </c>
      <c r="L232" s="59">
        <f t="shared" si="76"/>
        <v>0.39912280701754388</v>
      </c>
      <c r="M232" s="23">
        <f t="shared" si="69"/>
        <v>3.25</v>
      </c>
      <c r="N232">
        <v>51</v>
      </c>
      <c r="O232" s="23">
        <f t="shared" si="70"/>
        <v>-47.75</v>
      </c>
      <c r="P232" s="45">
        <f t="shared" si="71"/>
        <v>1</v>
      </c>
      <c r="Q232" s="39">
        <f t="shared" si="72"/>
        <v>6</v>
      </c>
      <c r="R232" s="84">
        <f t="shared" si="73"/>
        <v>0.14285714285714285</v>
      </c>
    </row>
    <row r="233" spans="1:18" x14ac:dyDescent="0.3">
      <c r="A233" s="24">
        <v>42684</v>
      </c>
      <c r="B233" s="27" t="s">
        <v>571</v>
      </c>
      <c r="C233" s="48" t="s">
        <v>572</v>
      </c>
      <c r="D233" s="19">
        <v>2.87</v>
      </c>
      <c r="E233" s="20">
        <f t="shared" si="65"/>
        <v>18</v>
      </c>
      <c r="F233" s="20">
        <f t="shared" si="66"/>
        <v>51.660000000000004</v>
      </c>
      <c r="G233" s="81" t="s">
        <v>28</v>
      </c>
      <c r="H233" s="20">
        <f t="shared" si="67"/>
        <v>33.660000000000004</v>
      </c>
      <c r="I233" s="20">
        <f t="shared" si="68"/>
        <v>654.91000000000008</v>
      </c>
      <c r="J233" s="45">
        <f t="shared" si="74"/>
        <v>92</v>
      </c>
      <c r="K233" s="45">
        <f t="shared" si="75"/>
        <v>137</v>
      </c>
      <c r="L233" s="59">
        <f t="shared" si="76"/>
        <v>0.40174672489082969</v>
      </c>
      <c r="M233" s="23">
        <f t="shared" si="69"/>
        <v>2.87</v>
      </c>
      <c r="N233">
        <v>52</v>
      </c>
      <c r="O233" s="23">
        <f t="shared" si="70"/>
        <v>-49.13</v>
      </c>
      <c r="P233" s="45">
        <f t="shared" si="71"/>
        <v>2</v>
      </c>
      <c r="Q233" s="39">
        <f t="shared" si="72"/>
        <v>6</v>
      </c>
      <c r="R233" s="84">
        <f t="shared" si="73"/>
        <v>0.25</v>
      </c>
    </row>
    <row r="234" spans="1:18" x14ac:dyDescent="0.3">
      <c r="A234" s="24">
        <v>42685</v>
      </c>
      <c r="B234" s="27" t="s">
        <v>582</v>
      </c>
      <c r="C234" s="48" t="s">
        <v>581</v>
      </c>
      <c r="D234" s="19">
        <v>2.25</v>
      </c>
      <c r="E234" s="20">
        <f t="shared" si="65"/>
        <v>1</v>
      </c>
      <c r="F234" s="20">
        <f t="shared" si="66"/>
        <v>2.25</v>
      </c>
      <c r="G234" s="81" t="s">
        <v>19</v>
      </c>
      <c r="H234" s="20">
        <f t="shared" si="67"/>
        <v>-1</v>
      </c>
      <c r="I234" s="20">
        <f t="shared" si="68"/>
        <v>653.91000000000008</v>
      </c>
      <c r="J234" s="45">
        <f t="shared" si="74"/>
        <v>92</v>
      </c>
      <c r="K234" s="45">
        <f t="shared" si="75"/>
        <v>138</v>
      </c>
      <c r="L234" s="59">
        <f t="shared" si="76"/>
        <v>0.4</v>
      </c>
      <c r="M234" s="23">
        <f t="shared" si="69"/>
        <v>2.25</v>
      </c>
      <c r="N234">
        <v>53</v>
      </c>
      <c r="O234" s="23">
        <f t="shared" si="70"/>
        <v>-50.75</v>
      </c>
      <c r="P234" s="45">
        <f t="shared" si="71"/>
        <v>2</v>
      </c>
      <c r="Q234" s="39">
        <f t="shared" si="72"/>
        <v>7</v>
      </c>
      <c r="R234" s="84">
        <f t="shared" si="73"/>
        <v>0.22222222222222221</v>
      </c>
    </row>
    <row r="235" spans="1:18" x14ac:dyDescent="0.3">
      <c r="A235" s="24">
        <v>42688</v>
      </c>
      <c r="B235" s="27" t="s">
        <v>579</v>
      </c>
      <c r="C235" s="48" t="s">
        <v>580</v>
      </c>
      <c r="D235" s="19">
        <v>4</v>
      </c>
      <c r="E235" s="20">
        <f t="shared" si="65"/>
        <v>3</v>
      </c>
      <c r="F235" s="20">
        <f t="shared" si="66"/>
        <v>12</v>
      </c>
      <c r="G235" s="81" t="s">
        <v>19</v>
      </c>
      <c r="H235" s="20">
        <f t="shared" si="67"/>
        <v>-3</v>
      </c>
      <c r="I235" s="20">
        <f t="shared" si="68"/>
        <v>650.91000000000008</v>
      </c>
      <c r="J235" s="45">
        <f t="shared" si="74"/>
        <v>92</v>
      </c>
      <c r="K235" s="45">
        <f t="shared" si="75"/>
        <v>139</v>
      </c>
      <c r="L235" s="59">
        <f t="shared" si="76"/>
        <v>0.39826839826839827</v>
      </c>
      <c r="M235" s="23">
        <f t="shared" si="69"/>
        <v>4</v>
      </c>
      <c r="N235">
        <v>54</v>
      </c>
      <c r="O235" s="23">
        <f t="shared" si="70"/>
        <v>-50</v>
      </c>
      <c r="P235" s="45">
        <f t="shared" si="71"/>
        <v>2</v>
      </c>
      <c r="Q235" s="39">
        <f t="shared" si="72"/>
        <v>8</v>
      </c>
      <c r="R235" s="84">
        <f t="shared" si="73"/>
        <v>0.2</v>
      </c>
    </row>
    <row r="236" spans="1:18" x14ac:dyDescent="0.3">
      <c r="A236" s="24">
        <v>42689</v>
      </c>
      <c r="B236" s="27" t="s">
        <v>573</v>
      </c>
      <c r="C236" s="48" t="s">
        <v>574</v>
      </c>
      <c r="D236" s="19">
        <v>2.25</v>
      </c>
      <c r="E236" s="20">
        <f t="shared" si="65"/>
        <v>9</v>
      </c>
      <c r="F236" s="20">
        <f t="shared" si="66"/>
        <v>20.25</v>
      </c>
      <c r="G236" s="81" t="s">
        <v>28</v>
      </c>
      <c r="H236" s="20">
        <f t="shared" si="67"/>
        <v>11.25</v>
      </c>
      <c r="I236" s="20">
        <f t="shared" si="68"/>
        <v>662.16000000000008</v>
      </c>
      <c r="J236" s="45">
        <f t="shared" si="74"/>
        <v>93</v>
      </c>
      <c r="K236" s="45">
        <f t="shared" si="75"/>
        <v>139</v>
      </c>
      <c r="L236" s="59">
        <f t="shared" si="76"/>
        <v>0.40086206896551724</v>
      </c>
      <c r="M236" s="23">
        <f t="shared" si="69"/>
        <v>2.25</v>
      </c>
      <c r="N236">
        <v>55</v>
      </c>
      <c r="O236" s="23">
        <f t="shared" si="70"/>
        <v>-52.75</v>
      </c>
      <c r="P236" s="45">
        <f t="shared" si="71"/>
        <v>3</v>
      </c>
      <c r="Q236" s="39">
        <f t="shared" si="72"/>
        <v>8</v>
      </c>
      <c r="R236" s="84">
        <f t="shared" si="73"/>
        <v>0.27272727272727271</v>
      </c>
    </row>
    <row r="237" spans="1:18" x14ac:dyDescent="0.3">
      <c r="A237" s="24">
        <v>42690</v>
      </c>
      <c r="B237" s="27" t="s">
        <v>577</v>
      </c>
      <c r="C237" s="48" t="s">
        <v>578</v>
      </c>
      <c r="D237" s="19">
        <v>2.75</v>
      </c>
      <c r="E237" s="20">
        <f t="shared" si="65"/>
        <v>1</v>
      </c>
      <c r="F237" s="20">
        <f t="shared" si="66"/>
        <v>2.75</v>
      </c>
      <c r="G237" s="81" t="s">
        <v>19</v>
      </c>
      <c r="H237" s="20">
        <f t="shared" si="67"/>
        <v>-1</v>
      </c>
      <c r="I237" s="20">
        <f t="shared" si="68"/>
        <v>661.16000000000008</v>
      </c>
      <c r="J237" s="45">
        <f t="shared" si="74"/>
        <v>93</v>
      </c>
      <c r="K237" s="45">
        <f t="shared" si="75"/>
        <v>140</v>
      </c>
      <c r="L237" s="59">
        <f t="shared" si="76"/>
        <v>0.39914163090128757</v>
      </c>
      <c r="M237" s="23">
        <f t="shared" si="69"/>
        <v>2.75</v>
      </c>
      <c r="N237">
        <v>56</v>
      </c>
      <c r="O237" s="23">
        <f t="shared" si="70"/>
        <v>-53.25</v>
      </c>
      <c r="P237" s="45">
        <f t="shared" si="71"/>
        <v>3</v>
      </c>
      <c r="Q237" s="39">
        <f t="shared" si="72"/>
        <v>9</v>
      </c>
      <c r="R237" s="84">
        <f t="shared" si="73"/>
        <v>0.25</v>
      </c>
    </row>
    <row r="238" spans="1:18" x14ac:dyDescent="0.3">
      <c r="A238" s="24">
        <v>42691</v>
      </c>
      <c r="B238" s="27" t="s">
        <v>575</v>
      </c>
      <c r="C238" s="48" t="s">
        <v>576</v>
      </c>
      <c r="D238" s="19">
        <v>2.25</v>
      </c>
      <c r="E238" s="20">
        <f t="shared" si="65"/>
        <v>3</v>
      </c>
      <c r="F238" s="20">
        <f t="shared" si="66"/>
        <v>6.75</v>
      </c>
      <c r="G238" s="81" t="s">
        <v>28</v>
      </c>
      <c r="H238" s="20">
        <f t="shared" si="67"/>
        <v>3.75</v>
      </c>
      <c r="I238" s="20">
        <f t="shared" si="68"/>
        <v>664.91000000000008</v>
      </c>
      <c r="J238" s="45">
        <f t="shared" si="74"/>
        <v>94</v>
      </c>
      <c r="K238" s="45">
        <f t="shared" si="75"/>
        <v>140</v>
      </c>
      <c r="L238" s="59">
        <f t="shared" si="76"/>
        <v>0.40170940170940173</v>
      </c>
      <c r="M238" s="23">
        <f t="shared" si="69"/>
        <v>2.25</v>
      </c>
      <c r="N238">
        <v>57</v>
      </c>
      <c r="O238" s="23">
        <f t="shared" si="70"/>
        <v>-54.75</v>
      </c>
      <c r="P238" s="45">
        <f t="shared" si="71"/>
        <v>4</v>
      </c>
      <c r="Q238" s="39">
        <f t="shared" si="72"/>
        <v>9</v>
      </c>
      <c r="R238" s="84">
        <f t="shared" si="73"/>
        <v>0.30769230769230771</v>
      </c>
    </row>
    <row r="239" spans="1:18" x14ac:dyDescent="0.3">
      <c r="A239" s="24">
        <v>42692</v>
      </c>
      <c r="B239" s="27" t="s">
        <v>583</v>
      </c>
      <c r="C239" s="48" t="s">
        <v>584</v>
      </c>
      <c r="D239" s="19">
        <v>2.62</v>
      </c>
      <c r="E239" s="20">
        <f t="shared" si="65"/>
        <v>1</v>
      </c>
      <c r="F239" s="20">
        <f t="shared" si="66"/>
        <v>2.62</v>
      </c>
      <c r="G239" s="81" t="s">
        <v>19</v>
      </c>
      <c r="H239" s="20">
        <f t="shared" si="67"/>
        <v>-1</v>
      </c>
      <c r="I239" s="20">
        <f t="shared" si="68"/>
        <v>663.91000000000008</v>
      </c>
      <c r="J239" s="45">
        <f t="shared" si="74"/>
        <v>94</v>
      </c>
      <c r="K239" s="45">
        <f t="shared" si="75"/>
        <v>141</v>
      </c>
      <c r="L239" s="59">
        <f t="shared" si="76"/>
        <v>0.4</v>
      </c>
      <c r="M239" s="23">
        <f t="shared" si="69"/>
        <v>2.62</v>
      </c>
      <c r="N239">
        <v>58</v>
      </c>
      <c r="O239" s="23">
        <f t="shared" si="70"/>
        <v>-55.38</v>
      </c>
      <c r="P239" s="45">
        <f t="shared" si="71"/>
        <v>4</v>
      </c>
      <c r="Q239" s="39">
        <f t="shared" si="72"/>
        <v>10</v>
      </c>
      <c r="R239" s="84">
        <f t="shared" si="73"/>
        <v>0.2857142857142857</v>
      </c>
    </row>
    <row r="240" spans="1:18" x14ac:dyDescent="0.3">
      <c r="A240" s="24">
        <v>42693</v>
      </c>
      <c r="B240" s="27" t="s">
        <v>585</v>
      </c>
      <c r="C240" s="48" t="s">
        <v>586</v>
      </c>
      <c r="D240" s="19">
        <v>3</v>
      </c>
      <c r="E240" s="20">
        <f t="shared" si="65"/>
        <v>3</v>
      </c>
      <c r="F240" s="20">
        <f t="shared" si="66"/>
        <v>9</v>
      </c>
      <c r="G240" s="81" t="s">
        <v>19</v>
      </c>
      <c r="H240" s="20">
        <f t="shared" si="67"/>
        <v>-3</v>
      </c>
      <c r="I240" s="20">
        <f t="shared" si="68"/>
        <v>660.91000000000008</v>
      </c>
      <c r="J240" s="45">
        <f t="shared" si="74"/>
        <v>94</v>
      </c>
      <c r="K240" s="45">
        <f t="shared" si="75"/>
        <v>142</v>
      </c>
      <c r="L240" s="59">
        <f t="shared" si="76"/>
        <v>0.39830508474576271</v>
      </c>
      <c r="M240" s="23">
        <f t="shared" si="69"/>
        <v>3</v>
      </c>
      <c r="N240">
        <v>59</v>
      </c>
      <c r="O240" s="23">
        <f t="shared" si="70"/>
        <v>-56</v>
      </c>
      <c r="P240" s="45">
        <f t="shared" si="71"/>
        <v>4</v>
      </c>
      <c r="Q240" s="39">
        <f t="shared" si="72"/>
        <v>11</v>
      </c>
      <c r="R240" s="84">
        <f t="shared" si="73"/>
        <v>0.26666666666666666</v>
      </c>
    </row>
    <row r="241" spans="1:18" x14ac:dyDescent="0.3">
      <c r="A241" s="24">
        <v>42695</v>
      </c>
      <c r="B241" s="27" t="s">
        <v>588</v>
      </c>
      <c r="C241" s="48" t="s">
        <v>587</v>
      </c>
      <c r="D241" s="19">
        <v>2.75</v>
      </c>
      <c r="E241" s="20">
        <f t="shared" si="65"/>
        <v>9</v>
      </c>
      <c r="F241" s="20">
        <f t="shared" si="66"/>
        <v>24.75</v>
      </c>
      <c r="G241" s="81" t="s">
        <v>19</v>
      </c>
      <c r="H241" s="20">
        <f t="shared" si="67"/>
        <v>-9</v>
      </c>
      <c r="I241" s="20">
        <f t="shared" si="68"/>
        <v>651.91000000000008</v>
      </c>
      <c r="J241" s="45">
        <f t="shared" si="74"/>
        <v>94</v>
      </c>
      <c r="K241" s="45">
        <f t="shared" si="75"/>
        <v>143</v>
      </c>
      <c r="L241" s="59">
        <f t="shared" si="76"/>
        <v>0.39662447257383965</v>
      </c>
      <c r="M241" s="23">
        <f t="shared" si="69"/>
        <v>2.75</v>
      </c>
      <c r="N241">
        <v>60</v>
      </c>
      <c r="O241" s="23">
        <f t="shared" si="70"/>
        <v>-57.25</v>
      </c>
      <c r="P241" s="45">
        <f t="shared" si="71"/>
        <v>4</v>
      </c>
      <c r="Q241" s="39">
        <f t="shared" si="72"/>
        <v>12</v>
      </c>
      <c r="R241" s="84">
        <f t="shared" si="73"/>
        <v>0.25</v>
      </c>
    </row>
    <row r="242" spans="1:18" x14ac:dyDescent="0.3">
      <c r="A242" s="24">
        <v>42696</v>
      </c>
      <c r="B242" s="27" t="s">
        <v>590</v>
      </c>
      <c r="C242" s="48" t="s">
        <v>589</v>
      </c>
      <c r="D242" s="19">
        <v>3.5</v>
      </c>
      <c r="E242" s="20">
        <f t="shared" si="65"/>
        <v>18</v>
      </c>
      <c r="F242" s="20">
        <f t="shared" si="66"/>
        <v>63</v>
      </c>
      <c r="G242" s="81" t="s">
        <v>19</v>
      </c>
      <c r="H242" s="20">
        <f t="shared" si="67"/>
        <v>-18</v>
      </c>
      <c r="I242" s="20">
        <f t="shared" si="68"/>
        <v>633.91000000000008</v>
      </c>
      <c r="J242" s="45">
        <f t="shared" si="74"/>
        <v>94</v>
      </c>
      <c r="K242" s="45">
        <f t="shared" si="75"/>
        <v>144</v>
      </c>
      <c r="L242" s="59">
        <f t="shared" si="76"/>
        <v>0.3949579831932773</v>
      </c>
      <c r="M242" s="23">
        <f t="shared" si="69"/>
        <v>3.5</v>
      </c>
      <c r="N242">
        <v>61</v>
      </c>
      <c r="O242" s="23">
        <f t="shared" si="70"/>
        <v>-57.5</v>
      </c>
      <c r="P242" s="45">
        <f t="shared" si="71"/>
        <v>4</v>
      </c>
      <c r="Q242" s="39">
        <f t="shared" si="72"/>
        <v>13</v>
      </c>
      <c r="R242" s="84">
        <f t="shared" si="73"/>
        <v>0.23529411764705882</v>
      </c>
    </row>
    <row r="243" spans="1:18" x14ac:dyDescent="0.3">
      <c r="A243" s="24">
        <v>42697</v>
      </c>
      <c r="B243" s="27" t="s">
        <v>591</v>
      </c>
      <c r="C243" s="48" t="s">
        <v>592</v>
      </c>
      <c r="D243" s="19">
        <v>2.5</v>
      </c>
      <c r="E243" s="20">
        <f t="shared" si="65"/>
        <v>36</v>
      </c>
      <c r="F243" s="20">
        <f t="shared" si="66"/>
        <v>90</v>
      </c>
      <c r="G243" s="81" t="s">
        <v>28</v>
      </c>
      <c r="H243" s="20">
        <f t="shared" si="67"/>
        <v>54</v>
      </c>
      <c r="I243" s="20">
        <f t="shared" si="68"/>
        <v>687.91000000000008</v>
      </c>
      <c r="J243" s="45">
        <f t="shared" si="74"/>
        <v>95</v>
      </c>
      <c r="K243" s="45">
        <f t="shared" si="75"/>
        <v>144</v>
      </c>
      <c r="L243" s="59">
        <f t="shared" si="76"/>
        <v>0.39748953974895396</v>
      </c>
      <c r="M243" s="23">
        <f t="shared" si="69"/>
        <v>2.5</v>
      </c>
      <c r="N243">
        <v>62</v>
      </c>
      <c r="O243" s="23">
        <f t="shared" si="70"/>
        <v>-59.5</v>
      </c>
      <c r="P243" s="45">
        <f t="shared" si="71"/>
        <v>5</v>
      </c>
      <c r="Q243" s="39">
        <f t="shared" si="72"/>
        <v>13</v>
      </c>
      <c r="R243" s="84">
        <f t="shared" si="73"/>
        <v>0.27777777777777779</v>
      </c>
    </row>
    <row r="244" spans="1:18" x14ac:dyDescent="0.3">
      <c r="A244" s="24"/>
      <c r="B244" s="27"/>
      <c r="C244" s="48"/>
      <c r="D244" s="19"/>
      <c r="E244" s="20" t="str">
        <f t="shared" si="65"/>
        <v/>
      </c>
      <c r="F244" s="20" t="str">
        <f t="shared" si="66"/>
        <v/>
      </c>
      <c r="G244" s="81"/>
      <c r="H244" s="20" t="str">
        <f t="shared" si="67"/>
        <v/>
      </c>
      <c r="I244" s="20" t="str">
        <f t="shared" si="68"/>
        <v/>
      </c>
      <c r="J244" s="45" t="str">
        <f t="shared" si="74"/>
        <v/>
      </c>
      <c r="K244" s="45" t="str">
        <f t="shared" si="75"/>
        <v/>
      </c>
      <c r="L244" s="59" t="str">
        <f t="shared" si="76"/>
        <v/>
      </c>
      <c r="M244" s="23">
        <f t="shared" si="69"/>
        <v>0</v>
      </c>
      <c r="N244">
        <v>63</v>
      </c>
      <c r="O244" s="23">
        <f t="shared" si="70"/>
        <v>-63</v>
      </c>
      <c r="P244" s="45" t="str">
        <f t="shared" si="71"/>
        <v/>
      </c>
      <c r="Q244" s="39" t="str">
        <f t="shared" si="72"/>
        <v/>
      </c>
      <c r="R244" s="84" t="str">
        <f t="shared" si="73"/>
        <v/>
      </c>
    </row>
    <row r="245" spans="1:18" x14ac:dyDescent="0.3">
      <c r="A245" s="24"/>
      <c r="B245" s="27"/>
      <c r="C245" s="48"/>
      <c r="D245" s="19"/>
      <c r="E245" s="20" t="str">
        <f t="shared" si="65"/>
        <v/>
      </c>
      <c r="F245" s="20" t="str">
        <f t="shared" si="66"/>
        <v/>
      </c>
      <c r="G245" s="81"/>
      <c r="H245" s="20" t="str">
        <f t="shared" si="67"/>
        <v/>
      </c>
      <c r="I245" s="20" t="str">
        <f t="shared" si="68"/>
        <v/>
      </c>
      <c r="J245" s="45" t="str">
        <f t="shared" si="74"/>
        <v/>
      </c>
      <c r="K245" s="45" t="str">
        <f t="shared" si="75"/>
        <v/>
      </c>
      <c r="L245" s="59" t="str">
        <f t="shared" si="76"/>
        <v/>
      </c>
      <c r="M245" s="23">
        <f t="shared" si="69"/>
        <v>0</v>
      </c>
      <c r="N245">
        <v>64</v>
      </c>
      <c r="O245" s="23">
        <f t="shared" si="70"/>
        <v>-64</v>
      </c>
      <c r="P245" s="45" t="str">
        <f t="shared" si="71"/>
        <v/>
      </c>
      <c r="Q245" s="39" t="str">
        <f t="shared" si="72"/>
        <v/>
      </c>
      <c r="R245" s="84" t="str">
        <f t="shared" si="73"/>
        <v/>
      </c>
    </row>
    <row r="246" spans="1:18" x14ac:dyDescent="0.3">
      <c r="A246" s="24"/>
      <c r="B246" s="27"/>
      <c r="C246" s="48"/>
      <c r="D246" s="19"/>
      <c r="E246" s="20" t="str">
        <f t="shared" si="65"/>
        <v/>
      </c>
      <c r="F246" s="20" t="str">
        <f t="shared" si="66"/>
        <v/>
      </c>
      <c r="G246" s="81"/>
      <c r="H246" s="20" t="str">
        <f t="shared" si="67"/>
        <v/>
      </c>
      <c r="I246" s="20" t="str">
        <f t="shared" si="68"/>
        <v/>
      </c>
      <c r="J246" s="45" t="str">
        <f t="shared" si="74"/>
        <v/>
      </c>
      <c r="K246" s="45" t="str">
        <f t="shared" si="75"/>
        <v/>
      </c>
      <c r="L246" s="59" t="str">
        <f t="shared" si="76"/>
        <v/>
      </c>
      <c r="M246" s="23">
        <f t="shared" si="69"/>
        <v>0</v>
      </c>
      <c r="N246">
        <v>65</v>
      </c>
      <c r="O246" s="23">
        <f t="shared" si="70"/>
        <v>-65</v>
      </c>
      <c r="P246" s="45" t="str">
        <f t="shared" si="71"/>
        <v/>
      </c>
      <c r="Q246" s="39" t="str">
        <f t="shared" si="72"/>
        <v/>
      </c>
      <c r="R246" s="84" t="str">
        <f t="shared" si="73"/>
        <v/>
      </c>
    </row>
    <row r="247" spans="1:18" x14ac:dyDescent="0.3">
      <c r="A247" s="24"/>
      <c r="B247" s="27"/>
      <c r="C247" s="48"/>
      <c r="D247" s="19"/>
      <c r="E247" s="20" t="str">
        <f t="shared" si="65"/>
        <v/>
      </c>
      <c r="F247" s="20" t="str">
        <f t="shared" si="66"/>
        <v/>
      </c>
      <c r="G247" s="81"/>
      <c r="H247" s="20" t="str">
        <f t="shared" si="67"/>
        <v/>
      </c>
      <c r="I247" s="20" t="str">
        <f t="shared" si="68"/>
        <v/>
      </c>
      <c r="J247" s="45" t="str">
        <f t="shared" si="74"/>
        <v/>
      </c>
      <c r="K247" s="45" t="str">
        <f t="shared" si="75"/>
        <v/>
      </c>
      <c r="L247" s="59" t="str">
        <f t="shared" si="76"/>
        <v/>
      </c>
      <c r="M247" s="23">
        <f t="shared" si="69"/>
        <v>0</v>
      </c>
      <c r="N247">
        <v>66</v>
      </c>
      <c r="O247" s="23">
        <f t="shared" si="70"/>
        <v>-66</v>
      </c>
      <c r="P247" s="45" t="str">
        <f t="shared" si="71"/>
        <v/>
      </c>
      <c r="Q247" s="39" t="str">
        <f t="shared" si="72"/>
        <v/>
      </c>
      <c r="R247" s="84" t="str">
        <f t="shared" si="73"/>
        <v/>
      </c>
    </row>
    <row r="248" spans="1:18" x14ac:dyDescent="0.3">
      <c r="A248" s="24"/>
      <c r="B248" s="27"/>
      <c r="C248" s="48"/>
      <c r="D248" s="19"/>
      <c r="E248" s="20" t="str">
        <f t="shared" si="65"/>
        <v/>
      </c>
      <c r="F248" s="20" t="str">
        <f t="shared" si="66"/>
        <v/>
      </c>
      <c r="G248" s="81"/>
      <c r="H248" s="20" t="str">
        <f t="shared" si="67"/>
        <v/>
      </c>
      <c r="I248" s="20" t="str">
        <f t="shared" si="68"/>
        <v/>
      </c>
      <c r="J248" s="45" t="str">
        <f t="shared" si="74"/>
        <v/>
      </c>
      <c r="K248" s="45" t="str">
        <f t="shared" si="75"/>
        <v/>
      </c>
      <c r="L248" s="59" t="str">
        <f t="shared" si="76"/>
        <v/>
      </c>
      <c r="M248" s="23">
        <f t="shared" si="69"/>
        <v>0</v>
      </c>
      <c r="N248">
        <v>67</v>
      </c>
      <c r="O248" s="23">
        <f t="shared" si="70"/>
        <v>-67</v>
      </c>
      <c r="P248" s="45" t="str">
        <f t="shared" si="71"/>
        <v/>
      </c>
      <c r="Q248" s="39" t="str">
        <f t="shared" si="72"/>
        <v/>
      </c>
      <c r="R248" s="84" t="str">
        <f t="shared" si="73"/>
        <v/>
      </c>
    </row>
    <row r="249" spans="1:18" x14ac:dyDescent="0.3">
      <c r="A249" s="24"/>
      <c r="B249" s="27"/>
      <c r="C249" s="48"/>
      <c r="D249" s="19"/>
      <c r="E249" s="20" t="str">
        <f t="shared" si="65"/>
        <v/>
      </c>
      <c r="F249" s="20" t="str">
        <f t="shared" si="66"/>
        <v/>
      </c>
      <c r="G249" s="81"/>
      <c r="H249" s="20" t="str">
        <f t="shared" si="67"/>
        <v/>
      </c>
      <c r="I249" s="20" t="str">
        <f t="shared" si="68"/>
        <v/>
      </c>
      <c r="J249" s="45" t="str">
        <f t="shared" si="74"/>
        <v/>
      </c>
      <c r="K249" s="45" t="str">
        <f t="shared" si="75"/>
        <v/>
      </c>
      <c r="L249" s="59" t="str">
        <f t="shared" si="76"/>
        <v/>
      </c>
      <c r="M249" s="23">
        <f t="shared" si="69"/>
        <v>0</v>
      </c>
      <c r="N249">
        <v>68</v>
      </c>
      <c r="O249" s="23">
        <f t="shared" si="70"/>
        <v>-68</v>
      </c>
      <c r="P249" s="45" t="str">
        <f t="shared" si="71"/>
        <v/>
      </c>
      <c r="Q249" s="39" t="str">
        <f t="shared" si="72"/>
        <v/>
      </c>
      <c r="R249" s="84" t="str">
        <f t="shared" si="73"/>
        <v/>
      </c>
    </row>
    <row r="250" spans="1:18" x14ac:dyDescent="0.3">
      <c r="A250" s="24"/>
      <c r="B250" s="27"/>
      <c r="C250" s="48"/>
      <c r="D250" s="19"/>
      <c r="E250" s="20" t="str">
        <f t="shared" si="65"/>
        <v/>
      </c>
      <c r="F250" s="20" t="str">
        <f t="shared" si="66"/>
        <v/>
      </c>
      <c r="G250" s="81"/>
      <c r="H250" s="20" t="str">
        <f t="shared" si="67"/>
        <v/>
      </c>
      <c r="I250" s="20" t="str">
        <f t="shared" si="68"/>
        <v/>
      </c>
      <c r="J250" s="45" t="str">
        <f t="shared" si="74"/>
        <v/>
      </c>
      <c r="K250" s="45" t="str">
        <f t="shared" si="75"/>
        <v/>
      </c>
      <c r="L250" s="59" t="str">
        <f t="shared" si="76"/>
        <v/>
      </c>
      <c r="M250" s="23">
        <f t="shared" si="69"/>
        <v>0</v>
      </c>
      <c r="N250">
        <v>69</v>
      </c>
      <c r="O250" s="23">
        <f t="shared" si="70"/>
        <v>-69</v>
      </c>
      <c r="P250" s="45" t="str">
        <f t="shared" si="71"/>
        <v/>
      </c>
      <c r="Q250" s="39" t="str">
        <f t="shared" si="72"/>
        <v/>
      </c>
      <c r="R250" s="84" t="str">
        <f t="shared" si="73"/>
        <v/>
      </c>
    </row>
    <row r="251" spans="1:18" x14ac:dyDescent="0.3">
      <c r="A251" s="24"/>
      <c r="B251" s="27"/>
      <c r="C251" s="48"/>
      <c r="D251" s="19"/>
      <c r="E251" s="20" t="str">
        <f t="shared" si="65"/>
        <v/>
      </c>
      <c r="F251" s="20" t="str">
        <f t="shared" si="66"/>
        <v/>
      </c>
      <c r="G251" s="81"/>
      <c r="H251" s="20" t="str">
        <f t="shared" si="67"/>
        <v/>
      </c>
      <c r="I251" s="20" t="str">
        <f t="shared" si="68"/>
        <v/>
      </c>
      <c r="J251" s="45" t="str">
        <f t="shared" si="74"/>
        <v/>
      </c>
      <c r="K251" s="45" t="str">
        <f t="shared" si="75"/>
        <v/>
      </c>
      <c r="L251" s="59" t="str">
        <f t="shared" si="76"/>
        <v/>
      </c>
      <c r="M251" s="23">
        <f t="shared" si="69"/>
        <v>0</v>
      </c>
      <c r="N251">
        <v>70</v>
      </c>
      <c r="O251" s="23">
        <f t="shared" si="70"/>
        <v>-70</v>
      </c>
      <c r="P251" s="45" t="str">
        <f t="shared" si="71"/>
        <v/>
      </c>
      <c r="Q251" s="39" t="str">
        <f t="shared" si="72"/>
        <v/>
      </c>
      <c r="R251" s="84" t="str">
        <f t="shared" si="73"/>
        <v/>
      </c>
    </row>
    <row r="252" spans="1:18" x14ac:dyDescent="0.3">
      <c r="A252" s="24"/>
      <c r="B252" s="27"/>
      <c r="C252" s="48"/>
      <c r="D252" s="19"/>
      <c r="E252" s="20" t="str">
        <f t="shared" si="65"/>
        <v/>
      </c>
      <c r="F252" s="20" t="str">
        <f t="shared" si="66"/>
        <v/>
      </c>
      <c r="G252" s="81"/>
      <c r="H252" s="20" t="str">
        <f t="shared" si="67"/>
        <v/>
      </c>
      <c r="I252" s="20" t="str">
        <f t="shared" si="68"/>
        <v/>
      </c>
      <c r="J252" s="45" t="str">
        <f t="shared" si="74"/>
        <v/>
      </c>
      <c r="K252" s="45" t="str">
        <f t="shared" si="75"/>
        <v/>
      </c>
      <c r="L252" s="59" t="str">
        <f t="shared" si="76"/>
        <v/>
      </c>
      <c r="M252" s="23">
        <f t="shared" si="69"/>
        <v>0</v>
      </c>
      <c r="N252">
        <v>71</v>
      </c>
      <c r="O252" s="23">
        <f t="shared" si="70"/>
        <v>-71</v>
      </c>
      <c r="P252" s="45" t="str">
        <f t="shared" si="71"/>
        <v/>
      </c>
      <c r="Q252" s="39" t="str">
        <f t="shared" si="72"/>
        <v/>
      </c>
      <c r="R252" s="84" t="str">
        <f t="shared" si="73"/>
        <v/>
      </c>
    </row>
    <row r="253" spans="1:18" x14ac:dyDescent="0.3">
      <c r="A253" s="24"/>
      <c r="B253" s="27"/>
      <c r="C253" s="48"/>
      <c r="D253" s="19"/>
      <c r="E253" s="20" t="str">
        <f t="shared" si="65"/>
        <v/>
      </c>
      <c r="F253" s="20" t="str">
        <f t="shared" si="66"/>
        <v/>
      </c>
      <c r="G253" s="81"/>
      <c r="H253" s="20" t="str">
        <f t="shared" si="67"/>
        <v/>
      </c>
      <c r="I253" s="20" t="str">
        <f t="shared" si="68"/>
        <v/>
      </c>
      <c r="J253" s="45" t="str">
        <f t="shared" si="74"/>
        <v/>
      </c>
      <c r="K253" s="45" t="str">
        <f t="shared" si="75"/>
        <v/>
      </c>
      <c r="L253" s="59" t="str">
        <f t="shared" si="76"/>
        <v/>
      </c>
      <c r="M253" s="23">
        <f t="shared" si="69"/>
        <v>0</v>
      </c>
      <c r="N253">
        <v>72</v>
      </c>
      <c r="O253" s="23">
        <f t="shared" si="70"/>
        <v>-72</v>
      </c>
      <c r="P253" s="45" t="str">
        <f t="shared" si="71"/>
        <v/>
      </c>
      <c r="Q253" s="39" t="str">
        <f t="shared" si="72"/>
        <v/>
      </c>
      <c r="R253" s="84" t="str">
        <f t="shared" si="73"/>
        <v/>
      </c>
    </row>
    <row r="254" spans="1:18" x14ac:dyDescent="0.3">
      <c r="A254" s="24"/>
      <c r="B254" s="27"/>
      <c r="C254" s="48"/>
      <c r="D254" s="19"/>
      <c r="E254" s="20" t="str">
        <f t="shared" si="65"/>
        <v/>
      </c>
      <c r="F254" s="20" t="str">
        <f t="shared" si="66"/>
        <v/>
      </c>
      <c r="G254" s="81"/>
      <c r="H254" s="20" t="str">
        <f t="shared" si="67"/>
        <v/>
      </c>
      <c r="I254" s="20" t="str">
        <f t="shared" si="68"/>
        <v/>
      </c>
      <c r="J254" s="45" t="str">
        <f t="shared" si="74"/>
        <v/>
      </c>
      <c r="K254" s="45" t="str">
        <f t="shared" si="75"/>
        <v/>
      </c>
      <c r="L254" s="59" t="str">
        <f t="shared" si="76"/>
        <v/>
      </c>
      <c r="M254" s="23">
        <f t="shared" si="69"/>
        <v>0</v>
      </c>
      <c r="N254">
        <v>73</v>
      </c>
      <c r="O254" s="23">
        <f t="shared" si="70"/>
        <v>-73</v>
      </c>
      <c r="P254" s="45" t="str">
        <f t="shared" si="71"/>
        <v/>
      </c>
      <c r="Q254" s="39" t="str">
        <f t="shared" si="72"/>
        <v/>
      </c>
      <c r="R254" s="84" t="str">
        <f t="shared" si="73"/>
        <v/>
      </c>
    </row>
    <row r="255" spans="1:18" x14ac:dyDescent="0.3">
      <c r="A255" s="24"/>
      <c r="B255" s="27"/>
      <c r="C255" s="48"/>
      <c r="D255" s="19"/>
      <c r="E255" s="20" t="str">
        <f t="shared" si="65"/>
        <v/>
      </c>
      <c r="F255" s="20" t="str">
        <f t="shared" si="66"/>
        <v/>
      </c>
      <c r="G255" s="81"/>
      <c r="H255" s="20" t="str">
        <f t="shared" si="67"/>
        <v/>
      </c>
      <c r="I255" s="20" t="str">
        <f t="shared" si="68"/>
        <v/>
      </c>
      <c r="J255" s="45" t="str">
        <f t="shared" si="74"/>
        <v/>
      </c>
      <c r="K255" s="45" t="str">
        <f t="shared" si="75"/>
        <v/>
      </c>
      <c r="L255" s="59" t="str">
        <f t="shared" si="76"/>
        <v/>
      </c>
      <c r="M255" s="23">
        <f t="shared" si="69"/>
        <v>0</v>
      </c>
      <c r="N255">
        <v>74</v>
      </c>
      <c r="O255" s="23">
        <f t="shared" si="70"/>
        <v>-74</v>
      </c>
      <c r="P255" s="45" t="str">
        <f t="shared" si="71"/>
        <v/>
      </c>
      <c r="Q255" s="39" t="str">
        <f t="shared" si="72"/>
        <v/>
      </c>
      <c r="R255" s="84" t="str">
        <f t="shared" si="73"/>
        <v/>
      </c>
    </row>
    <row r="256" spans="1:18" x14ac:dyDescent="0.3">
      <c r="A256" s="24"/>
      <c r="B256" s="27"/>
      <c r="C256" s="48"/>
      <c r="D256" s="19"/>
      <c r="E256" s="20" t="str">
        <f t="shared" si="65"/>
        <v/>
      </c>
      <c r="F256" s="20" t="str">
        <f t="shared" si="66"/>
        <v/>
      </c>
      <c r="G256" s="81"/>
      <c r="H256" s="20" t="str">
        <f t="shared" si="67"/>
        <v/>
      </c>
      <c r="I256" s="20" t="str">
        <f t="shared" si="68"/>
        <v/>
      </c>
      <c r="J256" s="45" t="str">
        <f t="shared" si="74"/>
        <v/>
      </c>
      <c r="K256" s="45" t="str">
        <f t="shared" si="75"/>
        <v/>
      </c>
      <c r="L256" s="59" t="str">
        <f t="shared" si="76"/>
        <v/>
      </c>
      <c r="M256" s="23">
        <f t="shared" si="69"/>
        <v>0</v>
      </c>
      <c r="N256">
        <v>75</v>
      </c>
      <c r="O256" s="23">
        <f t="shared" si="70"/>
        <v>-75</v>
      </c>
      <c r="P256" s="45" t="str">
        <f t="shared" si="71"/>
        <v/>
      </c>
      <c r="Q256" s="39" t="str">
        <f t="shared" si="72"/>
        <v/>
      </c>
      <c r="R256" s="84" t="str">
        <f t="shared" si="73"/>
        <v/>
      </c>
    </row>
    <row r="257" spans="1:18" x14ac:dyDescent="0.3">
      <c r="A257" s="24"/>
      <c r="B257" s="27"/>
      <c r="C257" s="48"/>
      <c r="D257" s="19"/>
      <c r="E257" s="20" t="str">
        <f t="shared" si="65"/>
        <v/>
      </c>
      <c r="F257" s="20" t="str">
        <f t="shared" si="66"/>
        <v/>
      </c>
      <c r="G257" s="81"/>
      <c r="H257" s="20" t="str">
        <f t="shared" si="67"/>
        <v/>
      </c>
      <c r="I257" s="20" t="str">
        <f t="shared" si="68"/>
        <v/>
      </c>
      <c r="J257" s="45" t="str">
        <f t="shared" si="74"/>
        <v/>
      </c>
      <c r="K257" s="45" t="str">
        <f t="shared" si="75"/>
        <v/>
      </c>
      <c r="L257" s="59" t="str">
        <f t="shared" si="76"/>
        <v/>
      </c>
      <c r="M257" s="23">
        <f t="shared" si="69"/>
        <v>0</v>
      </c>
      <c r="N257">
        <v>76</v>
      </c>
      <c r="O257" s="23">
        <f t="shared" si="70"/>
        <v>-76</v>
      </c>
      <c r="P257" s="45" t="str">
        <f t="shared" si="71"/>
        <v/>
      </c>
      <c r="Q257" s="39" t="str">
        <f t="shared" si="72"/>
        <v/>
      </c>
      <c r="R257" s="84" t="str">
        <f t="shared" si="73"/>
        <v/>
      </c>
    </row>
    <row r="258" spans="1:18" x14ac:dyDescent="0.3">
      <c r="A258" s="24"/>
      <c r="B258" s="27"/>
      <c r="C258" s="48"/>
      <c r="D258" s="19"/>
      <c r="E258" s="20" t="str">
        <f t="shared" si="65"/>
        <v/>
      </c>
      <c r="F258" s="20" t="str">
        <f t="shared" si="66"/>
        <v/>
      </c>
      <c r="G258" s="81"/>
      <c r="H258" s="20" t="str">
        <f t="shared" si="67"/>
        <v/>
      </c>
      <c r="I258" s="20" t="str">
        <f t="shared" si="68"/>
        <v/>
      </c>
      <c r="J258" s="45" t="str">
        <f t="shared" si="74"/>
        <v/>
      </c>
      <c r="K258" s="45" t="str">
        <f t="shared" si="75"/>
        <v/>
      </c>
      <c r="L258" s="59" t="str">
        <f t="shared" si="76"/>
        <v/>
      </c>
      <c r="M258" s="23">
        <f t="shared" si="69"/>
        <v>0</v>
      </c>
      <c r="N258">
        <v>77</v>
      </c>
      <c r="O258" s="23">
        <f t="shared" si="70"/>
        <v>-77</v>
      </c>
      <c r="P258" s="45" t="str">
        <f t="shared" si="71"/>
        <v/>
      </c>
      <c r="Q258" s="39" t="str">
        <f t="shared" si="72"/>
        <v/>
      </c>
      <c r="R258" s="84" t="str">
        <f t="shared" si="73"/>
        <v/>
      </c>
    </row>
    <row r="259" spans="1:18" x14ac:dyDescent="0.3">
      <c r="A259" s="24"/>
      <c r="B259" s="27"/>
      <c r="C259" s="48"/>
      <c r="D259" s="19"/>
      <c r="E259" s="20" t="str">
        <f t="shared" si="65"/>
        <v/>
      </c>
      <c r="F259" s="20" t="str">
        <f t="shared" si="66"/>
        <v/>
      </c>
      <c r="G259" s="81"/>
      <c r="H259" s="20" t="str">
        <f t="shared" si="67"/>
        <v/>
      </c>
      <c r="I259" s="20" t="str">
        <f t="shared" si="68"/>
        <v/>
      </c>
      <c r="J259" s="45" t="str">
        <f t="shared" ref="J259:J288" si="77">IF(G259="","",IF(G259="Won",J258+1,IF(G259="Push",J258,J258)))</f>
        <v/>
      </c>
      <c r="K259" s="45" t="str">
        <f t="shared" ref="K259:K288" si="78">IF(G259="","",IF(G259="Lost",K258+1,IF(G259="Push",K258,K258)))</f>
        <v/>
      </c>
      <c r="L259" s="61" t="str">
        <f t="shared" ref="L259:L288" si="79">IF(G259="","",J259/(J259+K259))</f>
        <v/>
      </c>
      <c r="M259" s="23">
        <f t="shared" si="69"/>
        <v>0</v>
      </c>
      <c r="N259">
        <v>78</v>
      </c>
      <c r="O259" s="23">
        <f t="shared" si="70"/>
        <v>-78</v>
      </c>
      <c r="P259" s="45" t="str">
        <f t="shared" si="71"/>
        <v/>
      </c>
      <c r="Q259" s="39" t="str">
        <f t="shared" si="72"/>
        <v/>
      </c>
      <c r="R259" s="84" t="str">
        <f t="shared" si="73"/>
        <v/>
      </c>
    </row>
    <row r="260" spans="1:18" x14ac:dyDescent="0.3">
      <c r="A260" s="24"/>
      <c r="B260" s="27"/>
      <c r="C260" s="48"/>
      <c r="D260" s="19"/>
      <c r="E260" s="20" t="str">
        <f t="shared" si="65"/>
        <v/>
      </c>
      <c r="F260" s="20" t="str">
        <f t="shared" si="66"/>
        <v/>
      </c>
      <c r="G260" s="81"/>
      <c r="H260" s="20" t="str">
        <f t="shared" si="67"/>
        <v/>
      </c>
      <c r="I260" s="20" t="str">
        <f t="shared" si="68"/>
        <v/>
      </c>
      <c r="J260" s="45" t="str">
        <f t="shared" si="77"/>
        <v/>
      </c>
      <c r="K260" s="45" t="str">
        <f t="shared" si="78"/>
        <v/>
      </c>
      <c r="L260" s="61" t="str">
        <f t="shared" si="79"/>
        <v/>
      </c>
      <c r="M260" s="23">
        <f t="shared" si="69"/>
        <v>0</v>
      </c>
      <c r="N260">
        <v>79</v>
      </c>
      <c r="O260" s="23">
        <f t="shared" si="70"/>
        <v>-79</v>
      </c>
      <c r="P260" s="45" t="str">
        <f t="shared" si="71"/>
        <v/>
      </c>
      <c r="Q260" s="39" t="str">
        <f t="shared" si="72"/>
        <v/>
      </c>
      <c r="R260" s="84" t="str">
        <f t="shared" si="73"/>
        <v/>
      </c>
    </row>
    <row r="261" spans="1:18" x14ac:dyDescent="0.3">
      <c r="A261" s="24"/>
      <c r="B261" s="27"/>
      <c r="C261" s="48"/>
      <c r="D261" s="19"/>
      <c r="E261" s="20" t="str">
        <f t="shared" si="65"/>
        <v/>
      </c>
      <c r="F261" s="20" t="str">
        <f t="shared" si="66"/>
        <v/>
      </c>
      <c r="G261" s="81"/>
      <c r="H261" s="20" t="str">
        <f t="shared" si="67"/>
        <v/>
      </c>
      <c r="I261" s="20" t="str">
        <f t="shared" si="68"/>
        <v/>
      </c>
      <c r="J261" s="45" t="str">
        <f t="shared" si="77"/>
        <v/>
      </c>
      <c r="K261" s="45" t="str">
        <f t="shared" si="78"/>
        <v/>
      </c>
      <c r="L261" s="61" t="str">
        <f t="shared" si="79"/>
        <v/>
      </c>
      <c r="M261" s="23">
        <f t="shared" si="69"/>
        <v>0</v>
      </c>
      <c r="N261">
        <v>80</v>
      </c>
      <c r="O261" s="23">
        <f t="shared" si="70"/>
        <v>-80</v>
      </c>
      <c r="P261" s="45" t="str">
        <f t="shared" si="71"/>
        <v/>
      </c>
      <c r="Q261" s="39" t="str">
        <f t="shared" si="72"/>
        <v/>
      </c>
      <c r="R261" s="84" t="str">
        <f t="shared" si="73"/>
        <v/>
      </c>
    </row>
    <row r="262" spans="1:18" x14ac:dyDescent="0.3">
      <c r="A262" s="24"/>
      <c r="B262" s="27"/>
      <c r="C262" s="48"/>
      <c r="D262" s="19"/>
      <c r="E262" s="20" t="str">
        <f t="shared" si="65"/>
        <v/>
      </c>
      <c r="F262" s="20" t="str">
        <f t="shared" si="66"/>
        <v/>
      </c>
      <c r="G262" s="81"/>
      <c r="H262" s="20" t="str">
        <f t="shared" si="67"/>
        <v/>
      </c>
      <c r="I262" s="20" t="str">
        <f t="shared" si="68"/>
        <v/>
      </c>
      <c r="J262" s="45" t="str">
        <f t="shared" si="77"/>
        <v/>
      </c>
      <c r="K262" s="45" t="str">
        <f t="shared" si="78"/>
        <v/>
      </c>
      <c r="L262" s="61" t="str">
        <f t="shared" si="79"/>
        <v/>
      </c>
      <c r="M262" s="23">
        <f t="shared" si="69"/>
        <v>0</v>
      </c>
      <c r="N262">
        <v>81</v>
      </c>
      <c r="O262" s="23">
        <f t="shared" si="70"/>
        <v>-81</v>
      </c>
      <c r="P262" s="45" t="str">
        <f t="shared" si="71"/>
        <v/>
      </c>
      <c r="Q262" s="39" t="str">
        <f t="shared" si="72"/>
        <v/>
      </c>
      <c r="R262" s="84" t="str">
        <f t="shared" si="73"/>
        <v/>
      </c>
    </row>
    <row r="263" spans="1:18" x14ac:dyDescent="0.3">
      <c r="A263" s="24"/>
      <c r="B263" s="27"/>
      <c r="C263" s="48"/>
      <c r="D263" s="19"/>
      <c r="E263" s="20" t="str">
        <f t="shared" si="65"/>
        <v/>
      </c>
      <c r="F263" s="20" t="str">
        <f t="shared" si="66"/>
        <v/>
      </c>
      <c r="G263" s="81"/>
      <c r="H263" s="20" t="str">
        <f t="shared" si="67"/>
        <v/>
      </c>
      <c r="I263" s="20" t="str">
        <f t="shared" si="68"/>
        <v/>
      </c>
      <c r="J263" s="45" t="str">
        <f t="shared" si="77"/>
        <v/>
      </c>
      <c r="K263" s="45" t="str">
        <f t="shared" si="78"/>
        <v/>
      </c>
      <c r="L263" s="61" t="str">
        <f t="shared" si="79"/>
        <v/>
      </c>
      <c r="M263" s="23">
        <f t="shared" si="69"/>
        <v>0</v>
      </c>
      <c r="N263">
        <v>82</v>
      </c>
      <c r="O263" s="23">
        <f t="shared" si="70"/>
        <v>-82</v>
      </c>
      <c r="P263" s="45" t="str">
        <f t="shared" si="71"/>
        <v/>
      </c>
      <c r="Q263" s="39" t="str">
        <f t="shared" si="72"/>
        <v/>
      </c>
      <c r="R263" s="84" t="str">
        <f t="shared" si="73"/>
        <v/>
      </c>
    </row>
    <row r="264" spans="1:18" x14ac:dyDescent="0.3">
      <c r="A264" s="24"/>
      <c r="B264" s="27"/>
      <c r="C264" s="48"/>
      <c r="D264" s="19"/>
      <c r="E264" s="20" t="str">
        <f t="shared" si="65"/>
        <v/>
      </c>
      <c r="F264" s="20" t="str">
        <f t="shared" si="66"/>
        <v/>
      </c>
      <c r="G264" s="81"/>
      <c r="H264" s="20" t="str">
        <f t="shared" si="67"/>
        <v/>
      </c>
      <c r="I264" s="20" t="str">
        <f t="shared" si="68"/>
        <v/>
      </c>
      <c r="J264" s="45" t="str">
        <f t="shared" si="77"/>
        <v/>
      </c>
      <c r="K264" s="45" t="str">
        <f t="shared" si="78"/>
        <v/>
      </c>
      <c r="L264" s="61" t="str">
        <f t="shared" si="79"/>
        <v/>
      </c>
      <c r="M264" s="23">
        <f t="shared" si="69"/>
        <v>0</v>
      </c>
      <c r="N264">
        <v>83</v>
      </c>
      <c r="O264" s="23">
        <f t="shared" si="70"/>
        <v>-83</v>
      </c>
      <c r="P264" s="45" t="str">
        <f t="shared" si="71"/>
        <v/>
      </c>
      <c r="Q264" s="39" t="str">
        <f t="shared" si="72"/>
        <v/>
      </c>
      <c r="R264" s="84" t="str">
        <f t="shared" si="73"/>
        <v/>
      </c>
    </row>
    <row r="265" spans="1:18" x14ac:dyDescent="0.3">
      <c r="A265" s="24"/>
      <c r="B265" s="27"/>
      <c r="C265" s="48"/>
      <c r="D265" s="19"/>
      <c r="E265" s="20" t="str">
        <f t="shared" si="65"/>
        <v/>
      </c>
      <c r="F265" s="20" t="str">
        <f t="shared" si="66"/>
        <v/>
      </c>
      <c r="G265" s="81"/>
      <c r="H265" s="20" t="str">
        <f t="shared" si="67"/>
        <v/>
      </c>
      <c r="I265" s="20" t="str">
        <f t="shared" si="68"/>
        <v/>
      </c>
      <c r="J265" s="45" t="str">
        <f t="shared" si="77"/>
        <v/>
      </c>
      <c r="K265" s="45" t="str">
        <f t="shared" si="78"/>
        <v/>
      </c>
      <c r="L265" s="61" t="str">
        <f t="shared" si="79"/>
        <v/>
      </c>
      <c r="M265" s="23">
        <f t="shared" si="69"/>
        <v>0</v>
      </c>
      <c r="N265">
        <v>84</v>
      </c>
      <c r="O265" s="23">
        <f t="shared" si="70"/>
        <v>-84</v>
      </c>
      <c r="P265" s="45" t="str">
        <f t="shared" si="71"/>
        <v/>
      </c>
      <c r="Q265" s="39" t="str">
        <f t="shared" si="72"/>
        <v/>
      </c>
      <c r="R265" s="84" t="str">
        <f t="shared" si="73"/>
        <v/>
      </c>
    </row>
    <row r="266" spans="1:18" x14ac:dyDescent="0.3">
      <c r="A266" s="24"/>
      <c r="B266" s="27"/>
      <c r="C266" s="48"/>
      <c r="D266" s="19"/>
      <c r="E266" s="20" t="str">
        <f t="shared" si="65"/>
        <v/>
      </c>
      <c r="F266" s="20" t="str">
        <f t="shared" si="66"/>
        <v/>
      </c>
      <c r="G266" s="81"/>
      <c r="H266" s="20" t="str">
        <f t="shared" si="67"/>
        <v/>
      </c>
      <c r="I266" s="20" t="str">
        <f t="shared" si="68"/>
        <v/>
      </c>
      <c r="J266" s="45" t="str">
        <f t="shared" si="77"/>
        <v/>
      </c>
      <c r="K266" s="45" t="str">
        <f t="shared" si="78"/>
        <v/>
      </c>
      <c r="L266" s="61" t="str">
        <f t="shared" si="79"/>
        <v/>
      </c>
      <c r="M266" s="23">
        <f t="shared" si="69"/>
        <v>0</v>
      </c>
      <c r="N266">
        <v>85</v>
      </c>
      <c r="O266" s="23">
        <f t="shared" si="70"/>
        <v>-85</v>
      </c>
      <c r="P266" s="45" t="str">
        <f t="shared" si="71"/>
        <v/>
      </c>
      <c r="Q266" s="39" t="str">
        <f t="shared" si="72"/>
        <v/>
      </c>
      <c r="R266" s="84" t="str">
        <f t="shared" si="73"/>
        <v/>
      </c>
    </row>
    <row r="267" spans="1:18" x14ac:dyDescent="0.3">
      <c r="A267" s="24"/>
      <c r="B267" s="27"/>
      <c r="C267" s="48"/>
      <c r="D267" s="19"/>
      <c r="E267" s="20" t="str">
        <f t="shared" si="65"/>
        <v/>
      </c>
      <c r="F267" s="20" t="str">
        <f t="shared" si="66"/>
        <v/>
      </c>
      <c r="G267" s="81"/>
      <c r="H267" s="20" t="str">
        <f t="shared" si="67"/>
        <v/>
      </c>
      <c r="I267" s="20" t="str">
        <f t="shared" si="68"/>
        <v/>
      </c>
      <c r="J267" s="45" t="str">
        <f t="shared" si="77"/>
        <v/>
      </c>
      <c r="K267" s="45" t="str">
        <f t="shared" si="78"/>
        <v/>
      </c>
      <c r="L267" s="61" t="str">
        <f t="shared" si="79"/>
        <v/>
      </c>
      <c r="M267" s="23">
        <f t="shared" si="69"/>
        <v>0</v>
      </c>
      <c r="N267">
        <v>86</v>
      </c>
      <c r="O267" s="23">
        <f t="shared" si="70"/>
        <v>-86</v>
      </c>
      <c r="P267" s="45" t="str">
        <f t="shared" si="71"/>
        <v/>
      </c>
      <c r="Q267" s="39" t="str">
        <f t="shared" si="72"/>
        <v/>
      </c>
      <c r="R267" s="84" t="str">
        <f t="shared" si="73"/>
        <v/>
      </c>
    </row>
    <row r="268" spans="1:18" x14ac:dyDescent="0.3">
      <c r="A268" s="24"/>
      <c r="B268" s="27"/>
      <c r="C268" s="48"/>
      <c r="D268" s="19"/>
      <c r="E268" s="20" t="str">
        <f t="shared" si="65"/>
        <v/>
      </c>
      <c r="F268" s="20" t="str">
        <f t="shared" si="66"/>
        <v/>
      </c>
      <c r="G268" s="81"/>
      <c r="H268" s="20" t="str">
        <f t="shared" si="67"/>
        <v/>
      </c>
      <c r="I268" s="20" t="str">
        <f t="shared" si="68"/>
        <v/>
      </c>
      <c r="J268" s="45" t="str">
        <f t="shared" si="77"/>
        <v/>
      </c>
      <c r="K268" s="45" t="str">
        <f t="shared" si="78"/>
        <v/>
      </c>
      <c r="L268" s="61" t="str">
        <f t="shared" si="79"/>
        <v/>
      </c>
      <c r="M268" s="23">
        <f t="shared" si="69"/>
        <v>0</v>
      </c>
      <c r="N268">
        <v>87</v>
      </c>
      <c r="O268" s="23">
        <f t="shared" si="70"/>
        <v>-87</v>
      </c>
      <c r="P268" s="45" t="str">
        <f t="shared" si="71"/>
        <v/>
      </c>
      <c r="Q268" s="39" t="str">
        <f t="shared" si="72"/>
        <v/>
      </c>
      <c r="R268" s="84" t="str">
        <f t="shared" si="73"/>
        <v/>
      </c>
    </row>
    <row r="269" spans="1:18" x14ac:dyDescent="0.3">
      <c r="A269" s="24"/>
      <c r="B269" s="27"/>
      <c r="C269" s="48"/>
      <c r="D269" s="19"/>
      <c r="E269" s="20" t="str">
        <f t="shared" si="65"/>
        <v/>
      </c>
      <c r="F269" s="20" t="str">
        <f t="shared" si="66"/>
        <v/>
      </c>
      <c r="G269" s="81"/>
      <c r="H269" s="20" t="str">
        <f t="shared" si="67"/>
        <v/>
      </c>
      <c r="I269" s="20" t="str">
        <f t="shared" si="68"/>
        <v/>
      </c>
      <c r="J269" s="45" t="str">
        <f t="shared" si="77"/>
        <v/>
      </c>
      <c r="K269" s="45" t="str">
        <f t="shared" si="78"/>
        <v/>
      </c>
      <c r="L269" s="61" t="str">
        <f t="shared" si="79"/>
        <v/>
      </c>
      <c r="M269" s="23">
        <f t="shared" si="69"/>
        <v>0</v>
      </c>
      <c r="N269">
        <v>88</v>
      </c>
      <c r="O269" s="23">
        <f t="shared" si="70"/>
        <v>-88</v>
      </c>
      <c r="P269" s="45" t="str">
        <f t="shared" si="71"/>
        <v/>
      </c>
      <c r="Q269" s="39" t="str">
        <f t="shared" si="72"/>
        <v/>
      </c>
      <c r="R269" s="84" t="str">
        <f t="shared" si="73"/>
        <v/>
      </c>
    </row>
    <row r="270" spans="1:18" x14ac:dyDescent="0.3">
      <c r="A270" s="24"/>
      <c r="B270" s="27"/>
      <c r="C270" s="48"/>
      <c r="D270" s="19"/>
      <c r="E270" s="20" t="str">
        <f t="shared" si="65"/>
        <v/>
      </c>
      <c r="F270" s="20" t="str">
        <f t="shared" si="66"/>
        <v/>
      </c>
      <c r="G270" s="81"/>
      <c r="H270" s="20" t="str">
        <f t="shared" si="67"/>
        <v/>
      </c>
      <c r="I270" s="20" t="str">
        <f t="shared" si="68"/>
        <v/>
      </c>
      <c r="J270" s="45" t="str">
        <f t="shared" si="77"/>
        <v/>
      </c>
      <c r="K270" s="45" t="str">
        <f t="shared" si="78"/>
        <v/>
      </c>
      <c r="L270" s="61" t="str">
        <f t="shared" si="79"/>
        <v/>
      </c>
      <c r="M270" s="23">
        <f t="shared" si="69"/>
        <v>0</v>
      </c>
      <c r="N270">
        <v>89</v>
      </c>
      <c r="O270" s="23">
        <f t="shared" si="70"/>
        <v>-89</v>
      </c>
      <c r="P270" s="45" t="str">
        <f t="shared" si="71"/>
        <v/>
      </c>
      <c r="Q270" s="39" t="str">
        <f t="shared" si="72"/>
        <v/>
      </c>
      <c r="R270" s="84" t="str">
        <f t="shared" si="73"/>
        <v/>
      </c>
    </row>
    <row r="271" spans="1:18" x14ac:dyDescent="0.3">
      <c r="A271" s="24"/>
      <c r="B271" s="27"/>
      <c r="C271" s="48"/>
      <c r="D271" s="19"/>
      <c r="E271" s="20" t="str">
        <f t="shared" si="65"/>
        <v/>
      </c>
      <c r="F271" s="20" t="str">
        <f t="shared" si="66"/>
        <v/>
      </c>
      <c r="G271" s="81"/>
      <c r="H271" s="20" t="str">
        <f t="shared" si="67"/>
        <v/>
      </c>
      <c r="I271" s="20" t="str">
        <f t="shared" si="68"/>
        <v/>
      </c>
      <c r="J271" s="45" t="str">
        <f t="shared" si="77"/>
        <v/>
      </c>
      <c r="K271" s="45" t="str">
        <f t="shared" si="78"/>
        <v/>
      </c>
      <c r="L271" s="61" t="str">
        <f t="shared" si="79"/>
        <v/>
      </c>
      <c r="M271" s="23">
        <f t="shared" si="69"/>
        <v>0</v>
      </c>
      <c r="N271">
        <v>90</v>
      </c>
      <c r="O271" s="23">
        <f t="shared" si="70"/>
        <v>-90</v>
      </c>
      <c r="P271" s="45" t="str">
        <f t="shared" si="71"/>
        <v/>
      </c>
      <c r="Q271" s="39" t="str">
        <f t="shared" si="72"/>
        <v/>
      </c>
      <c r="R271" s="84" t="str">
        <f t="shared" si="73"/>
        <v/>
      </c>
    </row>
    <row r="272" spans="1:18" x14ac:dyDescent="0.3">
      <c r="A272" s="24"/>
      <c r="B272" s="27"/>
      <c r="C272" s="48"/>
      <c r="D272" s="19"/>
      <c r="E272" s="20" t="str">
        <f t="shared" si="65"/>
        <v/>
      </c>
      <c r="F272" s="20" t="str">
        <f t="shared" si="66"/>
        <v/>
      </c>
      <c r="G272" s="81"/>
      <c r="H272" s="20" t="str">
        <f t="shared" si="67"/>
        <v/>
      </c>
      <c r="I272" s="20" t="str">
        <f t="shared" si="68"/>
        <v/>
      </c>
      <c r="J272" s="45" t="str">
        <f t="shared" si="77"/>
        <v/>
      </c>
      <c r="K272" s="45" t="str">
        <f t="shared" si="78"/>
        <v/>
      </c>
      <c r="L272" s="61" t="str">
        <f t="shared" si="79"/>
        <v/>
      </c>
      <c r="M272" s="23">
        <f t="shared" si="69"/>
        <v>0</v>
      </c>
      <c r="N272">
        <v>91</v>
      </c>
      <c r="O272" s="23">
        <f t="shared" si="70"/>
        <v>-91</v>
      </c>
      <c r="P272" s="45" t="str">
        <f t="shared" si="71"/>
        <v/>
      </c>
      <c r="Q272" s="39" t="str">
        <f t="shared" si="72"/>
        <v/>
      </c>
      <c r="R272" s="84" t="str">
        <f t="shared" si="73"/>
        <v/>
      </c>
    </row>
    <row r="273" spans="1:18" x14ac:dyDescent="0.3">
      <c r="A273" s="24"/>
      <c r="B273" s="27"/>
      <c r="C273" s="48"/>
      <c r="D273" s="19"/>
      <c r="E273" s="20" t="str">
        <f t="shared" si="65"/>
        <v/>
      </c>
      <c r="F273" s="20" t="str">
        <f t="shared" si="66"/>
        <v/>
      </c>
      <c r="G273" s="81"/>
      <c r="H273" s="20" t="str">
        <f t="shared" si="67"/>
        <v/>
      </c>
      <c r="I273" s="20" t="str">
        <f t="shared" si="68"/>
        <v/>
      </c>
      <c r="J273" s="45" t="str">
        <f t="shared" si="77"/>
        <v/>
      </c>
      <c r="K273" s="45" t="str">
        <f t="shared" si="78"/>
        <v/>
      </c>
      <c r="L273" s="61" t="str">
        <f t="shared" si="79"/>
        <v/>
      </c>
      <c r="M273" s="23">
        <f t="shared" si="69"/>
        <v>0</v>
      </c>
      <c r="N273">
        <v>92</v>
      </c>
      <c r="O273" s="23">
        <f t="shared" si="70"/>
        <v>-92</v>
      </c>
      <c r="P273" s="45" t="str">
        <f t="shared" si="71"/>
        <v/>
      </c>
      <c r="Q273" s="39" t="str">
        <f t="shared" si="72"/>
        <v/>
      </c>
      <c r="R273" s="84" t="str">
        <f t="shared" si="73"/>
        <v/>
      </c>
    </row>
    <row r="274" spans="1:18" x14ac:dyDescent="0.3">
      <c r="A274" s="24"/>
      <c r="B274" s="27"/>
      <c r="C274" s="48"/>
      <c r="D274" s="19"/>
      <c r="E274" s="20" t="str">
        <f t="shared" si="65"/>
        <v/>
      </c>
      <c r="F274" s="20" t="str">
        <f t="shared" si="66"/>
        <v/>
      </c>
      <c r="G274" s="81"/>
      <c r="H274" s="20" t="str">
        <f t="shared" si="67"/>
        <v/>
      </c>
      <c r="I274" s="20" t="str">
        <f t="shared" si="68"/>
        <v/>
      </c>
      <c r="J274" s="45" t="str">
        <f t="shared" si="77"/>
        <v/>
      </c>
      <c r="K274" s="45" t="str">
        <f t="shared" si="78"/>
        <v/>
      </c>
      <c r="L274" s="61" t="str">
        <f t="shared" si="79"/>
        <v/>
      </c>
      <c r="M274" s="23">
        <f t="shared" si="69"/>
        <v>0</v>
      </c>
      <c r="N274">
        <v>93</v>
      </c>
      <c r="O274" s="23">
        <f t="shared" si="70"/>
        <v>-93</v>
      </c>
      <c r="P274" s="45" t="str">
        <f t="shared" si="71"/>
        <v/>
      </c>
      <c r="Q274" s="39" t="str">
        <f t="shared" si="72"/>
        <v/>
      </c>
      <c r="R274" s="84" t="str">
        <f t="shared" si="73"/>
        <v/>
      </c>
    </row>
    <row r="275" spans="1:18" x14ac:dyDescent="0.3">
      <c r="A275" s="24"/>
      <c r="B275" s="27"/>
      <c r="C275" s="48"/>
      <c r="D275" s="19"/>
      <c r="E275" s="20" t="str">
        <f t="shared" si="65"/>
        <v/>
      </c>
      <c r="F275" s="20" t="str">
        <f t="shared" si="66"/>
        <v/>
      </c>
      <c r="G275" s="81"/>
      <c r="H275" s="20" t="str">
        <f t="shared" si="67"/>
        <v/>
      </c>
      <c r="I275" s="20" t="str">
        <f t="shared" si="68"/>
        <v/>
      </c>
      <c r="J275" s="45" t="str">
        <f t="shared" si="77"/>
        <v/>
      </c>
      <c r="K275" s="45" t="str">
        <f t="shared" si="78"/>
        <v/>
      </c>
      <c r="L275" s="61" t="str">
        <f t="shared" si="79"/>
        <v/>
      </c>
      <c r="M275" s="23">
        <f t="shared" si="69"/>
        <v>0</v>
      </c>
      <c r="N275">
        <v>94</v>
      </c>
      <c r="O275" s="23">
        <f t="shared" si="70"/>
        <v>-94</v>
      </c>
      <c r="P275" s="45" t="str">
        <f t="shared" si="71"/>
        <v/>
      </c>
      <c r="Q275" s="39" t="str">
        <f t="shared" si="72"/>
        <v/>
      </c>
      <c r="R275" s="84" t="str">
        <f t="shared" si="73"/>
        <v/>
      </c>
    </row>
    <row r="276" spans="1:18" x14ac:dyDescent="0.3">
      <c r="A276" s="24"/>
      <c r="B276" s="27"/>
      <c r="C276" s="48"/>
      <c r="D276" s="19"/>
      <c r="E276" s="20" t="str">
        <f t="shared" si="65"/>
        <v/>
      </c>
      <c r="F276" s="20" t="str">
        <f t="shared" si="66"/>
        <v/>
      </c>
      <c r="G276" s="81"/>
      <c r="H276" s="20" t="str">
        <f t="shared" si="67"/>
        <v/>
      </c>
      <c r="I276" s="20" t="str">
        <f t="shared" si="68"/>
        <v/>
      </c>
      <c r="J276" s="45" t="str">
        <f t="shared" si="77"/>
        <v/>
      </c>
      <c r="K276" s="45" t="str">
        <f t="shared" si="78"/>
        <v/>
      </c>
      <c r="L276" s="61" t="str">
        <f t="shared" si="79"/>
        <v/>
      </c>
      <c r="M276" s="23">
        <f t="shared" si="69"/>
        <v>0</v>
      </c>
      <c r="N276">
        <v>95</v>
      </c>
      <c r="O276" s="23">
        <f t="shared" si="70"/>
        <v>-95</v>
      </c>
      <c r="P276" s="45" t="str">
        <f t="shared" si="71"/>
        <v/>
      </c>
      <c r="Q276" s="39" t="str">
        <f t="shared" si="72"/>
        <v/>
      </c>
      <c r="R276" s="84" t="str">
        <f t="shared" si="73"/>
        <v/>
      </c>
    </row>
    <row r="277" spans="1:18" x14ac:dyDescent="0.3">
      <c r="A277" s="24"/>
      <c r="B277" s="27"/>
      <c r="C277" s="48"/>
      <c r="D277" s="19"/>
      <c r="E277" s="20" t="str">
        <f t="shared" si="65"/>
        <v/>
      </c>
      <c r="F277" s="20" t="str">
        <f t="shared" si="66"/>
        <v/>
      </c>
      <c r="G277" s="81"/>
      <c r="H277" s="20" t="str">
        <f t="shared" si="67"/>
        <v/>
      </c>
      <c r="I277" s="20" t="str">
        <f t="shared" si="68"/>
        <v/>
      </c>
      <c r="J277" s="45" t="str">
        <f t="shared" si="77"/>
        <v/>
      </c>
      <c r="K277" s="45" t="str">
        <f t="shared" si="78"/>
        <v/>
      </c>
      <c r="L277" s="61" t="str">
        <f t="shared" si="79"/>
        <v/>
      </c>
      <c r="M277" s="23">
        <f t="shared" si="69"/>
        <v>0</v>
      </c>
      <c r="N277">
        <v>96</v>
      </c>
      <c r="O277" s="23">
        <f t="shared" si="70"/>
        <v>-96</v>
      </c>
      <c r="P277" s="45" t="str">
        <f t="shared" si="71"/>
        <v/>
      </c>
      <c r="Q277" s="39" t="str">
        <f t="shared" si="72"/>
        <v/>
      </c>
      <c r="R277" s="84" t="str">
        <f t="shared" si="73"/>
        <v/>
      </c>
    </row>
    <row r="278" spans="1:18" x14ac:dyDescent="0.3">
      <c r="A278" s="24"/>
      <c r="B278" s="27"/>
      <c r="C278" s="48"/>
      <c r="D278" s="19"/>
      <c r="E278" s="20" t="str">
        <f t="shared" si="65"/>
        <v/>
      </c>
      <c r="F278" s="20" t="str">
        <f t="shared" si="66"/>
        <v/>
      </c>
      <c r="G278" s="81"/>
      <c r="H278" s="20" t="str">
        <f t="shared" si="67"/>
        <v/>
      </c>
      <c r="I278" s="20" t="str">
        <f t="shared" si="68"/>
        <v/>
      </c>
      <c r="J278" s="45" t="str">
        <f t="shared" si="77"/>
        <v/>
      </c>
      <c r="K278" s="45" t="str">
        <f t="shared" si="78"/>
        <v/>
      </c>
      <c r="L278" s="61" t="str">
        <f t="shared" si="79"/>
        <v/>
      </c>
      <c r="M278" s="23">
        <f t="shared" si="69"/>
        <v>0</v>
      </c>
      <c r="N278">
        <v>97</v>
      </c>
      <c r="O278" s="23">
        <f t="shared" si="70"/>
        <v>-97</v>
      </c>
      <c r="P278" s="45" t="str">
        <f t="shared" si="71"/>
        <v/>
      </c>
      <c r="Q278" s="39" t="str">
        <f t="shared" si="72"/>
        <v/>
      </c>
      <c r="R278" s="84" t="str">
        <f t="shared" si="73"/>
        <v/>
      </c>
    </row>
    <row r="279" spans="1:18" x14ac:dyDescent="0.3">
      <c r="A279" s="24"/>
      <c r="B279" s="27"/>
      <c r="C279" s="48"/>
      <c r="D279" s="19"/>
      <c r="E279" s="20" t="str">
        <f t="shared" si="65"/>
        <v/>
      </c>
      <c r="F279" s="20" t="str">
        <f t="shared" si="66"/>
        <v/>
      </c>
      <c r="G279" s="81"/>
      <c r="H279" s="20" t="str">
        <f t="shared" si="67"/>
        <v/>
      </c>
      <c r="I279" s="20" t="str">
        <f t="shared" si="68"/>
        <v/>
      </c>
      <c r="J279" s="45" t="str">
        <f t="shared" si="77"/>
        <v/>
      </c>
      <c r="K279" s="45" t="str">
        <f t="shared" si="78"/>
        <v/>
      </c>
      <c r="L279" s="61" t="str">
        <f t="shared" si="79"/>
        <v/>
      </c>
      <c r="M279" s="23">
        <f t="shared" si="69"/>
        <v>0</v>
      </c>
      <c r="N279">
        <v>98</v>
      </c>
      <c r="O279" s="23">
        <f t="shared" si="70"/>
        <v>-98</v>
      </c>
      <c r="P279" s="45" t="str">
        <f t="shared" si="71"/>
        <v/>
      </c>
      <c r="Q279" s="39" t="str">
        <f t="shared" si="72"/>
        <v/>
      </c>
      <c r="R279" s="84" t="str">
        <f t="shared" si="73"/>
        <v/>
      </c>
    </row>
    <row r="280" spans="1:18" x14ac:dyDescent="0.3">
      <c r="A280" s="24"/>
      <c r="B280" s="27"/>
      <c r="C280" s="48"/>
      <c r="D280" s="19"/>
      <c r="E280" s="20" t="str">
        <f t="shared" si="65"/>
        <v/>
      </c>
      <c r="F280" s="20" t="str">
        <f t="shared" si="66"/>
        <v/>
      </c>
      <c r="G280" s="81"/>
      <c r="H280" s="20" t="str">
        <f t="shared" si="67"/>
        <v/>
      </c>
      <c r="I280" s="20" t="str">
        <f t="shared" si="68"/>
        <v/>
      </c>
      <c r="J280" s="45" t="str">
        <f t="shared" si="77"/>
        <v/>
      </c>
      <c r="K280" s="45" t="str">
        <f t="shared" si="78"/>
        <v/>
      </c>
      <c r="L280" s="61" t="str">
        <f t="shared" si="79"/>
        <v/>
      </c>
      <c r="M280" s="23">
        <f t="shared" si="69"/>
        <v>0</v>
      </c>
      <c r="N280">
        <v>99</v>
      </c>
      <c r="O280" s="23">
        <f t="shared" si="70"/>
        <v>-99</v>
      </c>
      <c r="P280" s="45" t="str">
        <f t="shared" si="71"/>
        <v/>
      </c>
      <c r="Q280" s="39" t="str">
        <f t="shared" si="72"/>
        <v/>
      </c>
      <c r="R280" s="84" t="str">
        <f t="shared" si="73"/>
        <v/>
      </c>
    </row>
    <row r="281" spans="1:18" x14ac:dyDescent="0.3">
      <c r="A281" s="24"/>
      <c r="B281" s="27"/>
      <c r="C281" s="48"/>
      <c r="D281" s="19"/>
      <c r="E281" s="20" t="str">
        <f t="shared" si="65"/>
        <v/>
      </c>
      <c r="F281" s="20" t="str">
        <f t="shared" si="66"/>
        <v/>
      </c>
      <c r="G281" s="81"/>
      <c r="H281" s="20" t="str">
        <f t="shared" si="67"/>
        <v/>
      </c>
      <c r="I281" s="20" t="str">
        <f t="shared" si="68"/>
        <v/>
      </c>
      <c r="J281" s="45" t="str">
        <f t="shared" si="77"/>
        <v/>
      </c>
      <c r="K281" s="45" t="str">
        <f t="shared" si="78"/>
        <v/>
      </c>
      <c r="L281" s="61" t="str">
        <f t="shared" si="79"/>
        <v/>
      </c>
      <c r="M281" s="23">
        <f t="shared" si="69"/>
        <v>0</v>
      </c>
      <c r="N281">
        <v>100</v>
      </c>
      <c r="O281" s="23">
        <f t="shared" si="70"/>
        <v>-100</v>
      </c>
      <c r="P281" s="45" t="str">
        <f t="shared" si="71"/>
        <v/>
      </c>
      <c r="Q281" s="39" t="str">
        <f t="shared" si="72"/>
        <v/>
      </c>
      <c r="R281" s="84" t="str">
        <f t="shared" si="73"/>
        <v/>
      </c>
    </row>
    <row r="282" spans="1:18" x14ac:dyDescent="0.3">
      <c r="A282" s="24"/>
      <c r="B282" s="27"/>
      <c r="C282" s="48"/>
      <c r="D282" s="19"/>
      <c r="E282" s="20" t="str">
        <f t="shared" si="65"/>
        <v/>
      </c>
      <c r="F282" s="20" t="str">
        <f t="shared" si="66"/>
        <v/>
      </c>
      <c r="G282" s="81"/>
      <c r="H282" s="20" t="str">
        <f t="shared" si="67"/>
        <v/>
      </c>
      <c r="I282" s="20" t="str">
        <f t="shared" si="68"/>
        <v/>
      </c>
      <c r="J282" s="45" t="str">
        <f t="shared" si="77"/>
        <v/>
      </c>
      <c r="K282" s="45" t="str">
        <f t="shared" si="78"/>
        <v/>
      </c>
      <c r="L282" s="61" t="str">
        <f t="shared" si="79"/>
        <v/>
      </c>
      <c r="M282" s="23">
        <f t="shared" si="69"/>
        <v>0</v>
      </c>
      <c r="N282">
        <v>101</v>
      </c>
      <c r="O282" s="23">
        <f t="shared" si="70"/>
        <v>-101</v>
      </c>
      <c r="P282" s="45" t="str">
        <f t="shared" si="71"/>
        <v/>
      </c>
      <c r="Q282" s="39" t="str">
        <f t="shared" si="72"/>
        <v/>
      </c>
      <c r="R282" s="84" t="str">
        <f t="shared" si="73"/>
        <v/>
      </c>
    </row>
    <row r="283" spans="1:18" x14ac:dyDescent="0.3">
      <c r="A283" s="24"/>
      <c r="B283" s="27"/>
      <c r="C283" s="48"/>
      <c r="D283" s="19"/>
      <c r="E283" s="20" t="str">
        <f t="shared" si="65"/>
        <v/>
      </c>
      <c r="F283" s="20" t="str">
        <f t="shared" si="66"/>
        <v/>
      </c>
      <c r="G283" s="81"/>
      <c r="H283" s="20" t="str">
        <f t="shared" si="67"/>
        <v/>
      </c>
      <c r="I283" s="20" t="str">
        <f t="shared" si="68"/>
        <v/>
      </c>
      <c r="J283" s="45" t="str">
        <f t="shared" si="77"/>
        <v/>
      </c>
      <c r="K283" s="45" t="str">
        <f t="shared" si="78"/>
        <v/>
      </c>
      <c r="L283" s="61" t="str">
        <f t="shared" si="79"/>
        <v/>
      </c>
      <c r="M283" s="23">
        <f t="shared" si="69"/>
        <v>0</v>
      </c>
      <c r="N283">
        <v>102</v>
      </c>
      <c r="O283" s="23">
        <f t="shared" si="70"/>
        <v>-102</v>
      </c>
      <c r="P283" s="45" t="str">
        <f t="shared" si="71"/>
        <v/>
      </c>
      <c r="Q283" s="39" t="str">
        <f t="shared" si="72"/>
        <v/>
      </c>
      <c r="R283" s="84" t="str">
        <f t="shared" si="73"/>
        <v/>
      </c>
    </row>
    <row r="284" spans="1:18" x14ac:dyDescent="0.3">
      <c r="A284" s="24"/>
      <c r="B284" s="27"/>
      <c r="C284" s="48"/>
      <c r="D284" s="19"/>
      <c r="E284" s="20" t="str">
        <f t="shared" si="65"/>
        <v/>
      </c>
      <c r="F284" s="20" t="str">
        <f t="shared" si="66"/>
        <v/>
      </c>
      <c r="G284" s="81"/>
      <c r="H284" s="20" t="str">
        <f t="shared" si="67"/>
        <v/>
      </c>
      <c r="I284" s="20" t="str">
        <f t="shared" si="68"/>
        <v/>
      </c>
      <c r="J284" s="45" t="str">
        <f t="shared" si="77"/>
        <v/>
      </c>
      <c r="K284" s="45" t="str">
        <f t="shared" si="78"/>
        <v/>
      </c>
      <c r="L284" s="61" t="str">
        <f t="shared" si="79"/>
        <v/>
      </c>
      <c r="M284" s="23">
        <f t="shared" si="69"/>
        <v>0</v>
      </c>
      <c r="N284">
        <v>103</v>
      </c>
      <c r="O284" s="23">
        <f t="shared" si="70"/>
        <v>-103</v>
      </c>
      <c r="P284" s="45" t="str">
        <f t="shared" si="71"/>
        <v/>
      </c>
      <c r="Q284" s="39" t="str">
        <f t="shared" si="72"/>
        <v/>
      </c>
      <c r="R284" s="84" t="str">
        <f t="shared" si="73"/>
        <v/>
      </c>
    </row>
    <row r="285" spans="1:18" x14ac:dyDescent="0.3">
      <c r="A285" s="24"/>
      <c r="B285" s="27"/>
      <c r="C285" s="48"/>
      <c r="D285" s="19"/>
      <c r="E285" s="20" t="str">
        <f t="shared" si="65"/>
        <v/>
      </c>
      <c r="F285" s="20" t="str">
        <f t="shared" si="66"/>
        <v/>
      </c>
      <c r="G285" s="81"/>
      <c r="H285" s="20" t="str">
        <f t="shared" si="67"/>
        <v/>
      </c>
      <c r="I285" s="20" t="str">
        <f t="shared" si="68"/>
        <v/>
      </c>
      <c r="J285" s="45" t="str">
        <f t="shared" si="77"/>
        <v/>
      </c>
      <c r="K285" s="45" t="str">
        <f t="shared" si="78"/>
        <v/>
      </c>
      <c r="L285" s="61" t="str">
        <f t="shared" si="79"/>
        <v/>
      </c>
      <c r="M285" s="23">
        <f t="shared" si="69"/>
        <v>0</v>
      </c>
      <c r="N285">
        <v>104</v>
      </c>
      <c r="O285" s="23">
        <f t="shared" si="70"/>
        <v>-104</v>
      </c>
      <c r="P285" s="45" t="str">
        <f t="shared" si="71"/>
        <v/>
      </c>
      <c r="Q285" s="39" t="str">
        <f t="shared" si="72"/>
        <v/>
      </c>
      <c r="R285" s="84" t="str">
        <f t="shared" si="73"/>
        <v/>
      </c>
    </row>
    <row r="286" spans="1:18" x14ac:dyDescent="0.3">
      <c r="A286" s="24"/>
      <c r="B286" s="27"/>
      <c r="C286" s="48"/>
      <c r="D286" s="19"/>
      <c r="E286" s="20" t="str">
        <f t="shared" si="65"/>
        <v/>
      </c>
      <c r="F286" s="20" t="str">
        <f t="shared" si="66"/>
        <v/>
      </c>
      <c r="G286" s="81"/>
      <c r="H286" s="20" t="str">
        <f t="shared" si="67"/>
        <v/>
      </c>
      <c r="I286" s="20" t="str">
        <f t="shared" si="68"/>
        <v/>
      </c>
      <c r="J286" s="45" t="str">
        <f t="shared" si="77"/>
        <v/>
      </c>
      <c r="K286" s="45" t="str">
        <f t="shared" si="78"/>
        <v/>
      </c>
      <c r="L286" s="61" t="str">
        <f t="shared" si="79"/>
        <v/>
      </c>
      <c r="M286" s="23">
        <f t="shared" si="69"/>
        <v>0</v>
      </c>
      <c r="N286">
        <v>105</v>
      </c>
      <c r="O286" s="23">
        <f t="shared" si="70"/>
        <v>-105</v>
      </c>
      <c r="P286" s="45" t="str">
        <f t="shared" si="71"/>
        <v/>
      </c>
      <c r="Q286" s="39" t="str">
        <f t="shared" si="72"/>
        <v/>
      </c>
      <c r="R286" s="84" t="str">
        <f t="shared" si="73"/>
        <v/>
      </c>
    </row>
    <row r="287" spans="1:18" x14ac:dyDescent="0.3">
      <c r="A287" s="24"/>
      <c r="B287" s="27"/>
      <c r="C287" s="48"/>
      <c r="D287" s="19"/>
      <c r="E287" s="20" t="str">
        <f t="shared" si="65"/>
        <v/>
      </c>
      <c r="F287" s="20" t="str">
        <f t="shared" si="66"/>
        <v/>
      </c>
      <c r="G287" s="81"/>
      <c r="H287" s="20" t="str">
        <f t="shared" si="67"/>
        <v/>
      </c>
      <c r="I287" s="20" t="str">
        <f t="shared" si="68"/>
        <v/>
      </c>
      <c r="J287" s="45" t="str">
        <f t="shared" si="77"/>
        <v/>
      </c>
      <c r="K287" s="45" t="str">
        <f t="shared" si="78"/>
        <v/>
      </c>
      <c r="L287" s="61" t="str">
        <f t="shared" si="79"/>
        <v/>
      </c>
      <c r="M287" s="23">
        <f t="shared" si="69"/>
        <v>0</v>
      </c>
      <c r="N287">
        <v>106</v>
      </c>
      <c r="O287" s="23">
        <f t="shared" si="70"/>
        <v>-106</v>
      </c>
      <c r="P287" s="45" t="str">
        <f t="shared" si="71"/>
        <v/>
      </c>
      <c r="Q287" s="39" t="str">
        <f t="shared" si="72"/>
        <v/>
      </c>
      <c r="R287" s="84" t="str">
        <f t="shared" si="73"/>
        <v/>
      </c>
    </row>
    <row r="288" spans="1:18" x14ac:dyDescent="0.3">
      <c r="A288" s="24"/>
      <c r="B288" s="27"/>
      <c r="C288" s="48"/>
      <c r="D288" s="19"/>
      <c r="E288" s="20" t="str">
        <f t="shared" si="65"/>
        <v/>
      </c>
      <c r="F288" s="20" t="str">
        <f t="shared" si="66"/>
        <v/>
      </c>
      <c r="G288" s="81"/>
      <c r="H288" s="20" t="str">
        <f t="shared" si="67"/>
        <v/>
      </c>
      <c r="I288" s="20" t="str">
        <f t="shared" si="68"/>
        <v/>
      </c>
      <c r="J288" s="45" t="str">
        <f t="shared" si="77"/>
        <v/>
      </c>
      <c r="K288" s="45" t="str">
        <f t="shared" si="78"/>
        <v/>
      </c>
      <c r="L288" s="61" t="str">
        <f t="shared" si="79"/>
        <v/>
      </c>
      <c r="M288" s="23">
        <f t="shared" si="69"/>
        <v>0</v>
      </c>
      <c r="N288">
        <v>107</v>
      </c>
      <c r="O288" s="23">
        <f t="shared" si="70"/>
        <v>-107</v>
      </c>
      <c r="P288" s="45" t="str">
        <f t="shared" si="71"/>
        <v/>
      </c>
      <c r="Q288" s="39" t="str">
        <f t="shared" si="72"/>
        <v/>
      </c>
      <c r="R288" s="84" t="str">
        <f t="shared" si="73"/>
        <v/>
      </c>
    </row>
    <row r="289" spans="1:18" x14ac:dyDescent="0.3">
      <c r="A289" s="24"/>
      <c r="B289" s="27"/>
      <c r="C289" s="48"/>
      <c r="D289" s="19"/>
      <c r="E289" s="20" t="str">
        <f t="shared" ref="E289:E352" si="80">IF(D289="","",IF(G288="Won",1,IF(COUNTIF(G284:G288,"Lost")&gt;4,1,IF(E288&gt;=9,E288*2,E288*3))))</f>
        <v/>
      </c>
      <c r="F289" s="20" t="str">
        <f t="shared" ref="F289:F352" si="81">IF(D289="","",IF(G288="Won",  D289*E289,D289*E289))</f>
        <v/>
      </c>
      <c r="G289" s="81"/>
      <c r="H289" s="20" t="str">
        <f t="shared" ref="H289:H352" si="82">IF(G289="","",IF(G289="Won", E289*D289-E289,-E289))</f>
        <v/>
      </c>
      <c r="I289" s="20" t="str">
        <f t="shared" ref="I289:I352" si="83">IF(G289="","",H289+I288)</f>
        <v/>
      </c>
      <c r="J289" s="45" t="str">
        <f t="shared" ref="J289:J352" si="84">IF(G289="","",IF(G289="Won",J288+1,IF(G289="Push",J288,J288)))</f>
        <v/>
      </c>
      <c r="K289" s="45" t="str">
        <f t="shared" ref="K289:K352" si="85">IF(G289="","",IF(G289="Lost",K288+1,IF(G289="Push",K288,K288)))</f>
        <v/>
      </c>
      <c r="L289" s="61" t="str">
        <f t="shared" ref="L289:L352" si="86">IF(G289="","",J289/(J289+K289))</f>
        <v/>
      </c>
      <c r="M289" s="23">
        <f t="shared" ref="M289:M352" si="87">D289</f>
        <v>0</v>
      </c>
      <c r="N289">
        <v>108</v>
      </c>
      <c r="O289" s="23">
        <f t="shared" ref="O289:O352" si="88">M289-N289</f>
        <v>-108</v>
      </c>
      <c r="P289" s="45" t="str">
        <f t="shared" ref="P289:P352" si="89">IF(G289="","",IF(G289="Won",P288+1,IF(G289="Push",P288,P288)))</f>
        <v/>
      </c>
      <c r="Q289" s="39" t="str">
        <f t="shared" ref="Q289:Q352" si="90">IF(G289="","",IF(G289="Lost",Q288+1,IF(G289="Push",Q288,Q288)))</f>
        <v/>
      </c>
      <c r="R289" s="84" t="str">
        <f t="shared" ref="R289:R352" si="91">IF(G289="","",P289/(P289+Q289))</f>
        <v/>
      </c>
    </row>
    <row r="290" spans="1:18" x14ac:dyDescent="0.3">
      <c r="A290" s="24"/>
      <c r="B290" s="27"/>
      <c r="C290" s="48"/>
      <c r="D290" s="19"/>
      <c r="E290" s="20" t="str">
        <f t="shared" si="80"/>
        <v/>
      </c>
      <c r="F290" s="20" t="str">
        <f t="shared" si="81"/>
        <v/>
      </c>
      <c r="G290" s="81"/>
      <c r="H290" s="20" t="str">
        <f t="shared" si="82"/>
        <v/>
      </c>
      <c r="I290" s="20" t="str">
        <f t="shared" si="83"/>
        <v/>
      </c>
      <c r="J290" s="45" t="str">
        <f t="shared" si="84"/>
        <v/>
      </c>
      <c r="K290" s="45" t="str">
        <f t="shared" si="85"/>
        <v/>
      </c>
      <c r="L290" s="61" t="str">
        <f t="shared" si="86"/>
        <v/>
      </c>
      <c r="M290" s="23">
        <f t="shared" si="87"/>
        <v>0</v>
      </c>
      <c r="N290">
        <v>109</v>
      </c>
      <c r="O290" s="23">
        <f t="shared" si="88"/>
        <v>-109</v>
      </c>
      <c r="P290" s="45" t="str">
        <f t="shared" si="89"/>
        <v/>
      </c>
      <c r="Q290" s="39" t="str">
        <f t="shared" si="90"/>
        <v/>
      </c>
      <c r="R290" s="84" t="str">
        <f t="shared" si="91"/>
        <v/>
      </c>
    </row>
    <row r="291" spans="1:18" x14ac:dyDescent="0.3">
      <c r="A291" s="24"/>
      <c r="B291" s="27"/>
      <c r="C291" s="48"/>
      <c r="D291" s="19"/>
      <c r="E291" s="20" t="str">
        <f t="shared" si="80"/>
        <v/>
      </c>
      <c r="F291" s="20" t="str">
        <f t="shared" si="81"/>
        <v/>
      </c>
      <c r="G291" s="81"/>
      <c r="H291" s="20" t="str">
        <f t="shared" si="82"/>
        <v/>
      </c>
      <c r="I291" s="20" t="str">
        <f t="shared" si="83"/>
        <v/>
      </c>
      <c r="J291" s="45" t="str">
        <f t="shared" si="84"/>
        <v/>
      </c>
      <c r="K291" s="45" t="str">
        <f t="shared" si="85"/>
        <v/>
      </c>
      <c r="L291" s="61" t="str">
        <f t="shared" si="86"/>
        <v/>
      </c>
      <c r="M291" s="23">
        <f t="shared" si="87"/>
        <v>0</v>
      </c>
      <c r="N291">
        <v>110</v>
      </c>
      <c r="O291" s="23">
        <f t="shared" si="88"/>
        <v>-110</v>
      </c>
      <c r="P291" s="45" t="str">
        <f t="shared" si="89"/>
        <v/>
      </c>
      <c r="Q291" s="39" t="str">
        <f t="shared" si="90"/>
        <v/>
      </c>
      <c r="R291" s="84" t="str">
        <f t="shared" si="91"/>
        <v/>
      </c>
    </row>
    <row r="292" spans="1:18" x14ac:dyDescent="0.3">
      <c r="A292" s="24"/>
      <c r="B292" s="27"/>
      <c r="C292" s="48"/>
      <c r="D292" s="19"/>
      <c r="E292" s="20" t="str">
        <f t="shared" si="80"/>
        <v/>
      </c>
      <c r="F292" s="20" t="str">
        <f t="shared" si="81"/>
        <v/>
      </c>
      <c r="G292" s="81"/>
      <c r="H292" s="20" t="str">
        <f t="shared" si="82"/>
        <v/>
      </c>
      <c r="I292" s="20" t="str">
        <f t="shared" si="83"/>
        <v/>
      </c>
      <c r="J292" s="45" t="str">
        <f t="shared" si="84"/>
        <v/>
      </c>
      <c r="K292" s="45" t="str">
        <f t="shared" si="85"/>
        <v/>
      </c>
      <c r="L292" s="61" t="str">
        <f t="shared" si="86"/>
        <v/>
      </c>
      <c r="M292" s="23">
        <f t="shared" si="87"/>
        <v>0</v>
      </c>
      <c r="N292">
        <v>111</v>
      </c>
      <c r="O292" s="23">
        <f t="shared" si="88"/>
        <v>-111</v>
      </c>
      <c r="P292" s="45" t="str">
        <f t="shared" si="89"/>
        <v/>
      </c>
      <c r="Q292" s="39" t="str">
        <f t="shared" si="90"/>
        <v/>
      </c>
      <c r="R292" s="84" t="str">
        <f t="shared" si="91"/>
        <v/>
      </c>
    </row>
    <row r="293" spans="1:18" x14ac:dyDescent="0.3">
      <c r="A293" s="24"/>
      <c r="B293" s="27"/>
      <c r="C293" s="48"/>
      <c r="D293" s="19"/>
      <c r="E293" s="20" t="str">
        <f t="shared" si="80"/>
        <v/>
      </c>
      <c r="F293" s="20" t="str">
        <f t="shared" si="81"/>
        <v/>
      </c>
      <c r="G293" s="81"/>
      <c r="H293" s="20" t="str">
        <f t="shared" si="82"/>
        <v/>
      </c>
      <c r="I293" s="20" t="str">
        <f t="shared" si="83"/>
        <v/>
      </c>
      <c r="J293" s="45" t="str">
        <f t="shared" si="84"/>
        <v/>
      </c>
      <c r="K293" s="45" t="str">
        <f t="shared" si="85"/>
        <v/>
      </c>
      <c r="L293" s="61" t="str">
        <f t="shared" si="86"/>
        <v/>
      </c>
      <c r="M293" s="23">
        <f t="shared" si="87"/>
        <v>0</v>
      </c>
      <c r="N293">
        <v>112</v>
      </c>
      <c r="O293" s="23">
        <f t="shared" si="88"/>
        <v>-112</v>
      </c>
      <c r="P293" s="45" t="str">
        <f t="shared" si="89"/>
        <v/>
      </c>
      <c r="Q293" s="39" t="str">
        <f t="shared" si="90"/>
        <v/>
      </c>
      <c r="R293" s="84" t="str">
        <f t="shared" si="91"/>
        <v/>
      </c>
    </row>
    <row r="294" spans="1:18" x14ac:dyDescent="0.3">
      <c r="A294" s="24"/>
      <c r="B294" s="27"/>
      <c r="C294" s="48"/>
      <c r="D294" s="19"/>
      <c r="E294" s="20" t="str">
        <f t="shared" si="80"/>
        <v/>
      </c>
      <c r="F294" s="20" t="str">
        <f t="shared" si="81"/>
        <v/>
      </c>
      <c r="G294" s="81"/>
      <c r="H294" s="20" t="str">
        <f t="shared" si="82"/>
        <v/>
      </c>
      <c r="I294" s="20" t="str">
        <f t="shared" si="83"/>
        <v/>
      </c>
      <c r="J294" s="45" t="str">
        <f t="shared" si="84"/>
        <v/>
      </c>
      <c r="K294" s="45" t="str">
        <f t="shared" si="85"/>
        <v/>
      </c>
      <c r="L294" s="61" t="str">
        <f t="shared" si="86"/>
        <v/>
      </c>
      <c r="M294" s="23">
        <f t="shared" si="87"/>
        <v>0</v>
      </c>
      <c r="N294">
        <v>113</v>
      </c>
      <c r="O294" s="23">
        <f t="shared" si="88"/>
        <v>-113</v>
      </c>
      <c r="P294" s="45" t="str">
        <f t="shared" si="89"/>
        <v/>
      </c>
      <c r="Q294" s="39" t="str">
        <f t="shared" si="90"/>
        <v/>
      </c>
      <c r="R294" s="84" t="str">
        <f t="shared" si="91"/>
        <v/>
      </c>
    </row>
    <row r="295" spans="1:18" x14ac:dyDescent="0.3">
      <c r="A295" s="24"/>
      <c r="B295" s="27"/>
      <c r="C295" s="48"/>
      <c r="D295" s="19"/>
      <c r="E295" s="20" t="str">
        <f t="shared" si="80"/>
        <v/>
      </c>
      <c r="F295" s="20" t="str">
        <f t="shared" si="81"/>
        <v/>
      </c>
      <c r="G295" s="81"/>
      <c r="H295" s="20" t="str">
        <f t="shared" si="82"/>
        <v/>
      </c>
      <c r="I295" s="20" t="str">
        <f t="shared" si="83"/>
        <v/>
      </c>
      <c r="J295" s="45" t="str">
        <f t="shared" si="84"/>
        <v/>
      </c>
      <c r="K295" s="45" t="str">
        <f t="shared" si="85"/>
        <v/>
      </c>
      <c r="L295" s="61" t="str">
        <f t="shared" si="86"/>
        <v/>
      </c>
      <c r="M295" s="23">
        <f t="shared" si="87"/>
        <v>0</v>
      </c>
      <c r="N295">
        <v>114</v>
      </c>
      <c r="O295" s="23">
        <f t="shared" si="88"/>
        <v>-114</v>
      </c>
      <c r="P295" s="45" t="str">
        <f t="shared" si="89"/>
        <v/>
      </c>
      <c r="Q295" s="39" t="str">
        <f t="shared" si="90"/>
        <v/>
      </c>
      <c r="R295" s="84" t="str">
        <f t="shared" si="91"/>
        <v/>
      </c>
    </row>
    <row r="296" spans="1:18" x14ac:dyDescent="0.3">
      <c r="A296" s="24"/>
      <c r="B296" s="27"/>
      <c r="C296" s="48"/>
      <c r="D296" s="19"/>
      <c r="E296" s="20" t="str">
        <f t="shared" si="80"/>
        <v/>
      </c>
      <c r="F296" s="20" t="str">
        <f t="shared" si="81"/>
        <v/>
      </c>
      <c r="G296" s="81"/>
      <c r="H296" s="20" t="str">
        <f t="shared" si="82"/>
        <v/>
      </c>
      <c r="I296" s="20" t="str">
        <f t="shared" si="83"/>
        <v/>
      </c>
      <c r="J296" s="45" t="str">
        <f t="shared" si="84"/>
        <v/>
      </c>
      <c r="K296" s="45" t="str">
        <f t="shared" si="85"/>
        <v/>
      </c>
      <c r="L296" s="61" t="str">
        <f t="shared" si="86"/>
        <v/>
      </c>
      <c r="M296" s="23">
        <f t="shared" si="87"/>
        <v>0</v>
      </c>
      <c r="N296">
        <v>115</v>
      </c>
      <c r="O296" s="23">
        <f t="shared" si="88"/>
        <v>-115</v>
      </c>
      <c r="P296" s="45" t="str">
        <f t="shared" si="89"/>
        <v/>
      </c>
      <c r="Q296" s="39" t="str">
        <f t="shared" si="90"/>
        <v/>
      </c>
      <c r="R296" s="84" t="str">
        <f t="shared" si="91"/>
        <v/>
      </c>
    </row>
    <row r="297" spans="1:18" x14ac:dyDescent="0.3">
      <c r="A297" s="24"/>
      <c r="B297" s="27"/>
      <c r="C297" s="48"/>
      <c r="D297" s="19"/>
      <c r="E297" s="20" t="str">
        <f t="shared" si="80"/>
        <v/>
      </c>
      <c r="F297" s="20" t="str">
        <f t="shared" si="81"/>
        <v/>
      </c>
      <c r="G297" s="81"/>
      <c r="H297" s="20" t="str">
        <f t="shared" si="82"/>
        <v/>
      </c>
      <c r="I297" s="20" t="str">
        <f t="shared" si="83"/>
        <v/>
      </c>
      <c r="J297" s="45" t="str">
        <f t="shared" si="84"/>
        <v/>
      </c>
      <c r="K297" s="45" t="str">
        <f t="shared" si="85"/>
        <v/>
      </c>
      <c r="L297" s="61" t="str">
        <f t="shared" si="86"/>
        <v/>
      </c>
      <c r="M297" s="23">
        <f t="shared" si="87"/>
        <v>0</v>
      </c>
      <c r="N297">
        <v>116</v>
      </c>
      <c r="O297" s="23">
        <f t="shared" si="88"/>
        <v>-116</v>
      </c>
      <c r="P297" s="45" t="str">
        <f t="shared" si="89"/>
        <v/>
      </c>
      <c r="Q297" s="39" t="str">
        <f t="shared" si="90"/>
        <v/>
      </c>
      <c r="R297" s="84" t="str">
        <f t="shared" si="91"/>
        <v/>
      </c>
    </row>
    <row r="298" spans="1:18" x14ac:dyDescent="0.3">
      <c r="A298" s="24"/>
      <c r="B298" s="27"/>
      <c r="C298" s="48"/>
      <c r="D298" s="19"/>
      <c r="E298" s="20" t="str">
        <f t="shared" si="80"/>
        <v/>
      </c>
      <c r="F298" s="20" t="str">
        <f t="shared" si="81"/>
        <v/>
      </c>
      <c r="G298" s="81"/>
      <c r="H298" s="20" t="str">
        <f t="shared" si="82"/>
        <v/>
      </c>
      <c r="I298" s="20" t="str">
        <f t="shared" si="83"/>
        <v/>
      </c>
      <c r="J298" s="45" t="str">
        <f t="shared" si="84"/>
        <v/>
      </c>
      <c r="K298" s="45" t="str">
        <f t="shared" si="85"/>
        <v/>
      </c>
      <c r="L298" s="61" t="str">
        <f t="shared" si="86"/>
        <v/>
      </c>
      <c r="M298" s="23">
        <f t="shared" si="87"/>
        <v>0</v>
      </c>
      <c r="N298">
        <v>117</v>
      </c>
      <c r="O298" s="23">
        <f t="shared" si="88"/>
        <v>-117</v>
      </c>
      <c r="P298" s="45" t="str">
        <f t="shared" si="89"/>
        <v/>
      </c>
      <c r="Q298" s="39" t="str">
        <f t="shared" si="90"/>
        <v/>
      </c>
      <c r="R298" s="84" t="str">
        <f t="shared" si="91"/>
        <v/>
      </c>
    </row>
    <row r="299" spans="1:18" x14ac:dyDescent="0.3">
      <c r="A299" s="24"/>
      <c r="B299" s="27"/>
      <c r="C299" s="48"/>
      <c r="D299" s="19"/>
      <c r="E299" s="20" t="str">
        <f t="shared" si="80"/>
        <v/>
      </c>
      <c r="F299" s="20" t="str">
        <f t="shared" si="81"/>
        <v/>
      </c>
      <c r="G299" s="81"/>
      <c r="H299" s="20" t="str">
        <f t="shared" si="82"/>
        <v/>
      </c>
      <c r="I299" s="20" t="str">
        <f t="shared" si="83"/>
        <v/>
      </c>
      <c r="J299" s="45" t="str">
        <f t="shared" si="84"/>
        <v/>
      </c>
      <c r="K299" s="45" t="str">
        <f t="shared" si="85"/>
        <v/>
      </c>
      <c r="L299" s="61" t="str">
        <f t="shared" si="86"/>
        <v/>
      </c>
      <c r="M299" s="23">
        <f t="shared" si="87"/>
        <v>0</v>
      </c>
      <c r="N299">
        <v>118</v>
      </c>
      <c r="O299" s="23">
        <f t="shared" si="88"/>
        <v>-118</v>
      </c>
      <c r="P299" s="45" t="str">
        <f t="shared" si="89"/>
        <v/>
      </c>
      <c r="Q299" s="39" t="str">
        <f t="shared" si="90"/>
        <v/>
      </c>
      <c r="R299" s="84" t="str">
        <f t="shared" si="91"/>
        <v/>
      </c>
    </row>
    <row r="300" spans="1:18" x14ac:dyDescent="0.3">
      <c r="A300" s="24"/>
      <c r="B300" s="27"/>
      <c r="C300" s="48"/>
      <c r="D300" s="19"/>
      <c r="E300" s="20" t="str">
        <f t="shared" si="80"/>
        <v/>
      </c>
      <c r="F300" s="20" t="str">
        <f t="shared" si="81"/>
        <v/>
      </c>
      <c r="G300" s="81"/>
      <c r="H300" s="20" t="str">
        <f t="shared" si="82"/>
        <v/>
      </c>
      <c r="I300" s="20" t="str">
        <f t="shared" si="83"/>
        <v/>
      </c>
      <c r="J300" s="45" t="str">
        <f t="shared" si="84"/>
        <v/>
      </c>
      <c r="K300" s="45" t="str">
        <f t="shared" si="85"/>
        <v/>
      </c>
      <c r="L300" s="61" t="str">
        <f t="shared" si="86"/>
        <v/>
      </c>
      <c r="M300" s="23">
        <f t="shared" si="87"/>
        <v>0</v>
      </c>
      <c r="N300">
        <v>119</v>
      </c>
      <c r="O300" s="23">
        <f t="shared" si="88"/>
        <v>-119</v>
      </c>
      <c r="P300" s="45" t="str">
        <f t="shared" si="89"/>
        <v/>
      </c>
      <c r="Q300" s="39" t="str">
        <f t="shared" si="90"/>
        <v/>
      </c>
      <c r="R300" s="84" t="str">
        <f t="shared" si="91"/>
        <v/>
      </c>
    </row>
    <row r="301" spans="1:18" x14ac:dyDescent="0.3">
      <c r="A301" s="24"/>
      <c r="B301" s="27"/>
      <c r="C301" s="48"/>
      <c r="D301" s="19"/>
      <c r="E301" s="20" t="str">
        <f t="shared" si="80"/>
        <v/>
      </c>
      <c r="F301" s="20" t="str">
        <f t="shared" si="81"/>
        <v/>
      </c>
      <c r="G301" s="81"/>
      <c r="H301" s="20" t="str">
        <f t="shared" si="82"/>
        <v/>
      </c>
      <c r="I301" s="20" t="str">
        <f t="shared" si="83"/>
        <v/>
      </c>
      <c r="J301" s="45" t="str">
        <f t="shared" si="84"/>
        <v/>
      </c>
      <c r="K301" s="45" t="str">
        <f t="shared" si="85"/>
        <v/>
      </c>
      <c r="L301" s="61" t="str">
        <f t="shared" si="86"/>
        <v/>
      </c>
      <c r="M301" s="23">
        <f t="shared" si="87"/>
        <v>0</v>
      </c>
      <c r="N301">
        <v>120</v>
      </c>
      <c r="O301" s="23">
        <f t="shared" si="88"/>
        <v>-120</v>
      </c>
      <c r="P301" s="45" t="str">
        <f t="shared" si="89"/>
        <v/>
      </c>
      <c r="Q301" s="39" t="str">
        <f t="shared" si="90"/>
        <v/>
      </c>
      <c r="R301" s="84" t="str">
        <f t="shared" si="91"/>
        <v/>
      </c>
    </row>
    <row r="302" spans="1:18" x14ac:dyDescent="0.3">
      <c r="A302" s="24"/>
      <c r="B302" s="27"/>
      <c r="C302" s="48"/>
      <c r="D302" s="19"/>
      <c r="E302" s="20" t="str">
        <f t="shared" si="80"/>
        <v/>
      </c>
      <c r="F302" s="20" t="str">
        <f t="shared" si="81"/>
        <v/>
      </c>
      <c r="G302" s="81"/>
      <c r="H302" s="20" t="str">
        <f t="shared" si="82"/>
        <v/>
      </c>
      <c r="I302" s="20" t="str">
        <f t="shared" si="83"/>
        <v/>
      </c>
      <c r="J302" s="45" t="str">
        <f t="shared" si="84"/>
        <v/>
      </c>
      <c r="K302" s="45" t="str">
        <f t="shared" si="85"/>
        <v/>
      </c>
      <c r="L302" s="61" t="str">
        <f t="shared" si="86"/>
        <v/>
      </c>
      <c r="M302" s="23">
        <f t="shared" si="87"/>
        <v>0</v>
      </c>
      <c r="N302">
        <v>121</v>
      </c>
      <c r="O302" s="23">
        <f t="shared" si="88"/>
        <v>-121</v>
      </c>
      <c r="P302" s="45" t="str">
        <f t="shared" si="89"/>
        <v/>
      </c>
      <c r="Q302" s="39" t="str">
        <f t="shared" si="90"/>
        <v/>
      </c>
      <c r="R302" s="84" t="str">
        <f t="shared" si="91"/>
        <v/>
      </c>
    </row>
    <row r="303" spans="1:18" x14ac:dyDescent="0.3">
      <c r="A303" s="24"/>
      <c r="B303" s="27"/>
      <c r="C303" s="48"/>
      <c r="D303" s="19"/>
      <c r="E303" s="20" t="str">
        <f t="shared" si="80"/>
        <v/>
      </c>
      <c r="F303" s="20" t="str">
        <f t="shared" si="81"/>
        <v/>
      </c>
      <c r="G303" s="81"/>
      <c r="H303" s="20" t="str">
        <f t="shared" si="82"/>
        <v/>
      </c>
      <c r="I303" s="20" t="str">
        <f t="shared" si="83"/>
        <v/>
      </c>
      <c r="J303" s="45" t="str">
        <f t="shared" si="84"/>
        <v/>
      </c>
      <c r="K303" s="45" t="str">
        <f t="shared" si="85"/>
        <v/>
      </c>
      <c r="L303" s="61" t="str">
        <f t="shared" si="86"/>
        <v/>
      </c>
      <c r="M303" s="23">
        <f t="shared" si="87"/>
        <v>0</v>
      </c>
      <c r="N303">
        <v>122</v>
      </c>
      <c r="O303" s="23">
        <f t="shared" si="88"/>
        <v>-122</v>
      </c>
      <c r="P303" s="45" t="str">
        <f t="shared" si="89"/>
        <v/>
      </c>
      <c r="Q303" s="39" t="str">
        <f t="shared" si="90"/>
        <v/>
      </c>
      <c r="R303" s="84" t="str">
        <f t="shared" si="91"/>
        <v/>
      </c>
    </row>
    <row r="304" spans="1:18" x14ac:dyDescent="0.3">
      <c r="A304" s="24"/>
      <c r="B304" s="27"/>
      <c r="C304" s="48"/>
      <c r="D304" s="19"/>
      <c r="E304" s="20" t="str">
        <f t="shared" si="80"/>
        <v/>
      </c>
      <c r="F304" s="20" t="str">
        <f t="shared" si="81"/>
        <v/>
      </c>
      <c r="G304" s="81"/>
      <c r="H304" s="20" t="str">
        <f t="shared" si="82"/>
        <v/>
      </c>
      <c r="I304" s="20" t="str">
        <f t="shared" si="83"/>
        <v/>
      </c>
      <c r="J304" s="45" t="str">
        <f t="shared" si="84"/>
        <v/>
      </c>
      <c r="K304" s="45" t="str">
        <f t="shared" si="85"/>
        <v/>
      </c>
      <c r="L304" s="61" t="str">
        <f t="shared" si="86"/>
        <v/>
      </c>
      <c r="M304" s="23">
        <f t="shared" si="87"/>
        <v>0</v>
      </c>
      <c r="N304">
        <v>123</v>
      </c>
      <c r="O304" s="23">
        <f t="shared" si="88"/>
        <v>-123</v>
      </c>
      <c r="P304" s="45" t="str">
        <f t="shared" si="89"/>
        <v/>
      </c>
      <c r="Q304" s="39" t="str">
        <f t="shared" si="90"/>
        <v/>
      </c>
      <c r="R304" s="84" t="str">
        <f t="shared" si="91"/>
        <v/>
      </c>
    </row>
    <row r="305" spans="1:18" x14ac:dyDescent="0.3">
      <c r="A305" s="24"/>
      <c r="B305" s="27"/>
      <c r="C305" s="48"/>
      <c r="D305" s="19"/>
      <c r="E305" s="20" t="str">
        <f t="shared" si="80"/>
        <v/>
      </c>
      <c r="F305" s="20" t="str">
        <f t="shared" si="81"/>
        <v/>
      </c>
      <c r="G305" s="81"/>
      <c r="H305" s="20" t="str">
        <f t="shared" si="82"/>
        <v/>
      </c>
      <c r="I305" s="20" t="str">
        <f t="shared" si="83"/>
        <v/>
      </c>
      <c r="J305" s="45" t="str">
        <f t="shared" si="84"/>
        <v/>
      </c>
      <c r="K305" s="45" t="str">
        <f t="shared" si="85"/>
        <v/>
      </c>
      <c r="L305" s="61" t="str">
        <f t="shared" si="86"/>
        <v/>
      </c>
      <c r="M305" s="23">
        <f t="shared" si="87"/>
        <v>0</v>
      </c>
      <c r="N305">
        <v>124</v>
      </c>
      <c r="O305" s="23">
        <f t="shared" si="88"/>
        <v>-124</v>
      </c>
      <c r="P305" s="45" t="str">
        <f t="shared" si="89"/>
        <v/>
      </c>
      <c r="Q305" s="39" t="str">
        <f t="shared" si="90"/>
        <v/>
      </c>
      <c r="R305" s="84" t="str">
        <f t="shared" si="91"/>
        <v/>
      </c>
    </row>
    <row r="306" spans="1:18" x14ac:dyDescent="0.3">
      <c r="A306" s="24"/>
      <c r="B306" s="27"/>
      <c r="C306" s="48"/>
      <c r="D306" s="19"/>
      <c r="E306" s="20" t="str">
        <f t="shared" si="80"/>
        <v/>
      </c>
      <c r="F306" s="20" t="str">
        <f t="shared" si="81"/>
        <v/>
      </c>
      <c r="G306" s="81"/>
      <c r="H306" s="20" t="str">
        <f t="shared" si="82"/>
        <v/>
      </c>
      <c r="I306" s="20" t="str">
        <f t="shared" si="83"/>
        <v/>
      </c>
      <c r="J306" s="45" t="str">
        <f t="shared" si="84"/>
        <v/>
      </c>
      <c r="K306" s="45" t="str">
        <f t="shared" si="85"/>
        <v/>
      </c>
      <c r="L306" s="61" t="str">
        <f t="shared" si="86"/>
        <v/>
      </c>
      <c r="M306" s="23">
        <f t="shared" si="87"/>
        <v>0</v>
      </c>
      <c r="N306">
        <v>125</v>
      </c>
      <c r="O306" s="23">
        <f t="shared" si="88"/>
        <v>-125</v>
      </c>
      <c r="P306" s="45" t="str">
        <f t="shared" si="89"/>
        <v/>
      </c>
      <c r="Q306" s="39" t="str">
        <f t="shared" si="90"/>
        <v/>
      </c>
      <c r="R306" s="84" t="str">
        <f t="shared" si="91"/>
        <v/>
      </c>
    </row>
    <row r="307" spans="1:18" x14ac:dyDescent="0.3">
      <c r="A307" s="24"/>
      <c r="B307" s="27"/>
      <c r="C307" s="48"/>
      <c r="D307" s="19"/>
      <c r="E307" s="20" t="str">
        <f t="shared" si="80"/>
        <v/>
      </c>
      <c r="F307" s="20" t="str">
        <f t="shared" si="81"/>
        <v/>
      </c>
      <c r="G307" s="81"/>
      <c r="H307" s="20" t="str">
        <f t="shared" si="82"/>
        <v/>
      </c>
      <c r="I307" s="20" t="str">
        <f t="shared" si="83"/>
        <v/>
      </c>
      <c r="J307" s="45" t="str">
        <f t="shared" si="84"/>
        <v/>
      </c>
      <c r="K307" s="45" t="str">
        <f t="shared" si="85"/>
        <v/>
      </c>
      <c r="L307" s="61" t="str">
        <f t="shared" si="86"/>
        <v/>
      </c>
      <c r="M307" s="23">
        <f t="shared" si="87"/>
        <v>0</v>
      </c>
      <c r="N307">
        <v>126</v>
      </c>
      <c r="O307" s="23">
        <f t="shared" si="88"/>
        <v>-126</v>
      </c>
      <c r="P307" s="45" t="str">
        <f t="shared" si="89"/>
        <v/>
      </c>
      <c r="Q307" s="39" t="str">
        <f t="shared" si="90"/>
        <v/>
      </c>
      <c r="R307" s="84" t="str">
        <f t="shared" si="91"/>
        <v/>
      </c>
    </row>
    <row r="308" spans="1:18" x14ac:dyDescent="0.3">
      <c r="A308" s="24"/>
      <c r="B308" s="27"/>
      <c r="C308" s="48"/>
      <c r="D308" s="19"/>
      <c r="E308" s="20" t="str">
        <f t="shared" si="80"/>
        <v/>
      </c>
      <c r="F308" s="20" t="str">
        <f t="shared" si="81"/>
        <v/>
      </c>
      <c r="G308" s="81"/>
      <c r="H308" s="20" t="str">
        <f t="shared" si="82"/>
        <v/>
      </c>
      <c r="I308" s="20" t="str">
        <f t="shared" si="83"/>
        <v/>
      </c>
      <c r="J308" s="45" t="str">
        <f t="shared" si="84"/>
        <v/>
      </c>
      <c r="K308" s="45" t="str">
        <f t="shared" si="85"/>
        <v/>
      </c>
      <c r="L308" s="61" t="str">
        <f t="shared" si="86"/>
        <v/>
      </c>
      <c r="M308" s="23">
        <f t="shared" si="87"/>
        <v>0</v>
      </c>
      <c r="N308">
        <v>127</v>
      </c>
      <c r="O308" s="23">
        <f t="shared" si="88"/>
        <v>-127</v>
      </c>
      <c r="P308" s="45" t="str">
        <f t="shared" si="89"/>
        <v/>
      </c>
      <c r="Q308" s="39" t="str">
        <f t="shared" si="90"/>
        <v/>
      </c>
      <c r="R308" s="84" t="str">
        <f t="shared" si="91"/>
        <v/>
      </c>
    </row>
    <row r="309" spans="1:18" x14ac:dyDescent="0.3">
      <c r="A309" s="24"/>
      <c r="B309" s="27"/>
      <c r="C309" s="48"/>
      <c r="D309" s="19"/>
      <c r="E309" s="20" t="str">
        <f t="shared" si="80"/>
        <v/>
      </c>
      <c r="F309" s="20" t="str">
        <f t="shared" si="81"/>
        <v/>
      </c>
      <c r="G309" s="81"/>
      <c r="H309" s="20" t="str">
        <f t="shared" si="82"/>
        <v/>
      </c>
      <c r="I309" s="20" t="str">
        <f t="shared" si="83"/>
        <v/>
      </c>
      <c r="J309" s="45" t="str">
        <f t="shared" si="84"/>
        <v/>
      </c>
      <c r="K309" s="45" t="str">
        <f t="shared" si="85"/>
        <v/>
      </c>
      <c r="L309" s="61" t="str">
        <f t="shared" si="86"/>
        <v/>
      </c>
      <c r="M309" s="23">
        <f t="shared" si="87"/>
        <v>0</v>
      </c>
      <c r="N309">
        <v>128</v>
      </c>
      <c r="O309" s="23">
        <f t="shared" si="88"/>
        <v>-128</v>
      </c>
      <c r="P309" s="45" t="str">
        <f t="shared" si="89"/>
        <v/>
      </c>
      <c r="Q309" s="39" t="str">
        <f t="shared" si="90"/>
        <v/>
      </c>
      <c r="R309" s="84" t="str">
        <f t="shared" si="91"/>
        <v/>
      </c>
    </row>
    <row r="310" spans="1:18" x14ac:dyDescent="0.3">
      <c r="A310" s="24"/>
      <c r="B310" s="27"/>
      <c r="C310" s="48"/>
      <c r="D310" s="19"/>
      <c r="E310" s="20" t="str">
        <f t="shared" si="80"/>
        <v/>
      </c>
      <c r="F310" s="20" t="str">
        <f t="shared" si="81"/>
        <v/>
      </c>
      <c r="G310" s="81"/>
      <c r="H310" s="20" t="str">
        <f t="shared" si="82"/>
        <v/>
      </c>
      <c r="I310" s="20" t="str">
        <f t="shared" si="83"/>
        <v/>
      </c>
      <c r="J310" s="45" t="str">
        <f t="shared" si="84"/>
        <v/>
      </c>
      <c r="K310" s="45" t="str">
        <f t="shared" si="85"/>
        <v/>
      </c>
      <c r="L310" s="61" t="str">
        <f t="shared" si="86"/>
        <v/>
      </c>
      <c r="M310" s="23">
        <f t="shared" si="87"/>
        <v>0</v>
      </c>
      <c r="N310">
        <v>129</v>
      </c>
      <c r="O310" s="23">
        <f t="shared" si="88"/>
        <v>-129</v>
      </c>
      <c r="P310" s="45" t="str">
        <f t="shared" si="89"/>
        <v/>
      </c>
      <c r="Q310" s="39" t="str">
        <f t="shared" si="90"/>
        <v/>
      </c>
      <c r="R310" s="84" t="str">
        <f t="shared" si="91"/>
        <v/>
      </c>
    </row>
    <row r="311" spans="1:18" x14ac:dyDescent="0.3">
      <c r="A311" s="24"/>
      <c r="B311" s="27"/>
      <c r="C311" s="48"/>
      <c r="D311" s="19"/>
      <c r="E311" s="20" t="str">
        <f t="shared" si="80"/>
        <v/>
      </c>
      <c r="F311" s="20" t="str">
        <f t="shared" si="81"/>
        <v/>
      </c>
      <c r="G311" s="81"/>
      <c r="H311" s="20" t="str">
        <f t="shared" si="82"/>
        <v/>
      </c>
      <c r="I311" s="20" t="str">
        <f t="shared" si="83"/>
        <v/>
      </c>
      <c r="J311" s="45" t="str">
        <f t="shared" si="84"/>
        <v/>
      </c>
      <c r="K311" s="45" t="str">
        <f t="shared" si="85"/>
        <v/>
      </c>
      <c r="L311" s="61" t="str">
        <f t="shared" si="86"/>
        <v/>
      </c>
      <c r="M311" s="23">
        <f t="shared" si="87"/>
        <v>0</v>
      </c>
      <c r="N311">
        <v>130</v>
      </c>
      <c r="O311" s="23">
        <f t="shared" si="88"/>
        <v>-130</v>
      </c>
      <c r="P311" s="45" t="str">
        <f t="shared" si="89"/>
        <v/>
      </c>
      <c r="Q311" s="39" t="str">
        <f t="shared" si="90"/>
        <v/>
      </c>
      <c r="R311" s="84" t="str">
        <f t="shared" si="91"/>
        <v/>
      </c>
    </row>
    <row r="312" spans="1:18" x14ac:dyDescent="0.3">
      <c r="A312" s="24"/>
      <c r="B312" s="27"/>
      <c r="C312" s="48"/>
      <c r="D312" s="19"/>
      <c r="E312" s="20" t="str">
        <f t="shared" si="80"/>
        <v/>
      </c>
      <c r="F312" s="20" t="str">
        <f t="shared" si="81"/>
        <v/>
      </c>
      <c r="G312" s="81"/>
      <c r="H312" s="20" t="str">
        <f t="shared" si="82"/>
        <v/>
      </c>
      <c r="I312" s="20" t="str">
        <f t="shared" si="83"/>
        <v/>
      </c>
      <c r="J312" s="45" t="str">
        <f t="shared" si="84"/>
        <v/>
      </c>
      <c r="K312" s="45" t="str">
        <f t="shared" si="85"/>
        <v/>
      </c>
      <c r="L312" s="61" t="str">
        <f t="shared" si="86"/>
        <v/>
      </c>
      <c r="M312" s="23">
        <f t="shared" si="87"/>
        <v>0</v>
      </c>
      <c r="N312">
        <v>131</v>
      </c>
      <c r="O312" s="23">
        <f t="shared" si="88"/>
        <v>-131</v>
      </c>
      <c r="P312" s="45" t="str">
        <f t="shared" si="89"/>
        <v/>
      </c>
      <c r="Q312" s="39" t="str">
        <f t="shared" si="90"/>
        <v/>
      </c>
      <c r="R312" s="84" t="str">
        <f t="shared" si="91"/>
        <v/>
      </c>
    </row>
    <row r="313" spans="1:18" x14ac:dyDescent="0.3">
      <c r="A313" s="24"/>
      <c r="B313" s="27"/>
      <c r="C313" s="48"/>
      <c r="D313" s="19"/>
      <c r="E313" s="20" t="str">
        <f t="shared" si="80"/>
        <v/>
      </c>
      <c r="F313" s="20" t="str">
        <f t="shared" si="81"/>
        <v/>
      </c>
      <c r="G313" s="81"/>
      <c r="H313" s="20" t="str">
        <f t="shared" si="82"/>
        <v/>
      </c>
      <c r="I313" s="20" t="str">
        <f t="shared" si="83"/>
        <v/>
      </c>
      <c r="J313" s="45" t="str">
        <f t="shared" si="84"/>
        <v/>
      </c>
      <c r="K313" s="45" t="str">
        <f t="shared" si="85"/>
        <v/>
      </c>
      <c r="L313" s="61" t="str">
        <f t="shared" si="86"/>
        <v/>
      </c>
      <c r="M313" s="23">
        <f t="shared" si="87"/>
        <v>0</v>
      </c>
      <c r="N313">
        <v>132</v>
      </c>
      <c r="O313" s="23">
        <f t="shared" si="88"/>
        <v>-132</v>
      </c>
      <c r="P313" s="45" t="str">
        <f t="shared" si="89"/>
        <v/>
      </c>
      <c r="Q313" s="39" t="str">
        <f t="shared" si="90"/>
        <v/>
      </c>
      <c r="R313" s="84" t="str">
        <f t="shared" si="91"/>
        <v/>
      </c>
    </row>
    <row r="314" spans="1:18" x14ac:dyDescent="0.3">
      <c r="A314" s="24"/>
      <c r="B314" s="27"/>
      <c r="C314" s="48"/>
      <c r="D314" s="19"/>
      <c r="E314" s="20" t="str">
        <f t="shared" si="80"/>
        <v/>
      </c>
      <c r="F314" s="20" t="str">
        <f t="shared" si="81"/>
        <v/>
      </c>
      <c r="G314" s="81"/>
      <c r="H314" s="20" t="str">
        <f t="shared" si="82"/>
        <v/>
      </c>
      <c r="I314" s="20" t="str">
        <f t="shared" si="83"/>
        <v/>
      </c>
      <c r="J314" s="45" t="str">
        <f t="shared" si="84"/>
        <v/>
      </c>
      <c r="K314" s="45" t="str">
        <f t="shared" si="85"/>
        <v/>
      </c>
      <c r="L314" s="61" t="str">
        <f t="shared" si="86"/>
        <v/>
      </c>
      <c r="M314" s="23">
        <f t="shared" si="87"/>
        <v>0</v>
      </c>
      <c r="N314">
        <v>133</v>
      </c>
      <c r="O314" s="23">
        <f t="shared" si="88"/>
        <v>-133</v>
      </c>
      <c r="P314" s="45" t="str">
        <f t="shared" si="89"/>
        <v/>
      </c>
      <c r="Q314" s="39" t="str">
        <f t="shared" si="90"/>
        <v/>
      </c>
      <c r="R314" s="84" t="str">
        <f t="shared" si="91"/>
        <v/>
      </c>
    </row>
    <row r="315" spans="1:18" x14ac:dyDescent="0.3">
      <c r="A315" s="24"/>
      <c r="B315" s="27"/>
      <c r="C315" s="48"/>
      <c r="D315" s="19"/>
      <c r="E315" s="20" t="str">
        <f t="shared" si="80"/>
        <v/>
      </c>
      <c r="F315" s="20" t="str">
        <f t="shared" si="81"/>
        <v/>
      </c>
      <c r="G315" s="81"/>
      <c r="H315" s="20" t="str">
        <f t="shared" si="82"/>
        <v/>
      </c>
      <c r="I315" s="20" t="str">
        <f t="shared" si="83"/>
        <v/>
      </c>
      <c r="J315" s="45" t="str">
        <f t="shared" si="84"/>
        <v/>
      </c>
      <c r="K315" s="45" t="str">
        <f t="shared" si="85"/>
        <v/>
      </c>
      <c r="L315" s="61" t="str">
        <f t="shared" si="86"/>
        <v/>
      </c>
      <c r="M315" s="23">
        <f t="shared" si="87"/>
        <v>0</v>
      </c>
      <c r="N315">
        <v>134</v>
      </c>
      <c r="O315" s="23">
        <f t="shared" si="88"/>
        <v>-134</v>
      </c>
      <c r="P315" s="45" t="str">
        <f t="shared" si="89"/>
        <v/>
      </c>
      <c r="Q315" s="39" t="str">
        <f t="shared" si="90"/>
        <v/>
      </c>
      <c r="R315" s="84" t="str">
        <f t="shared" si="91"/>
        <v/>
      </c>
    </row>
    <row r="316" spans="1:18" x14ac:dyDescent="0.3">
      <c r="A316" s="24"/>
      <c r="B316" s="27"/>
      <c r="C316" s="48"/>
      <c r="D316" s="19"/>
      <c r="E316" s="20" t="str">
        <f t="shared" si="80"/>
        <v/>
      </c>
      <c r="F316" s="20" t="str">
        <f t="shared" si="81"/>
        <v/>
      </c>
      <c r="G316" s="81"/>
      <c r="H316" s="20" t="str">
        <f t="shared" si="82"/>
        <v/>
      </c>
      <c r="I316" s="20" t="str">
        <f t="shared" si="83"/>
        <v/>
      </c>
      <c r="J316" s="45" t="str">
        <f t="shared" si="84"/>
        <v/>
      </c>
      <c r="K316" s="45" t="str">
        <f t="shared" si="85"/>
        <v/>
      </c>
      <c r="L316" s="61" t="str">
        <f t="shared" si="86"/>
        <v/>
      </c>
      <c r="M316" s="23">
        <f t="shared" si="87"/>
        <v>0</v>
      </c>
      <c r="N316">
        <v>135</v>
      </c>
      <c r="O316" s="23">
        <f t="shared" si="88"/>
        <v>-135</v>
      </c>
      <c r="P316" s="45" t="str">
        <f t="shared" si="89"/>
        <v/>
      </c>
      <c r="Q316" s="39" t="str">
        <f t="shared" si="90"/>
        <v/>
      </c>
      <c r="R316" s="84" t="str">
        <f t="shared" si="91"/>
        <v/>
      </c>
    </row>
    <row r="317" spans="1:18" x14ac:dyDescent="0.3">
      <c r="A317" s="24"/>
      <c r="B317" s="27"/>
      <c r="C317" s="48"/>
      <c r="D317" s="19"/>
      <c r="E317" s="20" t="str">
        <f t="shared" si="80"/>
        <v/>
      </c>
      <c r="F317" s="20" t="str">
        <f t="shared" si="81"/>
        <v/>
      </c>
      <c r="G317" s="81"/>
      <c r="H317" s="20" t="str">
        <f t="shared" si="82"/>
        <v/>
      </c>
      <c r="I317" s="20" t="str">
        <f t="shared" si="83"/>
        <v/>
      </c>
      <c r="J317" s="45" t="str">
        <f t="shared" si="84"/>
        <v/>
      </c>
      <c r="K317" s="45" t="str">
        <f t="shared" si="85"/>
        <v/>
      </c>
      <c r="L317" s="61" t="str">
        <f t="shared" si="86"/>
        <v/>
      </c>
      <c r="M317" s="23">
        <f t="shared" si="87"/>
        <v>0</v>
      </c>
      <c r="N317">
        <v>136</v>
      </c>
      <c r="O317" s="23">
        <f t="shared" si="88"/>
        <v>-136</v>
      </c>
      <c r="P317" s="45" t="str">
        <f t="shared" si="89"/>
        <v/>
      </c>
      <c r="Q317" s="39" t="str">
        <f t="shared" si="90"/>
        <v/>
      </c>
      <c r="R317" s="84" t="str">
        <f t="shared" si="91"/>
        <v/>
      </c>
    </row>
    <row r="318" spans="1:18" x14ac:dyDescent="0.3">
      <c r="A318" s="24"/>
      <c r="B318" s="27"/>
      <c r="C318" s="48"/>
      <c r="D318" s="19"/>
      <c r="E318" s="20" t="str">
        <f t="shared" si="80"/>
        <v/>
      </c>
      <c r="F318" s="20" t="str">
        <f t="shared" si="81"/>
        <v/>
      </c>
      <c r="G318" s="81"/>
      <c r="H318" s="20" t="str">
        <f t="shared" si="82"/>
        <v/>
      </c>
      <c r="I318" s="20" t="str">
        <f t="shared" si="83"/>
        <v/>
      </c>
      <c r="J318" s="45" t="str">
        <f t="shared" si="84"/>
        <v/>
      </c>
      <c r="K318" s="45" t="str">
        <f t="shared" si="85"/>
        <v/>
      </c>
      <c r="L318" s="61" t="str">
        <f t="shared" si="86"/>
        <v/>
      </c>
      <c r="M318" s="23">
        <f t="shared" si="87"/>
        <v>0</v>
      </c>
      <c r="N318">
        <v>137</v>
      </c>
      <c r="O318" s="23">
        <f t="shared" si="88"/>
        <v>-137</v>
      </c>
      <c r="P318" s="45" t="str">
        <f t="shared" si="89"/>
        <v/>
      </c>
      <c r="Q318" s="39" t="str">
        <f t="shared" si="90"/>
        <v/>
      </c>
      <c r="R318" s="84" t="str">
        <f t="shared" si="91"/>
        <v/>
      </c>
    </row>
    <row r="319" spans="1:18" x14ac:dyDescent="0.3">
      <c r="A319" s="24"/>
      <c r="B319" s="27"/>
      <c r="C319" s="48"/>
      <c r="D319" s="19"/>
      <c r="E319" s="20" t="str">
        <f t="shared" si="80"/>
        <v/>
      </c>
      <c r="F319" s="20" t="str">
        <f t="shared" si="81"/>
        <v/>
      </c>
      <c r="G319" s="81"/>
      <c r="H319" s="20" t="str">
        <f t="shared" si="82"/>
        <v/>
      </c>
      <c r="I319" s="20" t="str">
        <f t="shared" si="83"/>
        <v/>
      </c>
      <c r="J319" s="45" t="str">
        <f t="shared" si="84"/>
        <v/>
      </c>
      <c r="K319" s="45" t="str">
        <f t="shared" si="85"/>
        <v/>
      </c>
      <c r="L319" s="61" t="str">
        <f t="shared" si="86"/>
        <v/>
      </c>
      <c r="M319" s="23">
        <f t="shared" si="87"/>
        <v>0</v>
      </c>
      <c r="N319">
        <v>138</v>
      </c>
      <c r="O319" s="23">
        <f t="shared" si="88"/>
        <v>-138</v>
      </c>
      <c r="P319" s="45" t="str">
        <f t="shared" si="89"/>
        <v/>
      </c>
      <c r="Q319" s="39" t="str">
        <f t="shared" si="90"/>
        <v/>
      </c>
      <c r="R319" s="84" t="str">
        <f t="shared" si="91"/>
        <v/>
      </c>
    </row>
    <row r="320" spans="1:18" x14ac:dyDescent="0.3">
      <c r="A320" s="24"/>
      <c r="B320" s="27"/>
      <c r="C320" s="48"/>
      <c r="D320" s="19"/>
      <c r="E320" s="20" t="str">
        <f t="shared" si="80"/>
        <v/>
      </c>
      <c r="F320" s="20" t="str">
        <f t="shared" si="81"/>
        <v/>
      </c>
      <c r="G320" s="81"/>
      <c r="H320" s="20" t="str">
        <f t="shared" si="82"/>
        <v/>
      </c>
      <c r="I320" s="20" t="str">
        <f t="shared" si="83"/>
        <v/>
      </c>
      <c r="J320" s="45" t="str">
        <f t="shared" si="84"/>
        <v/>
      </c>
      <c r="K320" s="45" t="str">
        <f t="shared" si="85"/>
        <v/>
      </c>
      <c r="L320" s="61" t="str">
        <f t="shared" si="86"/>
        <v/>
      </c>
      <c r="M320" s="23">
        <f t="shared" si="87"/>
        <v>0</v>
      </c>
      <c r="N320">
        <v>139</v>
      </c>
      <c r="O320" s="23">
        <f t="shared" si="88"/>
        <v>-139</v>
      </c>
      <c r="P320" s="45" t="str">
        <f t="shared" si="89"/>
        <v/>
      </c>
      <c r="Q320" s="39" t="str">
        <f t="shared" si="90"/>
        <v/>
      </c>
      <c r="R320" s="84" t="str">
        <f t="shared" si="91"/>
        <v/>
      </c>
    </row>
    <row r="321" spans="1:18" x14ac:dyDescent="0.3">
      <c r="A321" s="24"/>
      <c r="B321" s="27"/>
      <c r="C321" s="48"/>
      <c r="D321" s="19"/>
      <c r="E321" s="20" t="str">
        <f t="shared" si="80"/>
        <v/>
      </c>
      <c r="F321" s="20" t="str">
        <f t="shared" si="81"/>
        <v/>
      </c>
      <c r="G321" s="81"/>
      <c r="H321" s="20" t="str">
        <f t="shared" si="82"/>
        <v/>
      </c>
      <c r="I321" s="20" t="str">
        <f t="shared" si="83"/>
        <v/>
      </c>
      <c r="J321" s="45" t="str">
        <f t="shared" si="84"/>
        <v/>
      </c>
      <c r="K321" s="45" t="str">
        <f t="shared" si="85"/>
        <v/>
      </c>
      <c r="L321" s="61" t="str">
        <f t="shared" si="86"/>
        <v/>
      </c>
      <c r="M321" s="23">
        <f t="shared" si="87"/>
        <v>0</v>
      </c>
      <c r="N321">
        <v>140</v>
      </c>
      <c r="O321" s="23">
        <f t="shared" si="88"/>
        <v>-140</v>
      </c>
      <c r="P321" s="45" t="str">
        <f t="shared" si="89"/>
        <v/>
      </c>
      <c r="Q321" s="39" t="str">
        <f t="shared" si="90"/>
        <v/>
      </c>
      <c r="R321" s="84" t="str">
        <f t="shared" si="91"/>
        <v/>
      </c>
    </row>
    <row r="322" spans="1:18" x14ac:dyDescent="0.3">
      <c r="A322" s="24"/>
      <c r="B322" s="27"/>
      <c r="C322" s="48"/>
      <c r="D322" s="19"/>
      <c r="E322" s="20" t="str">
        <f t="shared" si="80"/>
        <v/>
      </c>
      <c r="F322" s="20" t="str">
        <f t="shared" si="81"/>
        <v/>
      </c>
      <c r="G322" s="81"/>
      <c r="H322" s="20" t="str">
        <f t="shared" si="82"/>
        <v/>
      </c>
      <c r="I322" s="20" t="str">
        <f t="shared" si="83"/>
        <v/>
      </c>
      <c r="J322" s="45" t="str">
        <f t="shared" si="84"/>
        <v/>
      </c>
      <c r="K322" s="45" t="str">
        <f t="shared" si="85"/>
        <v/>
      </c>
      <c r="L322" s="61" t="str">
        <f t="shared" si="86"/>
        <v/>
      </c>
      <c r="M322" s="23">
        <f t="shared" si="87"/>
        <v>0</v>
      </c>
      <c r="N322">
        <v>141</v>
      </c>
      <c r="O322" s="23">
        <f t="shared" si="88"/>
        <v>-141</v>
      </c>
      <c r="P322" s="45" t="str">
        <f t="shared" si="89"/>
        <v/>
      </c>
      <c r="Q322" s="39" t="str">
        <f t="shared" si="90"/>
        <v/>
      </c>
      <c r="R322" s="84" t="str">
        <f t="shared" si="91"/>
        <v/>
      </c>
    </row>
    <row r="323" spans="1:18" x14ac:dyDescent="0.3">
      <c r="A323" s="24"/>
      <c r="B323" s="27"/>
      <c r="C323" s="48"/>
      <c r="D323" s="19"/>
      <c r="E323" s="20" t="str">
        <f t="shared" si="80"/>
        <v/>
      </c>
      <c r="F323" s="20" t="str">
        <f t="shared" si="81"/>
        <v/>
      </c>
      <c r="G323" s="81"/>
      <c r="H323" s="20" t="str">
        <f t="shared" si="82"/>
        <v/>
      </c>
      <c r="I323" s="20" t="str">
        <f t="shared" si="83"/>
        <v/>
      </c>
      <c r="J323" s="45" t="str">
        <f t="shared" si="84"/>
        <v/>
      </c>
      <c r="K323" s="45" t="str">
        <f t="shared" si="85"/>
        <v/>
      </c>
      <c r="L323" s="61" t="str">
        <f t="shared" si="86"/>
        <v/>
      </c>
      <c r="M323" s="23">
        <f t="shared" si="87"/>
        <v>0</v>
      </c>
      <c r="N323">
        <v>142</v>
      </c>
      <c r="O323" s="23">
        <f t="shared" si="88"/>
        <v>-142</v>
      </c>
      <c r="P323" s="45" t="str">
        <f t="shared" si="89"/>
        <v/>
      </c>
      <c r="Q323" s="39" t="str">
        <f t="shared" si="90"/>
        <v/>
      </c>
      <c r="R323" s="84" t="str">
        <f t="shared" si="91"/>
        <v/>
      </c>
    </row>
    <row r="324" spans="1:18" x14ac:dyDescent="0.3">
      <c r="A324" s="24"/>
      <c r="B324" s="27"/>
      <c r="C324" s="48"/>
      <c r="D324" s="19"/>
      <c r="E324" s="20" t="str">
        <f t="shared" si="80"/>
        <v/>
      </c>
      <c r="F324" s="20" t="str">
        <f t="shared" si="81"/>
        <v/>
      </c>
      <c r="G324" s="81"/>
      <c r="H324" s="20" t="str">
        <f t="shared" si="82"/>
        <v/>
      </c>
      <c r="I324" s="20" t="str">
        <f t="shared" si="83"/>
        <v/>
      </c>
      <c r="J324" s="45" t="str">
        <f t="shared" si="84"/>
        <v/>
      </c>
      <c r="K324" s="45" t="str">
        <f t="shared" si="85"/>
        <v/>
      </c>
      <c r="L324" s="61" t="str">
        <f t="shared" si="86"/>
        <v/>
      </c>
      <c r="M324" s="23">
        <f t="shared" si="87"/>
        <v>0</v>
      </c>
      <c r="N324">
        <v>143</v>
      </c>
      <c r="O324" s="23">
        <f t="shared" si="88"/>
        <v>-143</v>
      </c>
      <c r="P324" s="45" t="str">
        <f t="shared" si="89"/>
        <v/>
      </c>
      <c r="Q324" s="39" t="str">
        <f t="shared" si="90"/>
        <v/>
      </c>
      <c r="R324" s="84" t="str">
        <f t="shared" si="91"/>
        <v/>
      </c>
    </row>
    <row r="325" spans="1:18" x14ac:dyDescent="0.3">
      <c r="A325" s="24"/>
      <c r="B325" s="27"/>
      <c r="C325" s="48"/>
      <c r="D325" s="19"/>
      <c r="E325" s="20" t="str">
        <f t="shared" si="80"/>
        <v/>
      </c>
      <c r="F325" s="20" t="str">
        <f t="shared" si="81"/>
        <v/>
      </c>
      <c r="G325" s="81"/>
      <c r="H325" s="20" t="str">
        <f t="shared" si="82"/>
        <v/>
      </c>
      <c r="I325" s="20" t="str">
        <f t="shared" si="83"/>
        <v/>
      </c>
      <c r="J325" s="45" t="str">
        <f t="shared" si="84"/>
        <v/>
      </c>
      <c r="K325" s="45" t="str">
        <f t="shared" si="85"/>
        <v/>
      </c>
      <c r="L325" s="61" t="str">
        <f t="shared" si="86"/>
        <v/>
      </c>
      <c r="M325" s="23">
        <f t="shared" si="87"/>
        <v>0</v>
      </c>
      <c r="N325">
        <v>144</v>
      </c>
      <c r="O325" s="23">
        <f t="shared" si="88"/>
        <v>-144</v>
      </c>
      <c r="P325" s="45" t="str">
        <f t="shared" si="89"/>
        <v/>
      </c>
      <c r="Q325" s="39" t="str">
        <f t="shared" si="90"/>
        <v/>
      </c>
      <c r="R325" s="84" t="str">
        <f t="shared" si="91"/>
        <v/>
      </c>
    </row>
    <row r="326" spans="1:18" x14ac:dyDescent="0.3">
      <c r="A326" s="24"/>
      <c r="B326" s="27"/>
      <c r="C326" s="48"/>
      <c r="D326" s="19"/>
      <c r="E326" s="20" t="str">
        <f t="shared" si="80"/>
        <v/>
      </c>
      <c r="F326" s="20" t="str">
        <f t="shared" si="81"/>
        <v/>
      </c>
      <c r="G326" s="81"/>
      <c r="H326" s="20" t="str">
        <f t="shared" si="82"/>
        <v/>
      </c>
      <c r="I326" s="20" t="str">
        <f t="shared" si="83"/>
        <v/>
      </c>
      <c r="J326" s="45" t="str">
        <f t="shared" si="84"/>
        <v/>
      </c>
      <c r="K326" s="45" t="str">
        <f t="shared" si="85"/>
        <v/>
      </c>
      <c r="L326" s="61" t="str">
        <f t="shared" si="86"/>
        <v/>
      </c>
      <c r="M326" s="23">
        <f t="shared" si="87"/>
        <v>0</v>
      </c>
      <c r="N326">
        <v>145</v>
      </c>
      <c r="O326" s="23">
        <f t="shared" si="88"/>
        <v>-145</v>
      </c>
      <c r="P326" s="45" t="str">
        <f t="shared" si="89"/>
        <v/>
      </c>
      <c r="Q326" s="39" t="str">
        <f t="shared" si="90"/>
        <v/>
      </c>
      <c r="R326" s="84" t="str">
        <f t="shared" si="91"/>
        <v/>
      </c>
    </row>
    <row r="327" spans="1:18" x14ac:dyDescent="0.3">
      <c r="A327" s="24"/>
      <c r="B327" s="27"/>
      <c r="C327" s="48"/>
      <c r="D327" s="19"/>
      <c r="E327" s="20" t="str">
        <f t="shared" si="80"/>
        <v/>
      </c>
      <c r="F327" s="20" t="str">
        <f t="shared" si="81"/>
        <v/>
      </c>
      <c r="G327" s="81"/>
      <c r="H327" s="20" t="str">
        <f t="shared" si="82"/>
        <v/>
      </c>
      <c r="I327" s="20" t="str">
        <f t="shared" si="83"/>
        <v/>
      </c>
      <c r="J327" s="45" t="str">
        <f t="shared" si="84"/>
        <v/>
      </c>
      <c r="K327" s="45" t="str">
        <f t="shared" si="85"/>
        <v/>
      </c>
      <c r="L327" s="61" t="str">
        <f t="shared" si="86"/>
        <v/>
      </c>
      <c r="M327" s="23">
        <f t="shared" si="87"/>
        <v>0</v>
      </c>
      <c r="N327">
        <v>146</v>
      </c>
      <c r="O327" s="23">
        <f t="shared" si="88"/>
        <v>-146</v>
      </c>
      <c r="P327" s="45" t="str">
        <f t="shared" si="89"/>
        <v/>
      </c>
      <c r="Q327" s="39" t="str">
        <f t="shared" si="90"/>
        <v/>
      </c>
      <c r="R327" s="84" t="str">
        <f t="shared" si="91"/>
        <v/>
      </c>
    </row>
    <row r="328" spans="1:18" x14ac:dyDescent="0.3">
      <c r="A328" s="24"/>
      <c r="B328" s="27"/>
      <c r="C328" s="48"/>
      <c r="D328" s="19"/>
      <c r="E328" s="20" t="str">
        <f t="shared" si="80"/>
        <v/>
      </c>
      <c r="F328" s="20" t="str">
        <f t="shared" si="81"/>
        <v/>
      </c>
      <c r="G328" s="81"/>
      <c r="H328" s="20" t="str">
        <f t="shared" si="82"/>
        <v/>
      </c>
      <c r="I328" s="20" t="str">
        <f t="shared" si="83"/>
        <v/>
      </c>
      <c r="J328" s="45" t="str">
        <f t="shared" si="84"/>
        <v/>
      </c>
      <c r="K328" s="45" t="str">
        <f t="shared" si="85"/>
        <v/>
      </c>
      <c r="L328" s="61" t="str">
        <f t="shared" si="86"/>
        <v/>
      </c>
      <c r="M328" s="23">
        <f t="shared" si="87"/>
        <v>0</v>
      </c>
      <c r="N328">
        <v>147</v>
      </c>
      <c r="O328" s="23">
        <f t="shared" si="88"/>
        <v>-147</v>
      </c>
      <c r="P328" s="45" t="str">
        <f t="shared" si="89"/>
        <v/>
      </c>
      <c r="Q328" s="39" t="str">
        <f t="shared" si="90"/>
        <v/>
      </c>
      <c r="R328" s="84" t="str">
        <f t="shared" si="91"/>
        <v/>
      </c>
    </row>
    <row r="329" spans="1:18" x14ac:dyDescent="0.3">
      <c r="A329" s="24"/>
      <c r="B329" s="27"/>
      <c r="C329" s="48"/>
      <c r="D329" s="19"/>
      <c r="E329" s="20" t="str">
        <f t="shared" si="80"/>
        <v/>
      </c>
      <c r="F329" s="20" t="str">
        <f t="shared" si="81"/>
        <v/>
      </c>
      <c r="G329" s="81"/>
      <c r="H329" s="20" t="str">
        <f t="shared" si="82"/>
        <v/>
      </c>
      <c r="I329" s="20" t="str">
        <f t="shared" si="83"/>
        <v/>
      </c>
      <c r="J329" s="45" t="str">
        <f t="shared" si="84"/>
        <v/>
      </c>
      <c r="K329" s="45" t="str">
        <f t="shared" si="85"/>
        <v/>
      </c>
      <c r="L329" s="61" t="str">
        <f t="shared" si="86"/>
        <v/>
      </c>
      <c r="M329" s="23">
        <f t="shared" si="87"/>
        <v>0</v>
      </c>
      <c r="N329">
        <v>148</v>
      </c>
      <c r="O329" s="23">
        <f t="shared" si="88"/>
        <v>-148</v>
      </c>
      <c r="P329" s="45" t="str">
        <f t="shared" si="89"/>
        <v/>
      </c>
      <c r="Q329" s="39" t="str">
        <f t="shared" si="90"/>
        <v/>
      </c>
      <c r="R329" s="84" t="str">
        <f t="shared" si="91"/>
        <v/>
      </c>
    </row>
    <row r="330" spans="1:18" x14ac:dyDescent="0.3">
      <c r="A330" s="24"/>
      <c r="B330" s="27"/>
      <c r="C330" s="48"/>
      <c r="D330" s="19"/>
      <c r="E330" s="20" t="str">
        <f t="shared" si="80"/>
        <v/>
      </c>
      <c r="F330" s="20" t="str">
        <f t="shared" si="81"/>
        <v/>
      </c>
      <c r="G330" s="81"/>
      <c r="H330" s="20" t="str">
        <f t="shared" si="82"/>
        <v/>
      </c>
      <c r="I330" s="20" t="str">
        <f t="shared" si="83"/>
        <v/>
      </c>
      <c r="J330" s="45" t="str">
        <f t="shared" si="84"/>
        <v/>
      </c>
      <c r="K330" s="45" t="str">
        <f t="shared" si="85"/>
        <v/>
      </c>
      <c r="L330" s="61" t="str">
        <f t="shared" si="86"/>
        <v/>
      </c>
      <c r="M330" s="23">
        <f t="shared" si="87"/>
        <v>0</v>
      </c>
      <c r="N330">
        <v>149</v>
      </c>
      <c r="O330" s="23">
        <f t="shared" si="88"/>
        <v>-149</v>
      </c>
      <c r="P330" s="45" t="str">
        <f t="shared" si="89"/>
        <v/>
      </c>
      <c r="Q330" s="39" t="str">
        <f t="shared" si="90"/>
        <v/>
      </c>
      <c r="R330" s="84" t="str">
        <f t="shared" si="91"/>
        <v/>
      </c>
    </row>
    <row r="331" spans="1:18" x14ac:dyDescent="0.3">
      <c r="A331" s="24"/>
      <c r="B331" s="27"/>
      <c r="C331" s="48"/>
      <c r="D331" s="19"/>
      <c r="E331" s="20" t="str">
        <f t="shared" si="80"/>
        <v/>
      </c>
      <c r="F331" s="20" t="str">
        <f t="shared" si="81"/>
        <v/>
      </c>
      <c r="G331" s="81"/>
      <c r="H331" s="20" t="str">
        <f t="shared" si="82"/>
        <v/>
      </c>
      <c r="I331" s="20" t="str">
        <f t="shared" si="83"/>
        <v/>
      </c>
      <c r="J331" s="45" t="str">
        <f t="shared" si="84"/>
        <v/>
      </c>
      <c r="K331" s="45" t="str">
        <f t="shared" si="85"/>
        <v/>
      </c>
      <c r="L331" s="61" t="str">
        <f t="shared" si="86"/>
        <v/>
      </c>
      <c r="M331" s="23">
        <f t="shared" si="87"/>
        <v>0</v>
      </c>
      <c r="N331">
        <v>150</v>
      </c>
      <c r="O331" s="23">
        <f t="shared" si="88"/>
        <v>-150</v>
      </c>
      <c r="P331" s="45" t="str">
        <f t="shared" si="89"/>
        <v/>
      </c>
      <c r="Q331" s="39" t="str">
        <f t="shared" si="90"/>
        <v/>
      </c>
      <c r="R331" s="84" t="str">
        <f t="shared" si="91"/>
        <v/>
      </c>
    </row>
    <row r="332" spans="1:18" x14ac:dyDescent="0.3">
      <c r="A332" s="24"/>
      <c r="B332" s="27"/>
      <c r="C332" s="48"/>
      <c r="D332" s="19"/>
      <c r="E332" s="20" t="str">
        <f t="shared" si="80"/>
        <v/>
      </c>
      <c r="F332" s="20" t="str">
        <f t="shared" si="81"/>
        <v/>
      </c>
      <c r="G332" s="81"/>
      <c r="H332" s="20" t="str">
        <f t="shared" si="82"/>
        <v/>
      </c>
      <c r="I332" s="20" t="str">
        <f t="shared" si="83"/>
        <v/>
      </c>
      <c r="J332" s="45" t="str">
        <f t="shared" si="84"/>
        <v/>
      </c>
      <c r="K332" s="45" t="str">
        <f t="shared" si="85"/>
        <v/>
      </c>
      <c r="L332" s="61" t="str">
        <f t="shared" si="86"/>
        <v/>
      </c>
      <c r="M332" s="23">
        <f t="shared" si="87"/>
        <v>0</v>
      </c>
      <c r="N332">
        <v>151</v>
      </c>
      <c r="O332" s="23">
        <f t="shared" si="88"/>
        <v>-151</v>
      </c>
      <c r="P332" s="45" t="str">
        <f t="shared" si="89"/>
        <v/>
      </c>
      <c r="Q332" s="39" t="str">
        <f t="shared" si="90"/>
        <v/>
      </c>
      <c r="R332" s="84" t="str">
        <f t="shared" si="91"/>
        <v/>
      </c>
    </row>
    <row r="333" spans="1:18" x14ac:dyDescent="0.3">
      <c r="A333" s="24"/>
      <c r="B333" s="27"/>
      <c r="C333" s="48"/>
      <c r="D333" s="19"/>
      <c r="E333" s="20" t="str">
        <f t="shared" si="80"/>
        <v/>
      </c>
      <c r="F333" s="20" t="str">
        <f t="shared" si="81"/>
        <v/>
      </c>
      <c r="G333" s="81"/>
      <c r="H333" s="20" t="str">
        <f t="shared" si="82"/>
        <v/>
      </c>
      <c r="I333" s="20" t="str">
        <f t="shared" si="83"/>
        <v/>
      </c>
      <c r="J333" s="45" t="str">
        <f t="shared" si="84"/>
        <v/>
      </c>
      <c r="K333" s="45" t="str">
        <f t="shared" si="85"/>
        <v/>
      </c>
      <c r="L333" s="61" t="str">
        <f t="shared" si="86"/>
        <v/>
      </c>
      <c r="M333" s="23">
        <f t="shared" si="87"/>
        <v>0</v>
      </c>
      <c r="N333">
        <v>152</v>
      </c>
      <c r="O333" s="23">
        <f t="shared" si="88"/>
        <v>-152</v>
      </c>
      <c r="P333" s="45" t="str">
        <f t="shared" si="89"/>
        <v/>
      </c>
      <c r="Q333" s="39" t="str">
        <f t="shared" si="90"/>
        <v/>
      </c>
      <c r="R333" s="84" t="str">
        <f t="shared" si="91"/>
        <v/>
      </c>
    </row>
    <row r="334" spans="1:18" x14ac:dyDescent="0.3">
      <c r="A334" s="24"/>
      <c r="B334" s="27"/>
      <c r="C334" s="48"/>
      <c r="D334" s="19"/>
      <c r="E334" s="20" t="str">
        <f t="shared" si="80"/>
        <v/>
      </c>
      <c r="F334" s="20" t="str">
        <f t="shared" si="81"/>
        <v/>
      </c>
      <c r="G334" s="81"/>
      <c r="H334" s="20" t="str">
        <f t="shared" si="82"/>
        <v/>
      </c>
      <c r="I334" s="20" t="str">
        <f t="shared" si="83"/>
        <v/>
      </c>
      <c r="J334" s="45" t="str">
        <f t="shared" si="84"/>
        <v/>
      </c>
      <c r="K334" s="45" t="str">
        <f t="shared" si="85"/>
        <v/>
      </c>
      <c r="L334" s="61" t="str">
        <f t="shared" si="86"/>
        <v/>
      </c>
      <c r="M334" s="23">
        <f t="shared" si="87"/>
        <v>0</v>
      </c>
      <c r="N334">
        <v>153</v>
      </c>
      <c r="O334" s="23">
        <f t="shared" si="88"/>
        <v>-153</v>
      </c>
      <c r="P334" s="45" t="str">
        <f t="shared" si="89"/>
        <v/>
      </c>
      <c r="Q334" s="39" t="str">
        <f t="shared" si="90"/>
        <v/>
      </c>
      <c r="R334" s="84" t="str">
        <f t="shared" si="91"/>
        <v/>
      </c>
    </row>
    <row r="335" spans="1:18" x14ac:dyDescent="0.3">
      <c r="A335" s="24"/>
      <c r="B335" s="27"/>
      <c r="C335" s="48"/>
      <c r="D335" s="19"/>
      <c r="E335" s="20" t="str">
        <f t="shared" si="80"/>
        <v/>
      </c>
      <c r="F335" s="20" t="str">
        <f t="shared" si="81"/>
        <v/>
      </c>
      <c r="G335" s="81"/>
      <c r="H335" s="20" t="str">
        <f t="shared" si="82"/>
        <v/>
      </c>
      <c r="I335" s="20" t="str">
        <f t="shared" si="83"/>
        <v/>
      </c>
      <c r="J335" s="45" t="str">
        <f t="shared" si="84"/>
        <v/>
      </c>
      <c r="K335" s="45" t="str">
        <f t="shared" si="85"/>
        <v/>
      </c>
      <c r="L335" s="61" t="str">
        <f t="shared" si="86"/>
        <v/>
      </c>
      <c r="M335" s="23">
        <f t="shared" si="87"/>
        <v>0</v>
      </c>
      <c r="N335">
        <v>154</v>
      </c>
      <c r="O335" s="23">
        <f t="shared" si="88"/>
        <v>-154</v>
      </c>
      <c r="P335" s="45" t="str">
        <f t="shared" si="89"/>
        <v/>
      </c>
      <c r="Q335" s="39" t="str">
        <f t="shared" si="90"/>
        <v/>
      </c>
      <c r="R335" s="84" t="str">
        <f t="shared" si="91"/>
        <v/>
      </c>
    </row>
    <row r="336" spans="1:18" x14ac:dyDescent="0.3">
      <c r="A336" s="24"/>
      <c r="B336" s="27"/>
      <c r="C336" s="48"/>
      <c r="D336" s="19"/>
      <c r="E336" s="20" t="str">
        <f t="shared" si="80"/>
        <v/>
      </c>
      <c r="F336" s="20" t="str">
        <f t="shared" si="81"/>
        <v/>
      </c>
      <c r="G336" s="81"/>
      <c r="H336" s="20" t="str">
        <f t="shared" si="82"/>
        <v/>
      </c>
      <c r="I336" s="20" t="str">
        <f t="shared" si="83"/>
        <v/>
      </c>
      <c r="J336" s="45" t="str">
        <f t="shared" si="84"/>
        <v/>
      </c>
      <c r="K336" s="45" t="str">
        <f t="shared" si="85"/>
        <v/>
      </c>
      <c r="L336" s="61" t="str">
        <f t="shared" si="86"/>
        <v/>
      </c>
      <c r="M336" s="23">
        <f t="shared" si="87"/>
        <v>0</v>
      </c>
      <c r="N336">
        <v>155</v>
      </c>
      <c r="O336" s="23">
        <f t="shared" si="88"/>
        <v>-155</v>
      </c>
      <c r="P336" s="45" t="str">
        <f t="shared" si="89"/>
        <v/>
      </c>
      <c r="Q336" s="39" t="str">
        <f t="shared" si="90"/>
        <v/>
      </c>
      <c r="R336" s="84" t="str">
        <f t="shared" si="91"/>
        <v/>
      </c>
    </row>
    <row r="337" spans="1:18" x14ac:dyDescent="0.3">
      <c r="A337" s="24"/>
      <c r="B337" s="27"/>
      <c r="C337" s="48"/>
      <c r="D337" s="19"/>
      <c r="E337" s="20" t="str">
        <f t="shared" si="80"/>
        <v/>
      </c>
      <c r="F337" s="20" t="str">
        <f t="shared" si="81"/>
        <v/>
      </c>
      <c r="G337" s="81"/>
      <c r="H337" s="20" t="str">
        <f t="shared" si="82"/>
        <v/>
      </c>
      <c r="I337" s="20" t="str">
        <f t="shared" si="83"/>
        <v/>
      </c>
      <c r="J337" s="45" t="str">
        <f t="shared" si="84"/>
        <v/>
      </c>
      <c r="K337" s="45" t="str">
        <f t="shared" si="85"/>
        <v/>
      </c>
      <c r="L337" s="61" t="str">
        <f t="shared" si="86"/>
        <v/>
      </c>
      <c r="M337" s="23">
        <f t="shared" si="87"/>
        <v>0</v>
      </c>
      <c r="N337">
        <v>156</v>
      </c>
      <c r="O337" s="23">
        <f t="shared" si="88"/>
        <v>-156</v>
      </c>
      <c r="P337" s="45" t="str">
        <f t="shared" si="89"/>
        <v/>
      </c>
      <c r="Q337" s="39" t="str">
        <f t="shared" si="90"/>
        <v/>
      </c>
      <c r="R337" s="84" t="str">
        <f t="shared" si="91"/>
        <v/>
      </c>
    </row>
    <row r="338" spans="1:18" x14ac:dyDescent="0.3">
      <c r="A338" s="24"/>
      <c r="B338" s="27"/>
      <c r="C338" s="48"/>
      <c r="D338" s="19"/>
      <c r="E338" s="20" t="str">
        <f t="shared" si="80"/>
        <v/>
      </c>
      <c r="F338" s="20" t="str">
        <f t="shared" si="81"/>
        <v/>
      </c>
      <c r="G338" s="81"/>
      <c r="H338" s="20" t="str">
        <f t="shared" si="82"/>
        <v/>
      </c>
      <c r="I338" s="20" t="str">
        <f t="shared" si="83"/>
        <v/>
      </c>
      <c r="J338" s="45" t="str">
        <f t="shared" si="84"/>
        <v/>
      </c>
      <c r="K338" s="45" t="str">
        <f t="shared" si="85"/>
        <v/>
      </c>
      <c r="L338" s="61" t="str">
        <f t="shared" si="86"/>
        <v/>
      </c>
      <c r="M338" s="23">
        <f t="shared" si="87"/>
        <v>0</v>
      </c>
      <c r="N338">
        <v>157</v>
      </c>
      <c r="O338" s="23">
        <f t="shared" si="88"/>
        <v>-157</v>
      </c>
      <c r="P338" s="45" t="str">
        <f t="shared" si="89"/>
        <v/>
      </c>
      <c r="Q338" s="39" t="str">
        <f t="shared" si="90"/>
        <v/>
      </c>
      <c r="R338" s="84" t="str">
        <f t="shared" si="91"/>
        <v/>
      </c>
    </row>
    <row r="339" spans="1:18" x14ac:dyDescent="0.3">
      <c r="A339" s="24"/>
      <c r="B339" s="27"/>
      <c r="C339" s="48"/>
      <c r="D339" s="19"/>
      <c r="E339" s="20" t="str">
        <f t="shared" si="80"/>
        <v/>
      </c>
      <c r="F339" s="20" t="str">
        <f t="shared" si="81"/>
        <v/>
      </c>
      <c r="G339" s="81"/>
      <c r="H339" s="20" t="str">
        <f t="shared" si="82"/>
        <v/>
      </c>
      <c r="I339" s="20" t="str">
        <f t="shared" si="83"/>
        <v/>
      </c>
      <c r="J339" s="45" t="str">
        <f t="shared" si="84"/>
        <v/>
      </c>
      <c r="K339" s="45" t="str">
        <f t="shared" si="85"/>
        <v/>
      </c>
      <c r="L339" s="61" t="str">
        <f t="shared" si="86"/>
        <v/>
      </c>
      <c r="M339" s="23">
        <f t="shared" si="87"/>
        <v>0</v>
      </c>
      <c r="N339">
        <v>158</v>
      </c>
      <c r="O339" s="23">
        <f t="shared" si="88"/>
        <v>-158</v>
      </c>
      <c r="P339" s="45" t="str">
        <f t="shared" si="89"/>
        <v/>
      </c>
      <c r="Q339" s="39" t="str">
        <f t="shared" si="90"/>
        <v/>
      </c>
      <c r="R339" s="84" t="str">
        <f t="shared" si="91"/>
        <v/>
      </c>
    </row>
    <row r="340" spans="1:18" x14ac:dyDescent="0.3">
      <c r="A340" s="24"/>
      <c r="B340" s="27"/>
      <c r="C340" s="48"/>
      <c r="D340" s="19"/>
      <c r="E340" s="20" t="str">
        <f t="shared" si="80"/>
        <v/>
      </c>
      <c r="F340" s="20" t="str">
        <f t="shared" si="81"/>
        <v/>
      </c>
      <c r="G340" s="81"/>
      <c r="H340" s="20" t="str">
        <f t="shared" si="82"/>
        <v/>
      </c>
      <c r="I340" s="20" t="str">
        <f t="shared" si="83"/>
        <v/>
      </c>
      <c r="J340" s="45" t="str">
        <f t="shared" si="84"/>
        <v/>
      </c>
      <c r="K340" s="45" t="str">
        <f t="shared" si="85"/>
        <v/>
      </c>
      <c r="L340" s="61" t="str">
        <f t="shared" si="86"/>
        <v/>
      </c>
      <c r="M340" s="23">
        <f t="shared" si="87"/>
        <v>0</v>
      </c>
      <c r="N340">
        <v>159</v>
      </c>
      <c r="O340" s="23">
        <f t="shared" si="88"/>
        <v>-159</v>
      </c>
      <c r="P340" s="45" t="str">
        <f t="shared" si="89"/>
        <v/>
      </c>
      <c r="Q340" s="39" t="str">
        <f t="shared" si="90"/>
        <v/>
      </c>
      <c r="R340" s="84" t="str">
        <f t="shared" si="91"/>
        <v/>
      </c>
    </row>
    <row r="341" spans="1:18" x14ac:dyDescent="0.3">
      <c r="A341" s="24"/>
      <c r="B341" s="27"/>
      <c r="C341" s="48"/>
      <c r="D341" s="19"/>
      <c r="E341" s="20" t="str">
        <f t="shared" si="80"/>
        <v/>
      </c>
      <c r="F341" s="20" t="str">
        <f t="shared" si="81"/>
        <v/>
      </c>
      <c r="G341" s="81"/>
      <c r="H341" s="20" t="str">
        <f t="shared" si="82"/>
        <v/>
      </c>
      <c r="I341" s="20" t="str">
        <f t="shared" si="83"/>
        <v/>
      </c>
      <c r="J341" s="45" t="str">
        <f t="shared" si="84"/>
        <v/>
      </c>
      <c r="K341" s="45" t="str">
        <f t="shared" si="85"/>
        <v/>
      </c>
      <c r="L341" s="61" t="str">
        <f t="shared" si="86"/>
        <v/>
      </c>
      <c r="M341" s="23">
        <f t="shared" si="87"/>
        <v>0</v>
      </c>
      <c r="N341">
        <v>160</v>
      </c>
      <c r="O341" s="23">
        <f t="shared" si="88"/>
        <v>-160</v>
      </c>
      <c r="P341" s="45" t="str">
        <f t="shared" si="89"/>
        <v/>
      </c>
      <c r="Q341" s="39" t="str">
        <f t="shared" si="90"/>
        <v/>
      </c>
      <c r="R341" s="84" t="str">
        <f t="shared" si="91"/>
        <v/>
      </c>
    </row>
    <row r="342" spans="1:18" x14ac:dyDescent="0.3">
      <c r="A342" s="24"/>
      <c r="B342" s="27"/>
      <c r="C342" s="48"/>
      <c r="D342" s="19"/>
      <c r="E342" s="20" t="str">
        <f t="shared" si="80"/>
        <v/>
      </c>
      <c r="F342" s="20" t="str">
        <f t="shared" si="81"/>
        <v/>
      </c>
      <c r="G342" s="81"/>
      <c r="H342" s="20" t="str">
        <f t="shared" si="82"/>
        <v/>
      </c>
      <c r="I342" s="20" t="str">
        <f t="shared" si="83"/>
        <v/>
      </c>
      <c r="J342" s="45" t="str">
        <f t="shared" si="84"/>
        <v/>
      </c>
      <c r="K342" s="45" t="str">
        <f t="shared" si="85"/>
        <v/>
      </c>
      <c r="L342" s="61" t="str">
        <f t="shared" si="86"/>
        <v/>
      </c>
      <c r="M342" s="23">
        <f t="shared" si="87"/>
        <v>0</v>
      </c>
      <c r="N342">
        <v>161</v>
      </c>
      <c r="O342" s="23">
        <f t="shared" si="88"/>
        <v>-161</v>
      </c>
      <c r="P342" s="45" t="str">
        <f t="shared" si="89"/>
        <v/>
      </c>
      <c r="Q342" s="39" t="str">
        <f t="shared" si="90"/>
        <v/>
      </c>
      <c r="R342" s="84" t="str">
        <f t="shared" si="91"/>
        <v/>
      </c>
    </row>
    <row r="343" spans="1:18" x14ac:dyDescent="0.3">
      <c r="A343" s="24"/>
      <c r="B343" s="27"/>
      <c r="C343" s="48"/>
      <c r="D343" s="19"/>
      <c r="E343" s="20" t="str">
        <f t="shared" si="80"/>
        <v/>
      </c>
      <c r="F343" s="20" t="str">
        <f t="shared" si="81"/>
        <v/>
      </c>
      <c r="G343" s="81"/>
      <c r="H343" s="20" t="str">
        <f t="shared" si="82"/>
        <v/>
      </c>
      <c r="I343" s="20" t="str">
        <f t="shared" si="83"/>
        <v/>
      </c>
      <c r="J343" s="45" t="str">
        <f t="shared" si="84"/>
        <v/>
      </c>
      <c r="K343" s="45" t="str">
        <f t="shared" si="85"/>
        <v/>
      </c>
      <c r="L343" s="61" t="str">
        <f t="shared" si="86"/>
        <v/>
      </c>
      <c r="M343" s="23">
        <f t="shared" si="87"/>
        <v>0</v>
      </c>
      <c r="N343">
        <v>162</v>
      </c>
      <c r="O343" s="23">
        <f t="shared" si="88"/>
        <v>-162</v>
      </c>
      <c r="P343" s="45" t="str">
        <f t="shared" si="89"/>
        <v/>
      </c>
      <c r="Q343" s="39" t="str">
        <f t="shared" si="90"/>
        <v/>
      </c>
      <c r="R343" s="84" t="str">
        <f t="shared" si="91"/>
        <v/>
      </c>
    </row>
    <row r="344" spans="1:18" x14ac:dyDescent="0.3">
      <c r="A344" s="24"/>
      <c r="B344" s="27"/>
      <c r="C344" s="48"/>
      <c r="D344" s="19"/>
      <c r="E344" s="20" t="str">
        <f t="shared" si="80"/>
        <v/>
      </c>
      <c r="F344" s="20" t="str">
        <f t="shared" si="81"/>
        <v/>
      </c>
      <c r="G344" s="81"/>
      <c r="H344" s="20" t="str">
        <f t="shared" si="82"/>
        <v/>
      </c>
      <c r="I344" s="20" t="str">
        <f t="shared" si="83"/>
        <v/>
      </c>
      <c r="J344" s="45" t="str">
        <f t="shared" si="84"/>
        <v/>
      </c>
      <c r="K344" s="45" t="str">
        <f t="shared" si="85"/>
        <v/>
      </c>
      <c r="L344" s="61" t="str">
        <f t="shared" si="86"/>
        <v/>
      </c>
      <c r="M344" s="23">
        <f t="shared" si="87"/>
        <v>0</v>
      </c>
      <c r="N344">
        <v>163</v>
      </c>
      <c r="O344" s="23">
        <f t="shared" si="88"/>
        <v>-163</v>
      </c>
      <c r="P344" s="45" t="str">
        <f t="shared" si="89"/>
        <v/>
      </c>
      <c r="Q344" s="39" t="str">
        <f t="shared" si="90"/>
        <v/>
      </c>
      <c r="R344" s="84" t="str">
        <f t="shared" si="91"/>
        <v/>
      </c>
    </row>
    <row r="345" spans="1:18" x14ac:dyDescent="0.3">
      <c r="A345" s="24"/>
      <c r="B345" s="27"/>
      <c r="C345" s="48"/>
      <c r="D345" s="19"/>
      <c r="E345" s="20" t="str">
        <f t="shared" si="80"/>
        <v/>
      </c>
      <c r="F345" s="20" t="str">
        <f t="shared" si="81"/>
        <v/>
      </c>
      <c r="G345" s="81"/>
      <c r="H345" s="20" t="str">
        <f t="shared" si="82"/>
        <v/>
      </c>
      <c r="I345" s="20" t="str">
        <f t="shared" si="83"/>
        <v/>
      </c>
      <c r="J345" s="45" t="str">
        <f t="shared" si="84"/>
        <v/>
      </c>
      <c r="K345" s="45" t="str">
        <f t="shared" si="85"/>
        <v/>
      </c>
      <c r="L345" s="61" t="str">
        <f t="shared" si="86"/>
        <v/>
      </c>
      <c r="M345" s="23">
        <f t="shared" si="87"/>
        <v>0</v>
      </c>
      <c r="N345">
        <v>164</v>
      </c>
      <c r="O345" s="23">
        <f t="shared" si="88"/>
        <v>-164</v>
      </c>
      <c r="P345" s="45" t="str">
        <f t="shared" si="89"/>
        <v/>
      </c>
      <c r="Q345" s="39" t="str">
        <f t="shared" si="90"/>
        <v/>
      </c>
      <c r="R345" s="84" t="str">
        <f t="shared" si="91"/>
        <v/>
      </c>
    </row>
    <row r="346" spans="1:18" x14ac:dyDescent="0.3">
      <c r="A346" s="24"/>
      <c r="B346" s="27"/>
      <c r="C346" s="48"/>
      <c r="D346" s="19"/>
      <c r="E346" s="20" t="str">
        <f t="shared" si="80"/>
        <v/>
      </c>
      <c r="F346" s="20" t="str">
        <f t="shared" si="81"/>
        <v/>
      </c>
      <c r="G346" s="81"/>
      <c r="H346" s="20" t="str">
        <f t="shared" si="82"/>
        <v/>
      </c>
      <c r="I346" s="20" t="str">
        <f t="shared" si="83"/>
        <v/>
      </c>
      <c r="J346" s="45" t="str">
        <f t="shared" si="84"/>
        <v/>
      </c>
      <c r="K346" s="45" t="str">
        <f t="shared" si="85"/>
        <v/>
      </c>
      <c r="L346" s="61" t="str">
        <f t="shared" si="86"/>
        <v/>
      </c>
      <c r="M346" s="23">
        <f t="shared" si="87"/>
        <v>0</v>
      </c>
      <c r="N346">
        <v>165</v>
      </c>
      <c r="O346" s="23">
        <f t="shared" si="88"/>
        <v>-165</v>
      </c>
      <c r="P346" s="45" t="str">
        <f t="shared" si="89"/>
        <v/>
      </c>
      <c r="Q346" s="39" t="str">
        <f t="shared" si="90"/>
        <v/>
      </c>
      <c r="R346" s="84" t="str">
        <f t="shared" si="91"/>
        <v/>
      </c>
    </row>
    <row r="347" spans="1:18" x14ac:dyDescent="0.3">
      <c r="A347" s="24"/>
      <c r="B347" s="27"/>
      <c r="C347" s="48"/>
      <c r="D347" s="19"/>
      <c r="E347" s="20" t="str">
        <f t="shared" si="80"/>
        <v/>
      </c>
      <c r="F347" s="20" t="str">
        <f t="shared" si="81"/>
        <v/>
      </c>
      <c r="G347" s="81"/>
      <c r="H347" s="20" t="str">
        <f t="shared" si="82"/>
        <v/>
      </c>
      <c r="I347" s="20" t="str">
        <f t="shared" si="83"/>
        <v/>
      </c>
      <c r="J347" s="45" t="str">
        <f t="shared" si="84"/>
        <v/>
      </c>
      <c r="K347" s="45" t="str">
        <f t="shared" si="85"/>
        <v/>
      </c>
      <c r="L347" s="61" t="str">
        <f t="shared" si="86"/>
        <v/>
      </c>
      <c r="M347" s="23">
        <f t="shared" si="87"/>
        <v>0</v>
      </c>
      <c r="N347">
        <v>166</v>
      </c>
      <c r="O347" s="23">
        <f t="shared" si="88"/>
        <v>-166</v>
      </c>
      <c r="P347" s="45" t="str">
        <f t="shared" si="89"/>
        <v/>
      </c>
      <c r="Q347" s="39" t="str">
        <f t="shared" si="90"/>
        <v/>
      </c>
      <c r="R347" s="84" t="str">
        <f t="shared" si="91"/>
        <v/>
      </c>
    </row>
    <row r="348" spans="1:18" x14ac:dyDescent="0.3">
      <c r="A348" s="24"/>
      <c r="B348" s="27"/>
      <c r="C348" s="48"/>
      <c r="D348" s="19"/>
      <c r="E348" s="20" t="str">
        <f t="shared" si="80"/>
        <v/>
      </c>
      <c r="F348" s="20" t="str">
        <f t="shared" si="81"/>
        <v/>
      </c>
      <c r="G348" s="81"/>
      <c r="H348" s="20" t="str">
        <f t="shared" si="82"/>
        <v/>
      </c>
      <c r="I348" s="20" t="str">
        <f t="shared" si="83"/>
        <v/>
      </c>
      <c r="J348" s="45" t="str">
        <f t="shared" si="84"/>
        <v/>
      </c>
      <c r="K348" s="45" t="str">
        <f t="shared" si="85"/>
        <v/>
      </c>
      <c r="L348" s="61" t="str">
        <f t="shared" si="86"/>
        <v/>
      </c>
      <c r="M348" s="23">
        <f t="shared" si="87"/>
        <v>0</v>
      </c>
      <c r="N348">
        <v>167</v>
      </c>
      <c r="O348" s="23">
        <f t="shared" si="88"/>
        <v>-167</v>
      </c>
      <c r="P348" s="45" t="str">
        <f t="shared" si="89"/>
        <v/>
      </c>
      <c r="Q348" s="39" t="str">
        <f t="shared" si="90"/>
        <v/>
      </c>
      <c r="R348" s="84" t="str">
        <f t="shared" si="91"/>
        <v/>
      </c>
    </row>
    <row r="349" spans="1:18" x14ac:dyDescent="0.3">
      <c r="A349" s="24"/>
      <c r="B349" s="27"/>
      <c r="C349" s="48"/>
      <c r="D349" s="19"/>
      <c r="E349" s="20" t="str">
        <f t="shared" si="80"/>
        <v/>
      </c>
      <c r="F349" s="20" t="str">
        <f t="shared" si="81"/>
        <v/>
      </c>
      <c r="G349" s="81"/>
      <c r="H349" s="20" t="str">
        <f t="shared" si="82"/>
        <v/>
      </c>
      <c r="I349" s="20" t="str">
        <f t="shared" si="83"/>
        <v/>
      </c>
      <c r="J349" s="45" t="str">
        <f t="shared" si="84"/>
        <v/>
      </c>
      <c r="K349" s="45" t="str">
        <f t="shared" si="85"/>
        <v/>
      </c>
      <c r="L349" s="61" t="str">
        <f t="shared" si="86"/>
        <v/>
      </c>
      <c r="M349" s="23">
        <f t="shared" si="87"/>
        <v>0</v>
      </c>
      <c r="N349">
        <v>168</v>
      </c>
      <c r="O349" s="23">
        <f t="shared" si="88"/>
        <v>-168</v>
      </c>
      <c r="P349" s="45" t="str">
        <f t="shared" si="89"/>
        <v/>
      </c>
      <c r="Q349" s="39" t="str">
        <f t="shared" si="90"/>
        <v/>
      </c>
      <c r="R349" s="84" t="str">
        <f t="shared" si="91"/>
        <v/>
      </c>
    </row>
    <row r="350" spans="1:18" x14ac:dyDescent="0.3">
      <c r="A350" s="24"/>
      <c r="B350" s="27"/>
      <c r="C350" s="48"/>
      <c r="D350" s="19"/>
      <c r="E350" s="20" t="str">
        <f t="shared" si="80"/>
        <v/>
      </c>
      <c r="F350" s="20" t="str">
        <f t="shared" si="81"/>
        <v/>
      </c>
      <c r="G350" s="81"/>
      <c r="H350" s="20" t="str">
        <f t="shared" si="82"/>
        <v/>
      </c>
      <c r="I350" s="20" t="str">
        <f t="shared" si="83"/>
        <v/>
      </c>
      <c r="J350" s="45" t="str">
        <f t="shared" si="84"/>
        <v/>
      </c>
      <c r="K350" s="45" t="str">
        <f t="shared" si="85"/>
        <v/>
      </c>
      <c r="L350" s="61" t="str">
        <f t="shared" si="86"/>
        <v/>
      </c>
      <c r="M350" s="23">
        <f t="shared" si="87"/>
        <v>0</v>
      </c>
      <c r="N350">
        <v>169</v>
      </c>
      <c r="O350" s="23">
        <f t="shared" si="88"/>
        <v>-169</v>
      </c>
      <c r="P350" s="45" t="str">
        <f t="shared" si="89"/>
        <v/>
      </c>
      <c r="Q350" s="39" t="str">
        <f t="shared" si="90"/>
        <v/>
      </c>
      <c r="R350" s="84" t="str">
        <f t="shared" si="91"/>
        <v/>
      </c>
    </row>
    <row r="351" spans="1:18" x14ac:dyDescent="0.3">
      <c r="A351" s="24"/>
      <c r="B351" s="27"/>
      <c r="C351" s="48"/>
      <c r="D351" s="19"/>
      <c r="E351" s="20" t="str">
        <f t="shared" si="80"/>
        <v/>
      </c>
      <c r="F351" s="20" t="str">
        <f t="shared" si="81"/>
        <v/>
      </c>
      <c r="G351" s="81"/>
      <c r="H351" s="20" t="str">
        <f t="shared" si="82"/>
        <v/>
      </c>
      <c r="I351" s="20" t="str">
        <f t="shared" si="83"/>
        <v/>
      </c>
      <c r="J351" s="45" t="str">
        <f t="shared" si="84"/>
        <v/>
      </c>
      <c r="K351" s="45" t="str">
        <f t="shared" si="85"/>
        <v/>
      </c>
      <c r="L351" s="61" t="str">
        <f t="shared" si="86"/>
        <v/>
      </c>
      <c r="M351" s="23">
        <f t="shared" si="87"/>
        <v>0</v>
      </c>
      <c r="N351">
        <v>170</v>
      </c>
      <c r="O351" s="23">
        <f t="shared" si="88"/>
        <v>-170</v>
      </c>
      <c r="P351" s="45" t="str">
        <f t="shared" si="89"/>
        <v/>
      </c>
      <c r="Q351" s="39" t="str">
        <f t="shared" si="90"/>
        <v/>
      </c>
      <c r="R351" s="84" t="str">
        <f t="shared" si="91"/>
        <v/>
      </c>
    </row>
    <row r="352" spans="1:18" x14ac:dyDescent="0.3">
      <c r="A352" s="24"/>
      <c r="B352" s="27"/>
      <c r="C352" s="48"/>
      <c r="D352" s="19"/>
      <c r="E352" s="20" t="str">
        <f t="shared" si="80"/>
        <v/>
      </c>
      <c r="F352" s="20" t="str">
        <f t="shared" si="81"/>
        <v/>
      </c>
      <c r="G352" s="81"/>
      <c r="H352" s="20" t="str">
        <f t="shared" si="82"/>
        <v/>
      </c>
      <c r="I352" s="20" t="str">
        <f t="shared" si="83"/>
        <v/>
      </c>
      <c r="J352" s="45" t="str">
        <f t="shared" si="84"/>
        <v/>
      </c>
      <c r="K352" s="45" t="str">
        <f t="shared" si="85"/>
        <v/>
      </c>
      <c r="L352" s="61" t="str">
        <f t="shared" si="86"/>
        <v/>
      </c>
      <c r="M352" s="23">
        <f t="shared" si="87"/>
        <v>0</v>
      </c>
      <c r="N352">
        <v>171</v>
      </c>
      <c r="O352" s="23">
        <f t="shared" si="88"/>
        <v>-171</v>
      </c>
      <c r="P352" s="45" t="str">
        <f t="shared" si="89"/>
        <v/>
      </c>
      <c r="Q352" s="39" t="str">
        <f t="shared" si="90"/>
        <v/>
      </c>
      <c r="R352" s="84" t="str">
        <f t="shared" si="91"/>
        <v/>
      </c>
    </row>
    <row r="353" spans="1:18" x14ac:dyDescent="0.3">
      <c r="A353" s="24"/>
      <c r="B353" s="27"/>
      <c r="C353" s="48"/>
      <c r="D353" s="19"/>
      <c r="E353" s="20" t="str">
        <f t="shared" ref="E353:E416" si="92">IF(D353="","",IF(G352="Won",1,IF(COUNTIF(G348:G352,"Lost")&gt;4,1,IF(E352&gt;=9,E352*2,E352*3))))</f>
        <v/>
      </c>
      <c r="F353" s="20" t="str">
        <f t="shared" ref="F353:F416" si="93">IF(D353="","",IF(G352="Won",  D353*E353,D353*E353))</f>
        <v/>
      </c>
      <c r="G353" s="81"/>
      <c r="H353" s="20" t="str">
        <f t="shared" ref="H353:H416" si="94">IF(G353="","",IF(G353="Won", E353*D353-E353,-E353))</f>
        <v/>
      </c>
      <c r="I353" s="20" t="str">
        <f t="shared" ref="I353:I416" si="95">IF(G353="","",H353+I352)</f>
        <v/>
      </c>
      <c r="J353" s="45" t="str">
        <f t="shared" ref="J353:J416" si="96">IF(G353="","",IF(G353="Won",J352+1,IF(G353="Push",J352,J352)))</f>
        <v/>
      </c>
      <c r="K353" s="45" t="str">
        <f t="shared" ref="K353:K416" si="97">IF(G353="","",IF(G353="Lost",K352+1,IF(G353="Push",K352,K352)))</f>
        <v/>
      </c>
      <c r="L353" s="61" t="str">
        <f t="shared" ref="L353:L416" si="98">IF(G353="","",J353/(J353+K353))</f>
        <v/>
      </c>
      <c r="M353" s="23">
        <f t="shared" ref="M353:M416" si="99">D353</f>
        <v>0</v>
      </c>
      <c r="N353">
        <v>172</v>
      </c>
      <c r="O353" s="23">
        <f t="shared" ref="O353:O416" si="100">M353-N353</f>
        <v>-172</v>
      </c>
      <c r="P353" s="45" t="str">
        <f t="shared" ref="P353:P416" si="101">IF(G353="","",IF(G353="Won",P352+1,IF(G353="Push",P352,P352)))</f>
        <v/>
      </c>
      <c r="Q353" s="39" t="str">
        <f t="shared" ref="Q353:Q416" si="102">IF(G353="","",IF(G353="Lost",Q352+1,IF(G353="Push",Q352,Q352)))</f>
        <v/>
      </c>
      <c r="R353" s="84" t="str">
        <f t="shared" ref="R353:R416" si="103">IF(G353="","",P353/(P353+Q353))</f>
        <v/>
      </c>
    </row>
    <row r="354" spans="1:18" x14ac:dyDescent="0.3">
      <c r="A354" s="24"/>
      <c r="B354" s="27"/>
      <c r="C354" s="48"/>
      <c r="D354" s="19"/>
      <c r="E354" s="20" t="str">
        <f t="shared" si="92"/>
        <v/>
      </c>
      <c r="F354" s="20" t="str">
        <f t="shared" si="93"/>
        <v/>
      </c>
      <c r="G354" s="81"/>
      <c r="H354" s="20" t="str">
        <f t="shared" si="94"/>
        <v/>
      </c>
      <c r="I354" s="20" t="str">
        <f t="shared" si="95"/>
        <v/>
      </c>
      <c r="J354" s="45" t="str">
        <f t="shared" si="96"/>
        <v/>
      </c>
      <c r="K354" s="45" t="str">
        <f t="shared" si="97"/>
        <v/>
      </c>
      <c r="L354" s="61" t="str">
        <f t="shared" si="98"/>
        <v/>
      </c>
      <c r="M354" s="23">
        <f t="shared" si="99"/>
        <v>0</v>
      </c>
      <c r="N354">
        <v>173</v>
      </c>
      <c r="O354" s="23">
        <f t="shared" si="100"/>
        <v>-173</v>
      </c>
      <c r="P354" s="45" t="str">
        <f t="shared" si="101"/>
        <v/>
      </c>
      <c r="Q354" s="39" t="str">
        <f t="shared" si="102"/>
        <v/>
      </c>
      <c r="R354" s="84" t="str">
        <f t="shared" si="103"/>
        <v/>
      </c>
    </row>
    <row r="355" spans="1:18" x14ac:dyDescent="0.3">
      <c r="A355" s="24"/>
      <c r="B355" s="27"/>
      <c r="C355" s="48"/>
      <c r="D355" s="19"/>
      <c r="E355" s="20" t="str">
        <f t="shared" si="92"/>
        <v/>
      </c>
      <c r="F355" s="20" t="str">
        <f t="shared" si="93"/>
        <v/>
      </c>
      <c r="G355" s="81"/>
      <c r="H355" s="20" t="str">
        <f t="shared" si="94"/>
        <v/>
      </c>
      <c r="I355" s="20" t="str">
        <f t="shared" si="95"/>
        <v/>
      </c>
      <c r="J355" s="45" t="str">
        <f t="shared" si="96"/>
        <v/>
      </c>
      <c r="K355" s="45" t="str">
        <f t="shared" si="97"/>
        <v/>
      </c>
      <c r="L355" s="61" t="str">
        <f t="shared" si="98"/>
        <v/>
      </c>
      <c r="M355" s="23">
        <f t="shared" si="99"/>
        <v>0</v>
      </c>
      <c r="N355">
        <v>174</v>
      </c>
      <c r="O355" s="23">
        <f t="shared" si="100"/>
        <v>-174</v>
      </c>
      <c r="P355" s="45" t="str">
        <f t="shared" si="101"/>
        <v/>
      </c>
      <c r="Q355" s="39" t="str">
        <f t="shared" si="102"/>
        <v/>
      </c>
      <c r="R355" s="84" t="str">
        <f t="shared" si="103"/>
        <v/>
      </c>
    </row>
    <row r="356" spans="1:18" x14ac:dyDescent="0.3">
      <c r="A356" s="24"/>
      <c r="B356" s="27"/>
      <c r="C356" s="48"/>
      <c r="D356" s="19"/>
      <c r="E356" s="20" t="str">
        <f t="shared" si="92"/>
        <v/>
      </c>
      <c r="F356" s="20" t="str">
        <f t="shared" si="93"/>
        <v/>
      </c>
      <c r="G356" s="81"/>
      <c r="H356" s="20" t="str">
        <f t="shared" si="94"/>
        <v/>
      </c>
      <c r="I356" s="20" t="str">
        <f t="shared" si="95"/>
        <v/>
      </c>
      <c r="J356" s="45" t="str">
        <f t="shared" si="96"/>
        <v/>
      </c>
      <c r="K356" s="45" t="str">
        <f t="shared" si="97"/>
        <v/>
      </c>
      <c r="L356" s="61" t="str">
        <f t="shared" si="98"/>
        <v/>
      </c>
      <c r="M356" s="23">
        <f t="shared" si="99"/>
        <v>0</v>
      </c>
      <c r="N356">
        <v>175</v>
      </c>
      <c r="O356" s="23">
        <f t="shared" si="100"/>
        <v>-175</v>
      </c>
      <c r="P356" s="45" t="str">
        <f t="shared" si="101"/>
        <v/>
      </c>
      <c r="Q356" s="39" t="str">
        <f t="shared" si="102"/>
        <v/>
      </c>
      <c r="R356" s="84" t="str">
        <f t="shared" si="103"/>
        <v/>
      </c>
    </row>
    <row r="357" spans="1:18" x14ac:dyDescent="0.3">
      <c r="A357" s="24"/>
      <c r="B357" s="27"/>
      <c r="C357" s="48"/>
      <c r="D357" s="19"/>
      <c r="E357" s="20" t="str">
        <f t="shared" si="92"/>
        <v/>
      </c>
      <c r="F357" s="20" t="str">
        <f t="shared" si="93"/>
        <v/>
      </c>
      <c r="G357" s="81"/>
      <c r="H357" s="20" t="str">
        <f t="shared" si="94"/>
        <v/>
      </c>
      <c r="I357" s="20" t="str">
        <f t="shared" si="95"/>
        <v/>
      </c>
      <c r="J357" s="45" t="str">
        <f t="shared" si="96"/>
        <v/>
      </c>
      <c r="K357" s="45" t="str">
        <f t="shared" si="97"/>
        <v/>
      </c>
      <c r="L357" s="61" t="str">
        <f t="shared" si="98"/>
        <v/>
      </c>
      <c r="M357" s="23">
        <f t="shared" si="99"/>
        <v>0</v>
      </c>
      <c r="N357">
        <v>176</v>
      </c>
      <c r="O357" s="23">
        <f t="shared" si="100"/>
        <v>-176</v>
      </c>
      <c r="P357" s="45" t="str">
        <f t="shared" si="101"/>
        <v/>
      </c>
      <c r="Q357" s="39" t="str">
        <f t="shared" si="102"/>
        <v/>
      </c>
      <c r="R357" s="84" t="str">
        <f t="shared" si="103"/>
        <v/>
      </c>
    </row>
    <row r="358" spans="1:18" x14ac:dyDescent="0.3">
      <c r="A358" s="24"/>
      <c r="B358" s="27"/>
      <c r="C358" s="48"/>
      <c r="D358" s="19"/>
      <c r="E358" s="20" t="str">
        <f t="shared" si="92"/>
        <v/>
      </c>
      <c r="F358" s="20" t="str">
        <f t="shared" si="93"/>
        <v/>
      </c>
      <c r="G358" s="81"/>
      <c r="H358" s="20" t="str">
        <f t="shared" si="94"/>
        <v/>
      </c>
      <c r="I358" s="20" t="str">
        <f t="shared" si="95"/>
        <v/>
      </c>
      <c r="J358" s="45" t="str">
        <f t="shared" si="96"/>
        <v/>
      </c>
      <c r="K358" s="45" t="str">
        <f t="shared" si="97"/>
        <v/>
      </c>
      <c r="L358" s="61" t="str">
        <f t="shared" si="98"/>
        <v/>
      </c>
      <c r="M358" s="23">
        <f t="shared" si="99"/>
        <v>0</v>
      </c>
      <c r="N358">
        <v>177</v>
      </c>
      <c r="O358" s="23">
        <f t="shared" si="100"/>
        <v>-177</v>
      </c>
      <c r="P358" s="45" t="str">
        <f t="shared" si="101"/>
        <v/>
      </c>
      <c r="Q358" s="39" t="str">
        <f t="shared" si="102"/>
        <v/>
      </c>
      <c r="R358" s="84" t="str">
        <f t="shared" si="103"/>
        <v/>
      </c>
    </row>
    <row r="359" spans="1:18" x14ac:dyDescent="0.3">
      <c r="A359" s="24"/>
      <c r="B359" s="27"/>
      <c r="C359" s="48"/>
      <c r="D359" s="19"/>
      <c r="E359" s="20" t="str">
        <f t="shared" si="92"/>
        <v/>
      </c>
      <c r="F359" s="20" t="str">
        <f t="shared" si="93"/>
        <v/>
      </c>
      <c r="G359" s="81"/>
      <c r="H359" s="20" t="str">
        <f t="shared" si="94"/>
        <v/>
      </c>
      <c r="I359" s="20" t="str">
        <f t="shared" si="95"/>
        <v/>
      </c>
      <c r="J359" s="45" t="str">
        <f t="shared" si="96"/>
        <v/>
      </c>
      <c r="K359" s="45" t="str">
        <f t="shared" si="97"/>
        <v/>
      </c>
      <c r="L359" s="61" t="str">
        <f t="shared" si="98"/>
        <v/>
      </c>
      <c r="M359" s="23">
        <f t="shared" si="99"/>
        <v>0</v>
      </c>
      <c r="N359">
        <v>178</v>
      </c>
      <c r="O359" s="23">
        <f t="shared" si="100"/>
        <v>-178</v>
      </c>
      <c r="P359" s="45" t="str">
        <f t="shared" si="101"/>
        <v/>
      </c>
      <c r="Q359" s="39" t="str">
        <f t="shared" si="102"/>
        <v/>
      </c>
      <c r="R359" s="84" t="str">
        <f t="shared" si="103"/>
        <v/>
      </c>
    </row>
    <row r="360" spans="1:18" x14ac:dyDescent="0.3">
      <c r="A360" s="24"/>
      <c r="B360" s="27"/>
      <c r="C360" s="48"/>
      <c r="D360" s="19"/>
      <c r="E360" s="20" t="str">
        <f t="shared" si="92"/>
        <v/>
      </c>
      <c r="F360" s="20" t="str">
        <f t="shared" si="93"/>
        <v/>
      </c>
      <c r="G360" s="81"/>
      <c r="H360" s="20" t="str">
        <f t="shared" si="94"/>
        <v/>
      </c>
      <c r="I360" s="20" t="str">
        <f t="shared" si="95"/>
        <v/>
      </c>
      <c r="J360" s="45" t="str">
        <f t="shared" si="96"/>
        <v/>
      </c>
      <c r="K360" s="45" t="str">
        <f t="shared" si="97"/>
        <v/>
      </c>
      <c r="L360" s="61" t="str">
        <f t="shared" si="98"/>
        <v/>
      </c>
      <c r="M360" s="23">
        <f t="shared" si="99"/>
        <v>0</v>
      </c>
      <c r="N360">
        <v>179</v>
      </c>
      <c r="O360" s="23">
        <f t="shared" si="100"/>
        <v>-179</v>
      </c>
      <c r="P360" s="45" t="str">
        <f t="shared" si="101"/>
        <v/>
      </c>
      <c r="Q360" s="39" t="str">
        <f t="shared" si="102"/>
        <v/>
      </c>
      <c r="R360" s="84" t="str">
        <f t="shared" si="103"/>
        <v/>
      </c>
    </row>
    <row r="361" spans="1:18" x14ac:dyDescent="0.3">
      <c r="A361" s="24"/>
      <c r="B361" s="27"/>
      <c r="C361" s="48"/>
      <c r="D361" s="19"/>
      <c r="E361" s="20" t="str">
        <f t="shared" si="92"/>
        <v/>
      </c>
      <c r="F361" s="20" t="str">
        <f t="shared" si="93"/>
        <v/>
      </c>
      <c r="G361" s="81"/>
      <c r="H361" s="20" t="str">
        <f t="shared" si="94"/>
        <v/>
      </c>
      <c r="I361" s="20" t="str">
        <f t="shared" si="95"/>
        <v/>
      </c>
      <c r="J361" s="45" t="str">
        <f t="shared" si="96"/>
        <v/>
      </c>
      <c r="K361" s="45" t="str">
        <f t="shared" si="97"/>
        <v/>
      </c>
      <c r="L361" s="61" t="str">
        <f t="shared" si="98"/>
        <v/>
      </c>
      <c r="M361" s="23">
        <f t="shared" si="99"/>
        <v>0</v>
      </c>
      <c r="N361">
        <v>180</v>
      </c>
      <c r="O361" s="23">
        <f t="shared" si="100"/>
        <v>-180</v>
      </c>
      <c r="P361" s="45" t="str">
        <f t="shared" si="101"/>
        <v/>
      </c>
      <c r="Q361" s="39" t="str">
        <f t="shared" si="102"/>
        <v/>
      </c>
      <c r="R361" s="84" t="str">
        <f t="shared" si="103"/>
        <v/>
      </c>
    </row>
    <row r="362" spans="1:18" x14ac:dyDescent="0.3">
      <c r="A362" s="24"/>
      <c r="B362" s="27"/>
      <c r="C362" s="48"/>
      <c r="D362" s="19"/>
      <c r="E362" s="20" t="str">
        <f t="shared" si="92"/>
        <v/>
      </c>
      <c r="F362" s="20" t="str">
        <f t="shared" si="93"/>
        <v/>
      </c>
      <c r="G362" s="81"/>
      <c r="H362" s="20" t="str">
        <f t="shared" si="94"/>
        <v/>
      </c>
      <c r="I362" s="20" t="str">
        <f t="shared" si="95"/>
        <v/>
      </c>
      <c r="J362" s="45" t="str">
        <f t="shared" si="96"/>
        <v/>
      </c>
      <c r="K362" s="45" t="str">
        <f t="shared" si="97"/>
        <v/>
      </c>
      <c r="L362" s="61" t="str">
        <f t="shared" si="98"/>
        <v/>
      </c>
      <c r="M362" s="23">
        <f t="shared" si="99"/>
        <v>0</v>
      </c>
      <c r="N362">
        <v>181</v>
      </c>
      <c r="O362" s="23">
        <f t="shared" si="100"/>
        <v>-181</v>
      </c>
      <c r="P362" s="45" t="str">
        <f t="shared" si="101"/>
        <v/>
      </c>
      <c r="Q362" s="39" t="str">
        <f t="shared" si="102"/>
        <v/>
      </c>
      <c r="R362" s="84" t="str">
        <f t="shared" si="103"/>
        <v/>
      </c>
    </row>
    <row r="363" spans="1:18" x14ac:dyDescent="0.3">
      <c r="A363" s="24"/>
      <c r="B363" s="27"/>
      <c r="C363" s="48"/>
      <c r="D363" s="19"/>
      <c r="E363" s="20" t="str">
        <f t="shared" si="92"/>
        <v/>
      </c>
      <c r="F363" s="20" t="str">
        <f t="shared" si="93"/>
        <v/>
      </c>
      <c r="G363" s="81"/>
      <c r="H363" s="20" t="str">
        <f t="shared" si="94"/>
        <v/>
      </c>
      <c r="I363" s="20" t="str">
        <f t="shared" si="95"/>
        <v/>
      </c>
      <c r="J363" s="45" t="str">
        <f t="shared" si="96"/>
        <v/>
      </c>
      <c r="K363" s="45" t="str">
        <f t="shared" si="97"/>
        <v/>
      </c>
      <c r="L363" s="61" t="str">
        <f t="shared" si="98"/>
        <v/>
      </c>
      <c r="M363" s="23">
        <f t="shared" si="99"/>
        <v>0</v>
      </c>
      <c r="N363">
        <v>182</v>
      </c>
      <c r="O363" s="23">
        <f t="shared" si="100"/>
        <v>-182</v>
      </c>
      <c r="P363" s="45" t="str">
        <f t="shared" si="101"/>
        <v/>
      </c>
      <c r="Q363" s="39" t="str">
        <f t="shared" si="102"/>
        <v/>
      </c>
      <c r="R363" s="84" t="str">
        <f t="shared" si="103"/>
        <v/>
      </c>
    </row>
    <row r="364" spans="1:18" x14ac:dyDescent="0.3">
      <c r="A364" s="24"/>
      <c r="B364" s="27"/>
      <c r="C364" s="48"/>
      <c r="D364" s="19"/>
      <c r="E364" s="20" t="str">
        <f t="shared" si="92"/>
        <v/>
      </c>
      <c r="F364" s="20" t="str">
        <f t="shared" si="93"/>
        <v/>
      </c>
      <c r="G364" s="81"/>
      <c r="H364" s="20" t="str">
        <f t="shared" si="94"/>
        <v/>
      </c>
      <c r="I364" s="20" t="str">
        <f t="shared" si="95"/>
        <v/>
      </c>
      <c r="J364" s="45" t="str">
        <f t="shared" si="96"/>
        <v/>
      </c>
      <c r="K364" s="45" t="str">
        <f t="shared" si="97"/>
        <v/>
      </c>
      <c r="L364" s="61" t="str">
        <f t="shared" si="98"/>
        <v/>
      </c>
      <c r="M364" s="23">
        <f t="shared" si="99"/>
        <v>0</v>
      </c>
      <c r="N364">
        <v>183</v>
      </c>
      <c r="O364" s="23">
        <f t="shared" si="100"/>
        <v>-183</v>
      </c>
      <c r="P364" s="45" t="str">
        <f t="shared" si="101"/>
        <v/>
      </c>
      <c r="Q364" s="39" t="str">
        <f t="shared" si="102"/>
        <v/>
      </c>
      <c r="R364" s="84" t="str">
        <f t="shared" si="103"/>
        <v/>
      </c>
    </row>
    <row r="365" spans="1:18" x14ac:dyDescent="0.3">
      <c r="A365" s="24"/>
      <c r="B365" s="27"/>
      <c r="C365" s="48"/>
      <c r="D365" s="19"/>
      <c r="E365" s="20" t="str">
        <f t="shared" si="92"/>
        <v/>
      </c>
      <c r="F365" s="20" t="str">
        <f t="shared" si="93"/>
        <v/>
      </c>
      <c r="G365" s="81"/>
      <c r="H365" s="20" t="str">
        <f t="shared" si="94"/>
        <v/>
      </c>
      <c r="I365" s="20" t="str">
        <f t="shared" si="95"/>
        <v/>
      </c>
      <c r="J365" s="45" t="str">
        <f t="shared" si="96"/>
        <v/>
      </c>
      <c r="K365" s="45" t="str">
        <f t="shared" si="97"/>
        <v/>
      </c>
      <c r="L365" s="61" t="str">
        <f t="shared" si="98"/>
        <v/>
      </c>
      <c r="M365" s="23">
        <f t="shared" si="99"/>
        <v>0</v>
      </c>
      <c r="N365">
        <v>184</v>
      </c>
      <c r="O365" s="23">
        <f t="shared" si="100"/>
        <v>-184</v>
      </c>
      <c r="P365" s="45" t="str">
        <f t="shared" si="101"/>
        <v/>
      </c>
      <c r="Q365" s="39" t="str">
        <f t="shared" si="102"/>
        <v/>
      </c>
      <c r="R365" s="84" t="str">
        <f t="shared" si="103"/>
        <v/>
      </c>
    </row>
    <row r="366" spans="1:18" x14ac:dyDescent="0.3">
      <c r="A366" s="24"/>
      <c r="B366" s="27"/>
      <c r="C366" s="48"/>
      <c r="D366" s="19"/>
      <c r="E366" s="20" t="str">
        <f t="shared" si="92"/>
        <v/>
      </c>
      <c r="F366" s="20" t="str">
        <f t="shared" si="93"/>
        <v/>
      </c>
      <c r="G366" s="81"/>
      <c r="H366" s="20" t="str">
        <f t="shared" si="94"/>
        <v/>
      </c>
      <c r="I366" s="20" t="str">
        <f t="shared" si="95"/>
        <v/>
      </c>
      <c r="J366" s="45" t="str">
        <f t="shared" si="96"/>
        <v/>
      </c>
      <c r="K366" s="45" t="str">
        <f t="shared" si="97"/>
        <v/>
      </c>
      <c r="L366" s="61" t="str">
        <f t="shared" si="98"/>
        <v/>
      </c>
      <c r="M366" s="23">
        <f t="shared" si="99"/>
        <v>0</v>
      </c>
      <c r="N366">
        <v>185</v>
      </c>
      <c r="O366" s="23">
        <f t="shared" si="100"/>
        <v>-185</v>
      </c>
      <c r="P366" s="45" t="str">
        <f t="shared" si="101"/>
        <v/>
      </c>
      <c r="Q366" s="39" t="str">
        <f t="shared" si="102"/>
        <v/>
      </c>
      <c r="R366" s="84" t="str">
        <f t="shared" si="103"/>
        <v/>
      </c>
    </row>
    <row r="367" spans="1:18" x14ac:dyDescent="0.3">
      <c r="A367" s="24"/>
      <c r="B367" s="27"/>
      <c r="C367" s="48"/>
      <c r="D367" s="19"/>
      <c r="E367" s="20" t="str">
        <f t="shared" si="92"/>
        <v/>
      </c>
      <c r="F367" s="20" t="str">
        <f t="shared" si="93"/>
        <v/>
      </c>
      <c r="G367" s="81"/>
      <c r="H367" s="20" t="str">
        <f t="shared" si="94"/>
        <v/>
      </c>
      <c r="I367" s="20" t="str">
        <f t="shared" si="95"/>
        <v/>
      </c>
      <c r="J367" s="45" t="str">
        <f t="shared" si="96"/>
        <v/>
      </c>
      <c r="K367" s="45" t="str">
        <f t="shared" si="97"/>
        <v/>
      </c>
      <c r="L367" s="61" t="str">
        <f t="shared" si="98"/>
        <v/>
      </c>
      <c r="M367" s="23">
        <f t="shared" si="99"/>
        <v>0</v>
      </c>
      <c r="N367">
        <v>186</v>
      </c>
      <c r="O367" s="23">
        <f t="shared" si="100"/>
        <v>-186</v>
      </c>
      <c r="P367" s="45" t="str">
        <f t="shared" si="101"/>
        <v/>
      </c>
      <c r="Q367" s="39" t="str">
        <f t="shared" si="102"/>
        <v/>
      </c>
      <c r="R367" s="84" t="str">
        <f t="shared" si="103"/>
        <v/>
      </c>
    </row>
    <row r="368" spans="1:18" x14ac:dyDescent="0.3">
      <c r="A368" s="24"/>
      <c r="B368" s="27"/>
      <c r="C368" s="48"/>
      <c r="D368" s="19"/>
      <c r="E368" s="20" t="str">
        <f t="shared" si="92"/>
        <v/>
      </c>
      <c r="F368" s="20" t="str">
        <f t="shared" si="93"/>
        <v/>
      </c>
      <c r="G368" s="81"/>
      <c r="H368" s="20" t="str">
        <f t="shared" si="94"/>
        <v/>
      </c>
      <c r="I368" s="20" t="str">
        <f t="shared" si="95"/>
        <v/>
      </c>
      <c r="J368" s="45" t="str">
        <f t="shared" si="96"/>
        <v/>
      </c>
      <c r="K368" s="45" t="str">
        <f t="shared" si="97"/>
        <v/>
      </c>
      <c r="L368" s="61" t="str">
        <f t="shared" si="98"/>
        <v/>
      </c>
      <c r="M368" s="23">
        <f t="shared" si="99"/>
        <v>0</v>
      </c>
      <c r="N368">
        <v>187</v>
      </c>
      <c r="O368" s="23">
        <f t="shared" si="100"/>
        <v>-187</v>
      </c>
      <c r="P368" s="45" t="str">
        <f t="shared" si="101"/>
        <v/>
      </c>
      <c r="Q368" s="39" t="str">
        <f t="shared" si="102"/>
        <v/>
      </c>
      <c r="R368" s="84" t="str">
        <f t="shared" si="103"/>
        <v/>
      </c>
    </row>
    <row r="369" spans="1:18" x14ac:dyDescent="0.3">
      <c r="A369" s="24"/>
      <c r="B369" s="27"/>
      <c r="C369" s="48"/>
      <c r="D369" s="19"/>
      <c r="E369" s="20" t="str">
        <f t="shared" si="92"/>
        <v/>
      </c>
      <c r="F369" s="20" t="str">
        <f t="shared" si="93"/>
        <v/>
      </c>
      <c r="G369" s="81"/>
      <c r="H369" s="20" t="str">
        <f t="shared" si="94"/>
        <v/>
      </c>
      <c r="I369" s="20" t="str">
        <f t="shared" si="95"/>
        <v/>
      </c>
      <c r="J369" s="45" t="str">
        <f t="shared" si="96"/>
        <v/>
      </c>
      <c r="K369" s="45" t="str">
        <f t="shared" si="97"/>
        <v/>
      </c>
      <c r="L369" s="61" t="str">
        <f t="shared" si="98"/>
        <v/>
      </c>
      <c r="M369" s="23">
        <f t="shared" si="99"/>
        <v>0</v>
      </c>
      <c r="N369">
        <v>188</v>
      </c>
      <c r="O369" s="23">
        <f t="shared" si="100"/>
        <v>-188</v>
      </c>
      <c r="P369" s="45" t="str">
        <f t="shared" si="101"/>
        <v/>
      </c>
      <c r="Q369" s="39" t="str">
        <f t="shared" si="102"/>
        <v/>
      </c>
      <c r="R369" s="84" t="str">
        <f t="shared" si="103"/>
        <v/>
      </c>
    </row>
    <row r="370" spans="1:18" x14ac:dyDescent="0.3">
      <c r="A370" s="24"/>
      <c r="B370" s="27"/>
      <c r="C370" s="48"/>
      <c r="D370" s="19"/>
      <c r="E370" s="20" t="str">
        <f t="shared" si="92"/>
        <v/>
      </c>
      <c r="F370" s="20" t="str">
        <f t="shared" si="93"/>
        <v/>
      </c>
      <c r="G370" s="81"/>
      <c r="H370" s="20" t="str">
        <f t="shared" si="94"/>
        <v/>
      </c>
      <c r="I370" s="20" t="str">
        <f t="shared" si="95"/>
        <v/>
      </c>
      <c r="J370" s="45" t="str">
        <f t="shared" si="96"/>
        <v/>
      </c>
      <c r="K370" s="45" t="str">
        <f t="shared" si="97"/>
        <v/>
      </c>
      <c r="L370" s="61" t="str">
        <f t="shared" si="98"/>
        <v/>
      </c>
      <c r="M370" s="23">
        <f t="shared" si="99"/>
        <v>0</v>
      </c>
      <c r="N370">
        <v>189</v>
      </c>
      <c r="O370" s="23">
        <f t="shared" si="100"/>
        <v>-189</v>
      </c>
      <c r="P370" s="45" t="str">
        <f t="shared" si="101"/>
        <v/>
      </c>
      <c r="Q370" s="39" t="str">
        <f t="shared" si="102"/>
        <v/>
      </c>
      <c r="R370" s="84" t="str">
        <f t="shared" si="103"/>
        <v/>
      </c>
    </row>
    <row r="371" spans="1:18" x14ac:dyDescent="0.3">
      <c r="A371" s="24"/>
      <c r="B371" s="27"/>
      <c r="C371" s="48"/>
      <c r="D371" s="19"/>
      <c r="E371" s="20" t="str">
        <f t="shared" si="92"/>
        <v/>
      </c>
      <c r="F371" s="20" t="str">
        <f t="shared" si="93"/>
        <v/>
      </c>
      <c r="G371" s="81"/>
      <c r="H371" s="20" t="str">
        <f t="shared" si="94"/>
        <v/>
      </c>
      <c r="I371" s="20" t="str">
        <f t="shared" si="95"/>
        <v/>
      </c>
      <c r="J371" s="45" t="str">
        <f t="shared" si="96"/>
        <v/>
      </c>
      <c r="K371" s="45" t="str">
        <f t="shared" si="97"/>
        <v/>
      </c>
      <c r="L371" s="61" t="str">
        <f t="shared" si="98"/>
        <v/>
      </c>
      <c r="M371" s="23">
        <f t="shared" si="99"/>
        <v>0</v>
      </c>
      <c r="N371">
        <v>190</v>
      </c>
      <c r="O371" s="23">
        <f t="shared" si="100"/>
        <v>-190</v>
      </c>
      <c r="P371" s="45" t="str">
        <f t="shared" si="101"/>
        <v/>
      </c>
      <c r="Q371" s="39" t="str">
        <f t="shared" si="102"/>
        <v/>
      </c>
      <c r="R371" s="84" t="str">
        <f t="shared" si="103"/>
        <v/>
      </c>
    </row>
    <row r="372" spans="1:18" x14ac:dyDescent="0.3">
      <c r="A372" s="24"/>
      <c r="B372" s="27"/>
      <c r="C372" s="48"/>
      <c r="D372" s="19"/>
      <c r="E372" s="20" t="str">
        <f t="shared" si="92"/>
        <v/>
      </c>
      <c r="F372" s="20" t="str">
        <f t="shared" si="93"/>
        <v/>
      </c>
      <c r="G372" s="81"/>
      <c r="H372" s="20" t="str">
        <f t="shared" si="94"/>
        <v/>
      </c>
      <c r="I372" s="20" t="str">
        <f t="shared" si="95"/>
        <v/>
      </c>
      <c r="J372" s="45" t="str">
        <f t="shared" si="96"/>
        <v/>
      </c>
      <c r="K372" s="45" t="str">
        <f t="shared" si="97"/>
        <v/>
      </c>
      <c r="L372" s="61" t="str">
        <f t="shared" si="98"/>
        <v/>
      </c>
      <c r="M372" s="23">
        <f t="shared" si="99"/>
        <v>0</v>
      </c>
      <c r="N372">
        <v>191</v>
      </c>
      <c r="O372" s="23">
        <f t="shared" si="100"/>
        <v>-191</v>
      </c>
      <c r="P372" s="45" t="str">
        <f t="shared" si="101"/>
        <v/>
      </c>
      <c r="Q372" s="39" t="str">
        <f t="shared" si="102"/>
        <v/>
      </c>
      <c r="R372" s="84" t="str">
        <f t="shared" si="103"/>
        <v/>
      </c>
    </row>
    <row r="373" spans="1:18" x14ac:dyDescent="0.3">
      <c r="A373" s="24"/>
      <c r="B373" s="27"/>
      <c r="C373" s="48"/>
      <c r="D373" s="19"/>
      <c r="E373" s="20" t="str">
        <f t="shared" si="92"/>
        <v/>
      </c>
      <c r="F373" s="20" t="str">
        <f t="shared" si="93"/>
        <v/>
      </c>
      <c r="G373" s="81"/>
      <c r="H373" s="20" t="str">
        <f t="shared" si="94"/>
        <v/>
      </c>
      <c r="I373" s="20" t="str">
        <f t="shared" si="95"/>
        <v/>
      </c>
      <c r="J373" s="45" t="str">
        <f t="shared" si="96"/>
        <v/>
      </c>
      <c r="K373" s="45" t="str">
        <f t="shared" si="97"/>
        <v/>
      </c>
      <c r="L373" s="61" t="str">
        <f t="shared" si="98"/>
        <v/>
      </c>
      <c r="M373" s="23">
        <f t="shared" si="99"/>
        <v>0</v>
      </c>
      <c r="N373">
        <v>192</v>
      </c>
      <c r="O373" s="23">
        <f t="shared" si="100"/>
        <v>-192</v>
      </c>
      <c r="P373" s="45" t="str">
        <f t="shared" si="101"/>
        <v/>
      </c>
      <c r="Q373" s="39" t="str">
        <f t="shared" si="102"/>
        <v/>
      </c>
      <c r="R373" s="84" t="str">
        <f t="shared" si="103"/>
        <v/>
      </c>
    </row>
    <row r="374" spans="1:18" x14ac:dyDescent="0.3">
      <c r="A374" s="24"/>
      <c r="B374" s="27"/>
      <c r="C374" s="48"/>
      <c r="D374" s="19"/>
      <c r="E374" s="20" t="str">
        <f t="shared" si="92"/>
        <v/>
      </c>
      <c r="F374" s="20" t="str">
        <f t="shared" si="93"/>
        <v/>
      </c>
      <c r="G374" s="81"/>
      <c r="H374" s="20" t="str">
        <f t="shared" si="94"/>
        <v/>
      </c>
      <c r="I374" s="20" t="str">
        <f t="shared" si="95"/>
        <v/>
      </c>
      <c r="J374" s="45" t="str">
        <f t="shared" si="96"/>
        <v/>
      </c>
      <c r="K374" s="45" t="str">
        <f t="shared" si="97"/>
        <v/>
      </c>
      <c r="L374" s="61" t="str">
        <f t="shared" si="98"/>
        <v/>
      </c>
      <c r="M374" s="23">
        <f t="shared" si="99"/>
        <v>0</v>
      </c>
      <c r="N374">
        <v>193</v>
      </c>
      <c r="O374" s="23">
        <f t="shared" si="100"/>
        <v>-193</v>
      </c>
      <c r="P374" s="45" t="str">
        <f t="shared" si="101"/>
        <v/>
      </c>
      <c r="Q374" s="39" t="str">
        <f t="shared" si="102"/>
        <v/>
      </c>
      <c r="R374" s="84" t="str">
        <f t="shared" si="103"/>
        <v/>
      </c>
    </row>
    <row r="375" spans="1:18" x14ac:dyDescent="0.3">
      <c r="A375" s="24"/>
      <c r="B375" s="27"/>
      <c r="C375" s="48"/>
      <c r="D375" s="19"/>
      <c r="E375" s="20" t="str">
        <f t="shared" si="92"/>
        <v/>
      </c>
      <c r="F375" s="20" t="str">
        <f t="shared" si="93"/>
        <v/>
      </c>
      <c r="G375" s="81"/>
      <c r="H375" s="20" t="str">
        <f t="shared" si="94"/>
        <v/>
      </c>
      <c r="I375" s="20" t="str">
        <f t="shared" si="95"/>
        <v/>
      </c>
      <c r="J375" s="45" t="str">
        <f t="shared" si="96"/>
        <v/>
      </c>
      <c r="K375" s="45" t="str">
        <f t="shared" si="97"/>
        <v/>
      </c>
      <c r="L375" s="61" t="str">
        <f t="shared" si="98"/>
        <v/>
      </c>
      <c r="M375" s="23">
        <f t="shared" si="99"/>
        <v>0</v>
      </c>
      <c r="N375">
        <v>194</v>
      </c>
      <c r="O375" s="23">
        <f t="shared" si="100"/>
        <v>-194</v>
      </c>
      <c r="P375" s="45" t="str">
        <f t="shared" si="101"/>
        <v/>
      </c>
      <c r="Q375" s="39" t="str">
        <f t="shared" si="102"/>
        <v/>
      </c>
      <c r="R375" s="84" t="str">
        <f t="shared" si="103"/>
        <v/>
      </c>
    </row>
    <row r="376" spans="1:18" x14ac:dyDescent="0.3">
      <c r="A376" s="24"/>
      <c r="B376" s="27"/>
      <c r="C376" s="48"/>
      <c r="D376" s="19"/>
      <c r="E376" s="20" t="str">
        <f t="shared" si="92"/>
        <v/>
      </c>
      <c r="F376" s="20" t="str">
        <f t="shared" si="93"/>
        <v/>
      </c>
      <c r="G376" s="81"/>
      <c r="H376" s="20" t="str">
        <f t="shared" si="94"/>
        <v/>
      </c>
      <c r="I376" s="20" t="str">
        <f t="shared" si="95"/>
        <v/>
      </c>
      <c r="J376" s="45" t="str">
        <f t="shared" si="96"/>
        <v/>
      </c>
      <c r="K376" s="45" t="str">
        <f t="shared" si="97"/>
        <v/>
      </c>
      <c r="L376" s="61" t="str">
        <f t="shared" si="98"/>
        <v/>
      </c>
      <c r="M376" s="23">
        <f t="shared" si="99"/>
        <v>0</v>
      </c>
      <c r="N376">
        <v>195</v>
      </c>
      <c r="O376" s="23">
        <f t="shared" si="100"/>
        <v>-195</v>
      </c>
      <c r="P376" s="45" t="str">
        <f t="shared" si="101"/>
        <v/>
      </c>
      <c r="Q376" s="39" t="str">
        <f t="shared" si="102"/>
        <v/>
      </c>
      <c r="R376" s="84" t="str">
        <f t="shared" si="103"/>
        <v/>
      </c>
    </row>
    <row r="377" spans="1:18" x14ac:dyDescent="0.3">
      <c r="A377" s="24"/>
      <c r="B377" s="27"/>
      <c r="C377" s="48"/>
      <c r="D377" s="19"/>
      <c r="E377" s="20" t="str">
        <f t="shared" si="92"/>
        <v/>
      </c>
      <c r="F377" s="20" t="str">
        <f t="shared" si="93"/>
        <v/>
      </c>
      <c r="G377" s="81"/>
      <c r="H377" s="20" t="str">
        <f t="shared" si="94"/>
        <v/>
      </c>
      <c r="I377" s="20" t="str">
        <f t="shared" si="95"/>
        <v/>
      </c>
      <c r="J377" s="45" t="str">
        <f t="shared" si="96"/>
        <v/>
      </c>
      <c r="K377" s="45" t="str">
        <f t="shared" si="97"/>
        <v/>
      </c>
      <c r="L377" s="61" t="str">
        <f t="shared" si="98"/>
        <v/>
      </c>
      <c r="M377" s="23">
        <f t="shared" si="99"/>
        <v>0</v>
      </c>
      <c r="N377">
        <v>196</v>
      </c>
      <c r="O377" s="23">
        <f t="shared" si="100"/>
        <v>-196</v>
      </c>
      <c r="P377" s="45" t="str">
        <f t="shared" si="101"/>
        <v/>
      </c>
      <c r="Q377" s="39" t="str">
        <f t="shared" si="102"/>
        <v/>
      </c>
      <c r="R377" s="84" t="str">
        <f t="shared" si="103"/>
        <v/>
      </c>
    </row>
    <row r="378" spans="1:18" x14ac:dyDescent="0.3">
      <c r="A378" s="24"/>
      <c r="B378" s="27"/>
      <c r="C378" s="48"/>
      <c r="D378" s="19"/>
      <c r="E378" s="20" t="str">
        <f t="shared" si="92"/>
        <v/>
      </c>
      <c r="F378" s="20" t="str">
        <f t="shared" si="93"/>
        <v/>
      </c>
      <c r="G378" s="81"/>
      <c r="H378" s="20" t="str">
        <f t="shared" si="94"/>
        <v/>
      </c>
      <c r="I378" s="20" t="str">
        <f t="shared" si="95"/>
        <v/>
      </c>
      <c r="J378" s="45" t="str">
        <f t="shared" si="96"/>
        <v/>
      </c>
      <c r="K378" s="45" t="str">
        <f t="shared" si="97"/>
        <v/>
      </c>
      <c r="L378" s="61" t="str">
        <f t="shared" si="98"/>
        <v/>
      </c>
      <c r="M378" s="23">
        <f t="shared" si="99"/>
        <v>0</v>
      </c>
      <c r="N378">
        <v>197</v>
      </c>
      <c r="O378" s="23">
        <f t="shared" si="100"/>
        <v>-197</v>
      </c>
      <c r="P378" s="45" t="str">
        <f t="shared" si="101"/>
        <v/>
      </c>
      <c r="Q378" s="39" t="str">
        <f t="shared" si="102"/>
        <v/>
      </c>
      <c r="R378" s="84" t="str">
        <f t="shared" si="103"/>
        <v/>
      </c>
    </row>
    <row r="379" spans="1:18" x14ac:dyDescent="0.3">
      <c r="A379" s="24"/>
      <c r="B379" s="27"/>
      <c r="C379" s="48"/>
      <c r="D379" s="19"/>
      <c r="E379" s="20" t="str">
        <f t="shared" si="92"/>
        <v/>
      </c>
      <c r="F379" s="20" t="str">
        <f t="shared" si="93"/>
        <v/>
      </c>
      <c r="G379" s="81"/>
      <c r="H379" s="20" t="str">
        <f t="shared" si="94"/>
        <v/>
      </c>
      <c r="I379" s="20" t="str">
        <f t="shared" si="95"/>
        <v/>
      </c>
      <c r="J379" s="45" t="str">
        <f t="shared" si="96"/>
        <v/>
      </c>
      <c r="K379" s="45" t="str">
        <f t="shared" si="97"/>
        <v/>
      </c>
      <c r="L379" s="61" t="str">
        <f t="shared" si="98"/>
        <v/>
      </c>
      <c r="M379" s="23">
        <f t="shared" si="99"/>
        <v>0</v>
      </c>
      <c r="N379">
        <v>198</v>
      </c>
      <c r="O379" s="23">
        <f t="shared" si="100"/>
        <v>-198</v>
      </c>
      <c r="P379" s="45" t="str">
        <f t="shared" si="101"/>
        <v/>
      </c>
      <c r="Q379" s="39" t="str">
        <f t="shared" si="102"/>
        <v/>
      </c>
      <c r="R379" s="84" t="str">
        <f t="shared" si="103"/>
        <v/>
      </c>
    </row>
    <row r="380" spans="1:18" x14ac:dyDescent="0.3">
      <c r="A380" s="24"/>
      <c r="B380" s="27"/>
      <c r="C380" s="48"/>
      <c r="D380" s="19"/>
      <c r="E380" s="20" t="str">
        <f t="shared" si="92"/>
        <v/>
      </c>
      <c r="F380" s="20" t="str">
        <f t="shared" si="93"/>
        <v/>
      </c>
      <c r="G380" s="81"/>
      <c r="H380" s="20" t="str">
        <f t="shared" si="94"/>
        <v/>
      </c>
      <c r="I380" s="20" t="str">
        <f t="shared" si="95"/>
        <v/>
      </c>
      <c r="J380" s="45" t="str">
        <f t="shared" si="96"/>
        <v/>
      </c>
      <c r="K380" s="45" t="str">
        <f t="shared" si="97"/>
        <v/>
      </c>
      <c r="L380" s="61" t="str">
        <f t="shared" si="98"/>
        <v/>
      </c>
      <c r="M380" s="23">
        <f t="shared" si="99"/>
        <v>0</v>
      </c>
      <c r="N380">
        <v>199</v>
      </c>
      <c r="O380" s="23">
        <f t="shared" si="100"/>
        <v>-199</v>
      </c>
      <c r="P380" s="45" t="str">
        <f t="shared" si="101"/>
        <v/>
      </c>
      <c r="Q380" s="39" t="str">
        <f t="shared" si="102"/>
        <v/>
      </c>
      <c r="R380" s="84" t="str">
        <f t="shared" si="103"/>
        <v/>
      </c>
    </row>
    <row r="381" spans="1:18" x14ac:dyDescent="0.3">
      <c r="A381" s="24"/>
      <c r="B381" s="27"/>
      <c r="C381" s="48"/>
      <c r="D381" s="19"/>
      <c r="E381" s="20" t="str">
        <f t="shared" si="92"/>
        <v/>
      </c>
      <c r="F381" s="20" t="str">
        <f t="shared" si="93"/>
        <v/>
      </c>
      <c r="G381" s="81"/>
      <c r="H381" s="20" t="str">
        <f t="shared" si="94"/>
        <v/>
      </c>
      <c r="I381" s="20" t="str">
        <f t="shared" si="95"/>
        <v/>
      </c>
      <c r="J381" s="45" t="str">
        <f t="shared" si="96"/>
        <v/>
      </c>
      <c r="K381" s="45" t="str">
        <f t="shared" si="97"/>
        <v/>
      </c>
      <c r="L381" s="61" t="str">
        <f t="shared" si="98"/>
        <v/>
      </c>
      <c r="M381" s="23">
        <f t="shared" si="99"/>
        <v>0</v>
      </c>
      <c r="N381">
        <v>200</v>
      </c>
      <c r="O381" s="23">
        <f t="shared" si="100"/>
        <v>-200</v>
      </c>
      <c r="P381" s="45" t="str">
        <f t="shared" si="101"/>
        <v/>
      </c>
      <c r="Q381" s="39" t="str">
        <f t="shared" si="102"/>
        <v/>
      </c>
      <c r="R381" s="84" t="str">
        <f t="shared" si="103"/>
        <v/>
      </c>
    </row>
    <row r="382" spans="1:18" x14ac:dyDescent="0.3">
      <c r="A382" s="24"/>
      <c r="B382" s="27"/>
      <c r="C382" s="48"/>
      <c r="D382" s="19"/>
      <c r="E382" s="20" t="str">
        <f t="shared" si="92"/>
        <v/>
      </c>
      <c r="F382" s="20" t="str">
        <f t="shared" si="93"/>
        <v/>
      </c>
      <c r="G382" s="81"/>
      <c r="H382" s="20" t="str">
        <f t="shared" si="94"/>
        <v/>
      </c>
      <c r="I382" s="20" t="str">
        <f t="shared" si="95"/>
        <v/>
      </c>
      <c r="J382" s="45" t="str">
        <f t="shared" si="96"/>
        <v/>
      </c>
      <c r="K382" s="45" t="str">
        <f t="shared" si="97"/>
        <v/>
      </c>
      <c r="L382" s="61" t="str">
        <f t="shared" si="98"/>
        <v/>
      </c>
      <c r="M382" s="23">
        <f t="shared" si="99"/>
        <v>0</v>
      </c>
      <c r="N382">
        <v>201</v>
      </c>
      <c r="O382" s="23">
        <f t="shared" si="100"/>
        <v>-201</v>
      </c>
      <c r="P382" s="45" t="str">
        <f t="shared" si="101"/>
        <v/>
      </c>
      <c r="Q382" s="39" t="str">
        <f t="shared" si="102"/>
        <v/>
      </c>
      <c r="R382" s="84" t="str">
        <f t="shared" si="103"/>
        <v/>
      </c>
    </row>
    <row r="383" spans="1:18" x14ac:dyDescent="0.3">
      <c r="A383" s="24"/>
      <c r="B383" s="27"/>
      <c r="C383" s="48"/>
      <c r="D383" s="19"/>
      <c r="E383" s="20" t="str">
        <f t="shared" si="92"/>
        <v/>
      </c>
      <c r="F383" s="20" t="str">
        <f t="shared" si="93"/>
        <v/>
      </c>
      <c r="G383" s="81"/>
      <c r="H383" s="20" t="str">
        <f t="shared" si="94"/>
        <v/>
      </c>
      <c r="I383" s="20" t="str">
        <f t="shared" si="95"/>
        <v/>
      </c>
      <c r="J383" s="45" t="str">
        <f t="shared" si="96"/>
        <v/>
      </c>
      <c r="K383" s="45" t="str">
        <f t="shared" si="97"/>
        <v/>
      </c>
      <c r="L383" s="61" t="str">
        <f t="shared" si="98"/>
        <v/>
      </c>
      <c r="M383" s="23">
        <f t="shared" si="99"/>
        <v>0</v>
      </c>
      <c r="N383">
        <v>202</v>
      </c>
      <c r="O383" s="23">
        <f t="shared" si="100"/>
        <v>-202</v>
      </c>
      <c r="P383" s="45" t="str">
        <f t="shared" si="101"/>
        <v/>
      </c>
      <c r="Q383" s="39" t="str">
        <f t="shared" si="102"/>
        <v/>
      </c>
      <c r="R383" s="84" t="str">
        <f t="shared" si="103"/>
        <v/>
      </c>
    </row>
    <row r="384" spans="1:18" x14ac:dyDescent="0.3">
      <c r="A384" s="24"/>
      <c r="B384" s="27"/>
      <c r="C384" s="48"/>
      <c r="D384" s="19"/>
      <c r="E384" s="20" t="str">
        <f t="shared" si="92"/>
        <v/>
      </c>
      <c r="F384" s="20" t="str">
        <f t="shared" si="93"/>
        <v/>
      </c>
      <c r="G384" s="81"/>
      <c r="H384" s="20" t="str">
        <f t="shared" si="94"/>
        <v/>
      </c>
      <c r="I384" s="20" t="str">
        <f t="shared" si="95"/>
        <v/>
      </c>
      <c r="J384" s="45" t="str">
        <f t="shared" si="96"/>
        <v/>
      </c>
      <c r="K384" s="45" t="str">
        <f t="shared" si="97"/>
        <v/>
      </c>
      <c r="L384" s="61" t="str">
        <f t="shared" si="98"/>
        <v/>
      </c>
      <c r="M384" s="23">
        <f t="shared" si="99"/>
        <v>0</v>
      </c>
      <c r="N384">
        <v>203</v>
      </c>
      <c r="O384" s="23">
        <f t="shared" si="100"/>
        <v>-203</v>
      </c>
      <c r="P384" s="45" t="str">
        <f t="shared" si="101"/>
        <v/>
      </c>
      <c r="Q384" s="39" t="str">
        <f t="shared" si="102"/>
        <v/>
      </c>
      <c r="R384" s="84" t="str">
        <f t="shared" si="103"/>
        <v/>
      </c>
    </row>
    <row r="385" spans="1:18" x14ac:dyDescent="0.3">
      <c r="A385" s="24"/>
      <c r="B385" s="27"/>
      <c r="C385" s="48"/>
      <c r="D385" s="19"/>
      <c r="E385" s="20" t="str">
        <f t="shared" si="92"/>
        <v/>
      </c>
      <c r="F385" s="20" t="str">
        <f t="shared" si="93"/>
        <v/>
      </c>
      <c r="G385" s="81"/>
      <c r="H385" s="20" t="str">
        <f t="shared" si="94"/>
        <v/>
      </c>
      <c r="I385" s="20" t="str">
        <f t="shared" si="95"/>
        <v/>
      </c>
      <c r="J385" s="45" t="str">
        <f t="shared" si="96"/>
        <v/>
      </c>
      <c r="K385" s="45" t="str">
        <f t="shared" si="97"/>
        <v/>
      </c>
      <c r="L385" s="61" t="str">
        <f t="shared" si="98"/>
        <v/>
      </c>
      <c r="M385" s="23">
        <f t="shared" si="99"/>
        <v>0</v>
      </c>
      <c r="N385">
        <v>204</v>
      </c>
      <c r="O385" s="23">
        <f t="shared" si="100"/>
        <v>-204</v>
      </c>
      <c r="P385" s="45" t="str">
        <f t="shared" si="101"/>
        <v/>
      </c>
      <c r="Q385" s="39" t="str">
        <f t="shared" si="102"/>
        <v/>
      </c>
      <c r="R385" s="84" t="str">
        <f t="shared" si="103"/>
        <v/>
      </c>
    </row>
    <row r="386" spans="1:18" x14ac:dyDescent="0.3">
      <c r="A386" s="24"/>
      <c r="B386" s="27"/>
      <c r="C386" s="48"/>
      <c r="D386" s="19"/>
      <c r="E386" s="20" t="str">
        <f t="shared" si="92"/>
        <v/>
      </c>
      <c r="F386" s="20" t="str">
        <f t="shared" si="93"/>
        <v/>
      </c>
      <c r="G386" s="81"/>
      <c r="H386" s="20" t="str">
        <f t="shared" si="94"/>
        <v/>
      </c>
      <c r="I386" s="20" t="str">
        <f t="shared" si="95"/>
        <v/>
      </c>
      <c r="J386" s="45" t="str">
        <f t="shared" si="96"/>
        <v/>
      </c>
      <c r="K386" s="45" t="str">
        <f t="shared" si="97"/>
        <v/>
      </c>
      <c r="L386" s="61" t="str">
        <f t="shared" si="98"/>
        <v/>
      </c>
      <c r="M386" s="23">
        <f t="shared" si="99"/>
        <v>0</v>
      </c>
      <c r="N386">
        <v>205</v>
      </c>
      <c r="O386" s="23">
        <f t="shared" si="100"/>
        <v>-205</v>
      </c>
      <c r="P386" s="45" t="str">
        <f t="shared" si="101"/>
        <v/>
      </c>
      <c r="Q386" s="39" t="str">
        <f t="shared" si="102"/>
        <v/>
      </c>
      <c r="R386" s="84" t="str">
        <f t="shared" si="103"/>
        <v/>
      </c>
    </row>
    <row r="387" spans="1:18" x14ac:dyDescent="0.3">
      <c r="A387" s="24"/>
      <c r="B387" s="27"/>
      <c r="C387" s="48"/>
      <c r="D387" s="19"/>
      <c r="E387" s="20" t="str">
        <f t="shared" si="92"/>
        <v/>
      </c>
      <c r="F387" s="20" t="str">
        <f t="shared" si="93"/>
        <v/>
      </c>
      <c r="G387" s="81"/>
      <c r="H387" s="20" t="str">
        <f t="shared" si="94"/>
        <v/>
      </c>
      <c r="I387" s="20" t="str">
        <f t="shared" si="95"/>
        <v/>
      </c>
      <c r="J387" s="45" t="str">
        <f t="shared" si="96"/>
        <v/>
      </c>
      <c r="K387" s="45" t="str">
        <f t="shared" si="97"/>
        <v/>
      </c>
      <c r="L387" s="61" t="str">
        <f t="shared" si="98"/>
        <v/>
      </c>
      <c r="M387" s="23">
        <f t="shared" si="99"/>
        <v>0</v>
      </c>
      <c r="N387">
        <v>206</v>
      </c>
      <c r="O387" s="23">
        <f t="shared" si="100"/>
        <v>-206</v>
      </c>
      <c r="P387" s="45" t="str">
        <f t="shared" si="101"/>
        <v/>
      </c>
      <c r="Q387" s="39" t="str">
        <f t="shared" si="102"/>
        <v/>
      </c>
      <c r="R387" s="84" t="str">
        <f t="shared" si="103"/>
        <v/>
      </c>
    </row>
    <row r="388" spans="1:18" x14ac:dyDescent="0.3">
      <c r="A388" s="24"/>
      <c r="B388" s="27"/>
      <c r="C388" s="48"/>
      <c r="D388" s="19"/>
      <c r="E388" s="20" t="str">
        <f t="shared" si="92"/>
        <v/>
      </c>
      <c r="F388" s="20" t="str">
        <f t="shared" si="93"/>
        <v/>
      </c>
      <c r="G388" s="81"/>
      <c r="H388" s="20" t="str">
        <f t="shared" si="94"/>
        <v/>
      </c>
      <c r="I388" s="20" t="str">
        <f t="shared" si="95"/>
        <v/>
      </c>
      <c r="J388" s="45" t="str">
        <f t="shared" si="96"/>
        <v/>
      </c>
      <c r="K388" s="45" t="str">
        <f t="shared" si="97"/>
        <v/>
      </c>
      <c r="L388" s="61" t="str">
        <f t="shared" si="98"/>
        <v/>
      </c>
      <c r="M388" s="23">
        <f t="shared" si="99"/>
        <v>0</v>
      </c>
      <c r="N388">
        <v>207</v>
      </c>
      <c r="O388" s="23">
        <f t="shared" si="100"/>
        <v>-207</v>
      </c>
      <c r="P388" s="45" t="str">
        <f t="shared" si="101"/>
        <v/>
      </c>
      <c r="Q388" s="39" t="str">
        <f t="shared" si="102"/>
        <v/>
      </c>
      <c r="R388" s="84" t="str">
        <f t="shared" si="103"/>
        <v/>
      </c>
    </row>
    <row r="389" spans="1:18" x14ac:dyDescent="0.3">
      <c r="A389" s="24"/>
      <c r="B389" s="27"/>
      <c r="C389" s="48"/>
      <c r="D389" s="19"/>
      <c r="E389" s="20" t="str">
        <f t="shared" si="92"/>
        <v/>
      </c>
      <c r="F389" s="20" t="str">
        <f t="shared" si="93"/>
        <v/>
      </c>
      <c r="G389" s="81"/>
      <c r="H389" s="20" t="str">
        <f t="shared" si="94"/>
        <v/>
      </c>
      <c r="I389" s="20" t="str">
        <f t="shared" si="95"/>
        <v/>
      </c>
      <c r="J389" s="45" t="str">
        <f t="shared" si="96"/>
        <v/>
      </c>
      <c r="K389" s="45" t="str">
        <f t="shared" si="97"/>
        <v/>
      </c>
      <c r="L389" s="61" t="str">
        <f t="shared" si="98"/>
        <v/>
      </c>
      <c r="M389" s="23">
        <f t="shared" si="99"/>
        <v>0</v>
      </c>
      <c r="N389">
        <v>208</v>
      </c>
      <c r="O389" s="23">
        <f t="shared" si="100"/>
        <v>-208</v>
      </c>
      <c r="P389" s="45" t="str">
        <f t="shared" si="101"/>
        <v/>
      </c>
      <c r="Q389" s="39" t="str">
        <f t="shared" si="102"/>
        <v/>
      </c>
      <c r="R389" s="84" t="str">
        <f t="shared" si="103"/>
        <v/>
      </c>
    </row>
    <row r="390" spans="1:18" x14ac:dyDescent="0.3">
      <c r="A390" s="24"/>
      <c r="B390" s="27"/>
      <c r="C390" s="48"/>
      <c r="D390" s="19"/>
      <c r="E390" s="20" t="str">
        <f t="shared" si="92"/>
        <v/>
      </c>
      <c r="F390" s="20" t="str">
        <f t="shared" si="93"/>
        <v/>
      </c>
      <c r="G390" s="81"/>
      <c r="H390" s="20" t="str">
        <f t="shared" si="94"/>
        <v/>
      </c>
      <c r="I390" s="20" t="str">
        <f t="shared" si="95"/>
        <v/>
      </c>
      <c r="J390" s="45" t="str">
        <f t="shared" si="96"/>
        <v/>
      </c>
      <c r="K390" s="45" t="str">
        <f t="shared" si="97"/>
        <v/>
      </c>
      <c r="L390" s="61" t="str">
        <f t="shared" si="98"/>
        <v/>
      </c>
      <c r="M390" s="23">
        <f t="shared" si="99"/>
        <v>0</v>
      </c>
      <c r="N390">
        <v>209</v>
      </c>
      <c r="O390" s="23">
        <f t="shared" si="100"/>
        <v>-209</v>
      </c>
      <c r="P390" s="45" t="str">
        <f t="shared" si="101"/>
        <v/>
      </c>
      <c r="Q390" s="39" t="str">
        <f t="shared" si="102"/>
        <v/>
      </c>
      <c r="R390" s="84" t="str">
        <f t="shared" si="103"/>
        <v/>
      </c>
    </row>
    <row r="391" spans="1:18" x14ac:dyDescent="0.3">
      <c r="A391" s="24"/>
      <c r="B391" s="27"/>
      <c r="C391" s="48"/>
      <c r="D391" s="19"/>
      <c r="E391" s="20" t="str">
        <f t="shared" si="92"/>
        <v/>
      </c>
      <c r="F391" s="20" t="str">
        <f t="shared" si="93"/>
        <v/>
      </c>
      <c r="G391" s="81"/>
      <c r="H391" s="20" t="str">
        <f t="shared" si="94"/>
        <v/>
      </c>
      <c r="I391" s="20" t="str">
        <f t="shared" si="95"/>
        <v/>
      </c>
      <c r="J391" s="45" t="str">
        <f t="shared" si="96"/>
        <v/>
      </c>
      <c r="K391" s="45" t="str">
        <f t="shared" si="97"/>
        <v/>
      </c>
      <c r="L391" s="61" t="str">
        <f t="shared" si="98"/>
        <v/>
      </c>
      <c r="M391" s="23">
        <f t="shared" si="99"/>
        <v>0</v>
      </c>
      <c r="N391">
        <v>210</v>
      </c>
      <c r="O391" s="23">
        <f t="shared" si="100"/>
        <v>-210</v>
      </c>
      <c r="P391" s="45" t="str">
        <f t="shared" si="101"/>
        <v/>
      </c>
      <c r="Q391" s="39" t="str">
        <f t="shared" si="102"/>
        <v/>
      </c>
      <c r="R391" s="84" t="str">
        <f t="shared" si="103"/>
        <v/>
      </c>
    </row>
    <row r="392" spans="1:18" x14ac:dyDescent="0.3">
      <c r="A392" s="24"/>
      <c r="B392" s="27"/>
      <c r="C392" s="48"/>
      <c r="D392" s="19"/>
      <c r="E392" s="20" t="str">
        <f t="shared" si="92"/>
        <v/>
      </c>
      <c r="F392" s="20" t="str">
        <f t="shared" si="93"/>
        <v/>
      </c>
      <c r="G392" s="81"/>
      <c r="H392" s="20" t="str">
        <f t="shared" si="94"/>
        <v/>
      </c>
      <c r="I392" s="20" t="str">
        <f t="shared" si="95"/>
        <v/>
      </c>
      <c r="J392" s="45" t="str">
        <f t="shared" si="96"/>
        <v/>
      </c>
      <c r="K392" s="45" t="str">
        <f t="shared" si="97"/>
        <v/>
      </c>
      <c r="L392" s="61" t="str">
        <f t="shared" si="98"/>
        <v/>
      </c>
      <c r="M392" s="23">
        <f t="shared" si="99"/>
        <v>0</v>
      </c>
      <c r="N392">
        <v>211</v>
      </c>
      <c r="O392" s="23">
        <f t="shared" si="100"/>
        <v>-211</v>
      </c>
      <c r="P392" s="45" t="str">
        <f t="shared" si="101"/>
        <v/>
      </c>
      <c r="Q392" s="39" t="str">
        <f t="shared" si="102"/>
        <v/>
      </c>
      <c r="R392" s="84" t="str">
        <f t="shared" si="103"/>
        <v/>
      </c>
    </row>
    <row r="393" spans="1:18" x14ac:dyDescent="0.3">
      <c r="A393" s="24"/>
      <c r="B393" s="27"/>
      <c r="C393" s="48"/>
      <c r="D393" s="19"/>
      <c r="E393" s="20" t="str">
        <f t="shared" si="92"/>
        <v/>
      </c>
      <c r="F393" s="20" t="str">
        <f t="shared" si="93"/>
        <v/>
      </c>
      <c r="G393" s="81"/>
      <c r="H393" s="20" t="str">
        <f t="shared" si="94"/>
        <v/>
      </c>
      <c r="I393" s="20" t="str">
        <f t="shared" si="95"/>
        <v/>
      </c>
      <c r="J393" s="45" t="str">
        <f t="shared" si="96"/>
        <v/>
      </c>
      <c r="K393" s="45" t="str">
        <f t="shared" si="97"/>
        <v/>
      </c>
      <c r="L393" s="61" t="str">
        <f t="shared" si="98"/>
        <v/>
      </c>
      <c r="M393" s="23">
        <f t="shared" si="99"/>
        <v>0</v>
      </c>
      <c r="N393">
        <v>212</v>
      </c>
      <c r="O393" s="23">
        <f t="shared" si="100"/>
        <v>-212</v>
      </c>
      <c r="P393" s="45" t="str">
        <f t="shared" si="101"/>
        <v/>
      </c>
      <c r="Q393" s="39" t="str">
        <f t="shared" si="102"/>
        <v/>
      </c>
      <c r="R393" s="84" t="str">
        <f t="shared" si="103"/>
        <v/>
      </c>
    </row>
    <row r="394" spans="1:18" x14ac:dyDescent="0.3">
      <c r="A394" s="24"/>
      <c r="B394" s="27"/>
      <c r="C394" s="48"/>
      <c r="D394" s="19"/>
      <c r="E394" s="20" t="str">
        <f t="shared" si="92"/>
        <v/>
      </c>
      <c r="F394" s="20" t="str">
        <f t="shared" si="93"/>
        <v/>
      </c>
      <c r="G394" s="81"/>
      <c r="H394" s="20" t="str">
        <f t="shared" si="94"/>
        <v/>
      </c>
      <c r="I394" s="20" t="str">
        <f t="shared" si="95"/>
        <v/>
      </c>
      <c r="J394" s="45" t="str">
        <f t="shared" si="96"/>
        <v/>
      </c>
      <c r="K394" s="45" t="str">
        <f t="shared" si="97"/>
        <v/>
      </c>
      <c r="L394" s="61" t="str">
        <f t="shared" si="98"/>
        <v/>
      </c>
      <c r="M394" s="23">
        <f t="shared" si="99"/>
        <v>0</v>
      </c>
      <c r="N394">
        <v>213</v>
      </c>
      <c r="O394" s="23">
        <f t="shared" si="100"/>
        <v>-213</v>
      </c>
      <c r="P394" s="45" t="str">
        <f t="shared" si="101"/>
        <v/>
      </c>
      <c r="Q394" s="39" t="str">
        <f t="shared" si="102"/>
        <v/>
      </c>
      <c r="R394" s="84" t="str">
        <f t="shared" si="103"/>
        <v/>
      </c>
    </row>
    <row r="395" spans="1:18" x14ac:dyDescent="0.3">
      <c r="A395" s="24"/>
      <c r="B395" s="27"/>
      <c r="C395" s="48"/>
      <c r="D395" s="19"/>
      <c r="E395" s="20" t="str">
        <f t="shared" si="92"/>
        <v/>
      </c>
      <c r="F395" s="20" t="str">
        <f t="shared" si="93"/>
        <v/>
      </c>
      <c r="G395" s="81"/>
      <c r="H395" s="20" t="str">
        <f t="shared" si="94"/>
        <v/>
      </c>
      <c r="I395" s="20" t="str">
        <f t="shared" si="95"/>
        <v/>
      </c>
      <c r="J395" s="45" t="str">
        <f t="shared" si="96"/>
        <v/>
      </c>
      <c r="K395" s="45" t="str">
        <f t="shared" si="97"/>
        <v/>
      </c>
      <c r="L395" s="61" t="str">
        <f t="shared" si="98"/>
        <v/>
      </c>
      <c r="M395" s="23">
        <f t="shared" si="99"/>
        <v>0</v>
      </c>
      <c r="N395">
        <v>214</v>
      </c>
      <c r="O395" s="23">
        <f t="shared" si="100"/>
        <v>-214</v>
      </c>
      <c r="P395" s="45" t="str">
        <f t="shared" si="101"/>
        <v/>
      </c>
      <c r="Q395" s="39" t="str">
        <f t="shared" si="102"/>
        <v/>
      </c>
      <c r="R395" s="84" t="str">
        <f t="shared" si="103"/>
        <v/>
      </c>
    </row>
    <row r="396" spans="1:18" x14ac:dyDescent="0.3">
      <c r="A396" s="24"/>
      <c r="B396" s="27"/>
      <c r="C396" s="48"/>
      <c r="D396" s="19"/>
      <c r="E396" s="20" t="str">
        <f t="shared" si="92"/>
        <v/>
      </c>
      <c r="F396" s="20" t="str">
        <f t="shared" si="93"/>
        <v/>
      </c>
      <c r="G396" s="81"/>
      <c r="H396" s="20" t="str">
        <f t="shared" si="94"/>
        <v/>
      </c>
      <c r="I396" s="20" t="str">
        <f t="shared" si="95"/>
        <v/>
      </c>
      <c r="J396" s="45" t="str">
        <f t="shared" si="96"/>
        <v/>
      </c>
      <c r="K396" s="45" t="str">
        <f t="shared" si="97"/>
        <v/>
      </c>
      <c r="L396" s="61" t="str">
        <f t="shared" si="98"/>
        <v/>
      </c>
      <c r="M396" s="23">
        <f t="shared" si="99"/>
        <v>0</v>
      </c>
      <c r="N396">
        <v>215</v>
      </c>
      <c r="O396" s="23">
        <f t="shared" si="100"/>
        <v>-215</v>
      </c>
      <c r="P396" s="45" t="str">
        <f t="shared" si="101"/>
        <v/>
      </c>
      <c r="Q396" s="39" t="str">
        <f t="shared" si="102"/>
        <v/>
      </c>
      <c r="R396" s="84" t="str">
        <f t="shared" si="103"/>
        <v/>
      </c>
    </row>
    <row r="397" spans="1:18" x14ac:dyDescent="0.3">
      <c r="A397" s="24"/>
      <c r="B397" s="27"/>
      <c r="C397" s="48"/>
      <c r="D397" s="19"/>
      <c r="E397" s="20" t="str">
        <f t="shared" si="92"/>
        <v/>
      </c>
      <c r="F397" s="20" t="str">
        <f t="shared" si="93"/>
        <v/>
      </c>
      <c r="G397" s="81"/>
      <c r="H397" s="20" t="str">
        <f t="shared" si="94"/>
        <v/>
      </c>
      <c r="I397" s="20" t="str">
        <f t="shared" si="95"/>
        <v/>
      </c>
      <c r="J397" s="45" t="str">
        <f t="shared" si="96"/>
        <v/>
      </c>
      <c r="K397" s="45" t="str">
        <f t="shared" si="97"/>
        <v/>
      </c>
      <c r="L397" s="61" t="str">
        <f t="shared" si="98"/>
        <v/>
      </c>
      <c r="M397" s="23">
        <f t="shared" si="99"/>
        <v>0</v>
      </c>
      <c r="N397">
        <v>216</v>
      </c>
      <c r="O397" s="23">
        <f t="shared" si="100"/>
        <v>-216</v>
      </c>
      <c r="P397" s="45" t="str">
        <f t="shared" si="101"/>
        <v/>
      </c>
      <c r="Q397" s="39" t="str">
        <f t="shared" si="102"/>
        <v/>
      </c>
      <c r="R397" s="84" t="str">
        <f t="shared" si="103"/>
        <v/>
      </c>
    </row>
    <row r="398" spans="1:18" x14ac:dyDescent="0.3">
      <c r="A398" s="24"/>
      <c r="B398" s="27"/>
      <c r="C398" s="48"/>
      <c r="D398" s="19"/>
      <c r="E398" s="20" t="str">
        <f t="shared" si="92"/>
        <v/>
      </c>
      <c r="F398" s="20" t="str">
        <f t="shared" si="93"/>
        <v/>
      </c>
      <c r="G398" s="81"/>
      <c r="H398" s="20" t="str">
        <f t="shared" si="94"/>
        <v/>
      </c>
      <c r="I398" s="20" t="str">
        <f t="shared" si="95"/>
        <v/>
      </c>
      <c r="J398" s="45" t="str">
        <f t="shared" si="96"/>
        <v/>
      </c>
      <c r="K398" s="45" t="str">
        <f t="shared" si="97"/>
        <v/>
      </c>
      <c r="L398" s="61" t="str">
        <f t="shared" si="98"/>
        <v/>
      </c>
      <c r="M398" s="23">
        <f t="shared" si="99"/>
        <v>0</v>
      </c>
      <c r="N398">
        <v>217</v>
      </c>
      <c r="O398" s="23">
        <f t="shared" si="100"/>
        <v>-217</v>
      </c>
      <c r="P398" s="45" t="str">
        <f t="shared" si="101"/>
        <v/>
      </c>
      <c r="Q398" s="39" t="str">
        <f t="shared" si="102"/>
        <v/>
      </c>
      <c r="R398" s="84" t="str">
        <f t="shared" si="103"/>
        <v/>
      </c>
    </row>
    <row r="399" spans="1:18" x14ac:dyDescent="0.3">
      <c r="A399" s="24"/>
      <c r="B399" s="27"/>
      <c r="C399" s="48"/>
      <c r="D399" s="19"/>
      <c r="E399" s="20" t="str">
        <f t="shared" si="92"/>
        <v/>
      </c>
      <c r="F399" s="20" t="str">
        <f t="shared" si="93"/>
        <v/>
      </c>
      <c r="G399" s="81"/>
      <c r="H399" s="20" t="str">
        <f t="shared" si="94"/>
        <v/>
      </c>
      <c r="I399" s="20" t="str">
        <f t="shared" si="95"/>
        <v/>
      </c>
      <c r="J399" s="45" t="str">
        <f t="shared" si="96"/>
        <v/>
      </c>
      <c r="K399" s="45" t="str">
        <f t="shared" si="97"/>
        <v/>
      </c>
      <c r="L399" s="61" t="str">
        <f t="shared" si="98"/>
        <v/>
      </c>
      <c r="M399" s="23">
        <f t="shared" si="99"/>
        <v>0</v>
      </c>
      <c r="N399">
        <v>218</v>
      </c>
      <c r="O399" s="23">
        <f t="shared" si="100"/>
        <v>-218</v>
      </c>
      <c r="P399" s="45" t="str">
        <f t="shared" si="101"/>
        <v/>
      </c>
      <c r="Q399" s="39" t="str">
        <f t="shared" si="102"/>
        <v/>
      </c>
      <c r="R399" s="84" t="str">
        <f t="shared" si="103"/>
        <v/>
      </c>
    </row>
    <row r="400" spans="1:18" x14ac:dyDescent="0.3">
      <c r="A400" s="24"/>
      <c r="B400" s="27"/>
      <c r="C400" s="48"/>
      <c r="D400" s="19"/>
      <c r="E400" s="20" t="str">
        <f t="shared" si="92"/>
        <v/>
      </c>
      <c r="F400" s="20" t="str">
        <f t="shared" si="93"/>
        <v/>
      </c>
      <c r="G400" s="81"/>
      <c r="H400" s="20" t="str">
        <f t="shared" si="94"/>
        <v/>
      </c>
      <c r="I400" s="20" t="str">
        <f t="shared" si="95"/>
        <v/>
      </c>
      <c r="J400" s="45" t="str">
        <f t="shared" si="96"/>
        <v/>
      </c>
      <c r="K400" s="45" t="str">
        <f t="shared" si="97"/>
        <v/>
      </c>
      <c r="L400" s="61" t="str">
        <f t="shared" si="98"/>
        <v/>
      </c>
      <c r="M400" s="23">
        <f t="shared" si="99"/>
        <v>0</v>
      </c>
      <c r="N400">
        <v>219</v>
      </c>
      <c r="O400" s="23">
        <f t="shared" si="100"/>
        <v>-219</v>
      </c>
      <c r="P400" s="45" t="str">
        <f t="shared" si="101"/>
        <v/>
      </c>
      <c r="Q400" s="39" t="str">
        <f t="shared" si="102"/>
        <v/>
      </c>
      <c r="R400" s="84" t="str">
        <f t="shared" si="103"/>
        <v/>
      </c>
    </row>
    <row r="401" spans="1:18" x14ac:dyDescent="0.3">
      <c r="A401" s="24"/>
      <c r="B401" s="27"/>
      <c r="C401" s="48"/>
      <c r="D401" s="19"/>
      <c r="E401" s="20" t="str">
        <f t="shared" si="92"/>
        <v/>
      </c>
      <c r="F401" s="20" t="str">
        <f t="shared" si="93"/>
        <v/>
      </c>
      <c r="G401" s="81"/>
      <c r="H401" s="20" t="str">
        <f t="shared" si="94"/>
        <v/>
      </c>
      <c r="I401" s="20" t="str">
        <f t="shared" si="95"/>
        <v/>
      </c>
      <c r="J401" s="45" t="str">
        <f t="shared" si="96"/>
        <v/>
      </c>
      <c r="K401" s="45" t="str">
        <f t="shared" si="97"/>
        <v/>
      </c>
      <c r="L401" s="61" t="str">
        <f t="shared" si="98"/>
        <v/>
      </c>
      <c r="M401" s="23">
        <f t="shared" si="99"/>
        <v>0</v>
      </c>
      <c r="N401">
        <v>220</v>
      </c>
      <c r="O401" s="23">
        <f t="shared" si="100"/>
        <v>-220</v>
      </c>
      <c r="P401" s="45" t="str">
        <f t="shared" si="101"/>
        <v/>
      </c>
      <c r="Q401" s="39" t="str">
        <f t="shared" si="102"/>
        <v/>
      </c>
      <c r="R401" s="84" t="str">
        <f t="shared" si="103"/>
        <v/>
      </c>
    </row>
    <row r="402" spans="1:18" x14ac:dyDescent="0.3">
      <c r="A402" s="24"/>
      <c r="B402" s="27"/>
      <c r="C402" s="48"/>
      <c r="D402" s="19"/>
      <c r="E402" s="20" t="str">
        <f t="shared" si="92"/>
        <v/>
      </c>
      <c r="F402" s="20" t="str">
        <f t="shared" si="93"/>
        <v/>
      </c>
      <c r="G402" s="81"/>
      <c r="H402" s="20" t="str">
        <f t="shared" si="94"/>
        <v/>
      </c>
      <c r="I402" s="20" t="str">
        <f t="shared" si="95"/>
        <v/>
      </c>
      <c r="J402" s="45" t="str">
        <f t="shared" si="96"/>
        <v/>
      </c>
      <c r="K402" s="45" t="str">
        <f t="shared" si="97"/>
        <v/>
      </c>
      <c r="L402" s="61" t="str">
        <f t="shared" si="98"/>
        <v/>
      </c>
      <c r="M402" s="23">
        <f t="shared" si="99"/>
        <v>0</v>
      </c>
      <c r="N402">
        <v>221</v>
      </c>
      <c r="O402" s="23">
        <f t="shared" si="100"/>
        <v>-221</v>
      </c>
      <c r="P402" s="45" t="str">
        <f t="shared" si="101"/>
        <v/>
      </c>
      <c r="Q402" s="39" t="str">
        <f t="shared" si="102"/>
        <v/>
      </c>
      <c r="R402" s="84" t="str">
        <f t="shared" si="103"/>
        <v/>
      </c>
    </row>
    <row r="403" spans="1:18" x14ac:dyDescent="0.3">
      <c r="A403" s="24"/>
      <c r="B403" s="27"/>
      <c r="C403" s="48"/>
      <c r="D403" s="19"/>
      <c r="E403" s="20" t="str">
        <f t="shared" si="92"/>
        <v/>
      </c>
      <c r="F403" s="20" t="str">
        <f t="shared" si="93"/>
        <v/>
      </c>
      <c r="G403" s="81"/>
      <c r="H403" s="20" t="str">
        <f t="shared" si="94"/>
        <v/>
      </c>
      <c r="I403" s="20" t="str">
        <f t="shared" si="95"/>
        <v/>
      </c>
      <c r="J403" s="45" t="str">
        <f t="shared" si="96"/>
        <v/>
      </c>
      <c r="K403" s="45" t="str">
        <f t="shared" si="97"/>
        <v/>
      </c>
      <c r="L403" s="61" t="str">
        <f t="shared" si="98"/>
        <v/>
      </c>
      <c r="M403" s="23">
        <f t="shared" si="99"/>
        <v>0</v>
      </c>
      <c r="N403">
        <v>222</v>
      </c>
      <c r="O403" s="23">
        <f t="shared" si="100"/>
        <v>-222</v>
      </c>
      <c r="P403" s="45" t="str">
        <f t="shared" si="101"/>
        <v/>
      </c>
      <c r="Q403" s="39" t="str">
        <f t="shared" si="102"/>
        <v/>
      </c>
      <c r="R403" s="84" t="str">
        <f t="shared" si="103"/>
        <v/>
      </c>
    </row>
    <row r="404" spans="1:18" x14ac:dyDescent="0.3">
      <c r="A404" s="24"/>
      <c r="B404" s="27"/>
      <c r="C404" s="48"/>
      <c r="D404" s="19"/>
      <c r="E404" s="20" t="str">
        <f t="shared" si="92"/>
        <v/>
      </c>
      <c r="F404" s="20" t="str">
        <f t="shared" si="93"/>
        <v/>
      </c>
      <c r="G404" s="81"/>
      <c r="H404" s="20" t="str">
        <f t="shared" si="94"/>
        <v/>
      </c>
      <c r="I404" s="20" t="str">
        <f t="shared" si="95"/>
        <v/>
      </c>
      <c r="J404" s="45" t="str">
        <f t="shared" si="96"/>
        <v/>
      </c>
      <c r="K404" s="45" t="str">
        <f t="shared" si="97"/>
        <v/>
      </c>
      <c r="L404" s="61" t="str">
        <f t="shared" si="98"/>
        <v/>
      </c>
      <c r="M404" s="23">
        <f t="shared" si="99"/>
        <v>0</v>
      </c>
      <c r="N404">
        <v>223</v>
      </c>
      <c r="O404" s="23">
        <f t="shared" si="100"/>
        <v>-223</v>
      </c>
      <c r="P404" s="45" t="str">
        <f t="shared" si="101"/>
        <v/>
      </c>
      <c r="Q404" s="39" t="str">
        <f t="shared" si="102"/>
        <v/>
      </c>
      <c r="R404" s="84" t="str">
        <f t="shared" si="103"/>
        <v/>
      </c>
    </row>
    <row r="405" spans="1:18" x14ac:dyDescent="0.3">
      <c r="A405" s="24"/>
      <c r="B405" s="27"/>
      <c r="C405" s="48"/>
      <c r="D405" s="19"/>
      <c r="E405" s="20" t="str">
        <f t="shared" si="92"/>
        <v/>
      </c>
      <c r="F405" s="20" t="str">
        <f t="shared" si="93"/>
        <v/>
      </c>
      <c r="G405" s="81"/>
      <c r="H405" s="20" t="str">
        <f t="shared" si="94"/>
        <v/>
      </c>
      <c r="I405" s="20" t="str">
        <f t="shared" si="95"/>
        <v/>
      </c>
      <c r="J405" s="45" t="str">
        <f t="shared" si="96"/>
        <v/>
      </c>
      <c r="K405" s="45" t="str">
        <f t="shared" si="97"/>
        <v/>
      </c>
      <c r="L405" s="61" t="str">
        <f t="shared" si="98"/>
        <v/>
      </c>
      <c r="M405" s="23">
        <f t="shared" si="99"/>
        <v>0</v>
      </c>
      <c r="N405">
        <v>224</v>
      </c>
      <c r="O405" s="23">
        <f t="shared" si="100"/>
        <v>-224</v>
      </c>
      <c r="P405" s="45" t="str">
        <f t="shared" si="101"/>
        <v/>
      </c>
      <c r="Q405" s="39" t="str">
        <f t="shared" si="102"/>
        <v/>
      </c>
      <c r="R405" s="84" t="str">
        <f t="shared" si="103"/>
        <v/>
      </c>
    </row>
    <row r="406" spans="1:18" x14ac:dyDescent="0.3">
      <c r="A406" s="24"/>
      <c r="B406" s="27"/>
      <c r="C406" s="48"/>
      <c r="D406" s="19"/>
      <c r="E406" s="20" t="str">
        <f t="shared" si="92"/>
        <v/>
      </c>
      <c r="F406" s="20" t="str">
        <f t="shared" si="93"/>
        <v/>
      </c>
      <c r="G406" s="81"/>
      <c r="H406" s="20" t="str">
        <f t="shared" si="94"/>
        <v/>
      </c>
      <c r="I406" s="20" t="str">
        <f t="shared" si="95"/>
        <v/>
      </c>
      <c r="J406" s="45" t="str">
        <f t="shared" si="96"/>
        <v/>
      </c>
      <c r="K406" s="45" t="str">
        <f t="shared" si="97"/>
        <v/>
      </c>
      <c r="L406" s="61" t="str">
        <f t="shared" si="98"/>
        <v/>
      </c>
      <c r="M406" s="23">
        <f t="shared" si="99"/>
        <v>0</v>
      </c>
      <c r="N406">
        <v>225</v>
      </c>
      <c r="O406" s="23">
        <f t="shared" si="100"/>
        <v>-225</v>
      </c>
      <c r="P406" s="45" t="str">
        <f t="shared" si="101"/>
        <v/>
      </c>
      <c r="Q406" s="39" t="str">
        <f t="shared" si="102"/>
        <v/>
      </c>
      <c r="R406" s="84" t="str">
        <f t="shared" si="103"/>
        <v/>
      </c>
    </row>
    <row r="407" spans="1:18" x14ac:dyDescent="0.3">
      <c r="A407" s="24"/>
      <c r="B407" s="27"/>
      <c r="C407" s="48"/>
      <c r="D407" s="19"/>
      <c r="E407" s="20" t="str">
        <f t="shared" si="92"/>
        <v/>
      </c>
      <c r="F407" s="20" t="str">
        <f t="shared" si="93"/>
        <v/>
      </c>
      <c r="G407" s="81"/>
      <c r="H407" s="20" t="str">
        <f t="shared" si="94"/>
        <v/>
      </c>
      <c r="I407" s="20" t="str">
        <f t="shared" si="95"/>
        <v/>
      </c>
      <c r="J407" s="45" t="str">
        <f t="shared" si="96"/>
        <v/>
      </c>
      <c r="K407" s="45" t="str">
        <f t="shared" si="97"/>
        <v/>
      </c>
      <c r="L407" s="61" t="str">
        <f t="shared" si="98"/>
        <v/>
      </c>
      <c r="M407" s="23">
        <f t="shared" si="99"/>
        <v>0</v>
      </c>
      <c r="N407">
        <v>226</v>
      </c>
      <c r="O407" s="23">
        <f t="shared" si="100"/>
        <v>-226</v>
      </c>
      <c r="P407" s="45" t="str">
        <f t="shared" si="101"/>
        <v/>
      </c>
      <c r="Q407" s="39" t="str">
        <f t="shared" si="102"/>
        <v/>
      </c>
      <c r="R407" s="84" t="str">
        <f t="shared" si="103"/>
        <v/>
      </c>
    </row>
    <row r="408" spans="1:18" x14ac:dyDescent="0.3">
      <c r="A408" s="24"/>
      <c r="B408" s="27"/>
      <c r="C408" s="48"/>
      <c r="D408" s="19"/>
      <c r="E408" s="20" t="str">
        <f t="shared" si="92"/>
        <v/>
      </c>
      <c r="F408" s="20" t="str">
        <f t="shared" si="93"/>
        <v/>
      </c>
      <c r="G408" s="81"/>
      <c r="H408" s="20" t="str">
        <f t="shared" si="94"/>
        <v/>
      </c>
      <c r="I408" s="20" t="str">
        <f t="shared" si="95"/>
        <v/>
      </c>
      <c r="J408" s="45" t="str">
        <f t="shared" si="96"/>
        <v/>
      </c>
      <c r="K408" s="45" t="str">
        <f t="shared" si="97"/>
        <v/>
      </c>
      <c r="L408" s="61" t="str">
        <f t="shared" si="98"/>
        <v/>
      </c>
      <c r="M408" s="23">
        <f t="shared" si="99"/>
        <v>0</v>
      </c>
      <c r="N408">
        <v>227</v>
      </c>
      <c r="O408" s="23">
        <f t="shared" si="100"/>
        <v>-227</v>
      </c>
      <c r="P408" s="45" t="str">
        <f t="shared" si="101"/>
        <v/>
      </c>
      <c r="Q408" s="39" t="str">
        <f t="shared" si="102"/>
        <v/>
      </c>
      <c r="R408" s="84" t="str">
        <f t="shared" si="103"/>
        <v/>
      </c>
    </row>
    <row r="409" spans="1:18" x14ac:dyDescent="0.3">
      <c r="A409" s="24"/>
      <c r="B409" s="27"/>
      <c r="C409" s="48"/>
      <c r="D409" s="19"/>
      <c r="E409" s="20" t="str">
        <f t="shared" si="92"/>
        <v/>
      </c>
      <c r="F409" s="20" t="str">
        <f t="shared" si="93"/>
        <v/>
      </c>
      <c r="G409" s="81"/>
      <c r="H409" s="20" t="str">
        <f t="shared" si="94"/>
        <v/>
      </c>
      <c r="I409" s="20" t="str">
        <f t="shared" si="95"/>
        <v/>
      </c>
      <c r="J409" s="45" t="str">
        <f t="shared" si="96"/>
        <v/>
      </c>
      <c r="K409" s="45" t="str">
        <f t="shared" si="97"/>
        <v/>
      </c>
      <c r="L409" s="61" t="str">
        <f t="shared" si="98"/>
        <v/>
      </c>
      <c r="M409" s="23">
        <f t="shared" si="99"/>
        <v>0</v>
      </c>
      <c r="N409">
        <v>228</v>
      </c>
      <c r="O409" s="23">
        <f t="shared" si="100"/>
        <v>-228</v>
      </c>
      <c r="P409" s="45" t="str">
        <f t="shared" si="101"/>
        <v/>
      </c>
      <c r="Q409" s="39" t="str">
        <f t="shared" si="102"/>
        <v/>
      </c>
      <c r="R409" s="84" t="str">
        <f t="shared" si="103"/>
        <v/>
      </c>
    </row>
    <row r="410" spans="1:18" x14ac:dyDescent="0.3">
      <c r="A410" s="24"/>
      <c r="B410" s="27"/>
      <c r="C410" s="48"/>
      <c r="D410" s="19"/>
      <c r="E410" s="20" t="str">
        <f t="shared" si="92"/>
        <v/>
      </c>
      <c r="F410" s="20" t="str">
        <f t="shared" si="93"/>
        <v/>
      </c>
      <c r="G410" s="81"/>
      <c r="H410" s="20" t="str">
        <f t="shared" si="94"/>
        <v/>
      </c>
      <c r="I410" s="20" t="str">
        <f t="shared" si="95"/>
        <v/>
      </c>
      <c r="J410" s="45" t="str">
        <f t="shared" si="96"/>
        <v/>
      </c>
      <c r="K410" s="45" t="str">
        <f t="shared" si="97"/>
        <v/>
      </c>
      <c r="L410" s="61" t="str">
        <f t="shared" si="98"/>
        <v/>
      </c>
      <c r="M410" s="23">
        <f t="shared" si="99"/>
        <v>0</v>
      </c>
      <c r="N410">
        <v>229</v>
      </c>
      <c r="O410" s="23">
        <f t="shared" si="100"/>
        <v>-229</v>
      </c>
      <c r="P410" s="45" t="str">
        <f t="shared" si="101"/>
        <v/>
      </c>
      <c r="Q410" s="39" t="str">
        <f t="shared" si="102"/>
        <v/>
      </c>
      <c r="R410" s="84" t="str">
        <f t="shared" si="103"/>
        <v/>
      </c>
    </row>
    <row r="411" spans="1:18" x14ac:dyDescent="0.3">
      <c r="A411" s="24"/>
      <c r="B411" s="27"/>
      <c r="C411" s="48"/>
      <c r="D411" s="19"/>
      <c r="E411" s="20" t="str">
        <f t="shared" si="92"/>
        <v/>
      </c>
      <c r="F411" s="20" t="str">
        <f t="shared" si="93"/>
        <v/>
      </c>
      <c r="G411" s="81"/>
      <c r="H411" s="20" t="str">
        <f t="shared" si="94"/>
        <v/>
      </c>
      <c r="I411" s="20" t="str">
        <f t="shared" si="95"/>
        <v/>
      </c>
      <c r="J411" s="45" t="str">
        <f t="shared" si="96"/>
        <v/>
      </c>
      <c r="K411" s="45" t="str">
        <f t="shared" si="97"/>
        <v/>
      </c>
      <c r="L411" s="61" t="str">
        <f t="shared" si="98"/>
        <v/>
      </c>
      <c r="M411" s="23">
        <f t="shared" si="99"/>
        <v>0</v>
      </c>
      <c r="N411">
        <v>230</v>
      </c>
      <c r="O411" s="23">
        <f t="shared" si="100"/>
        <v>-230</v>
      </c>
      <c r="P411" s="45" t="str">
        <f t="shared" si="101"/>
        <v/>
      </c>
      <c r="Q411" s="39" t="str">
        <f t="shared" si="102"/>
        <v/>
      </c>
      <c r="R411" s="84" t="str">
        <f t="shared" si="103"/>
        <v/>
      </c>
    </row>
    <row r="412" spans="1:18" x14ac:dyDescent="0.3">
      <c r="A412" s="24"/>
      <c r="B412" s="27"/>
      <c r="C412" s="48"/>
      <c r="D412" s="19"/>
      <c r="E412" s="20" t="str">
        <f t="shared" si="92"/>
        <v/>
      </c>
      <c r="F412" s="20" t="str">
        <f t="shared" si="93"/>
        <v/>
      </c>
      <c r="G412" s="81"/>
      <c r="H412" s="20" t="str">
        <f t="shared" si="94"/>
        <v/>
      </c>
      <c r="I412" s="20" t="str">
        <f t="shared" si="95"/>
        <v/>
      </c>
      <c r="J412" s="45" t="str">
        <f t="shared" si="96"/>
        <v/>
      </c>
      <c r="K412" s="45" t="str">
        <f t="shared" si="97"/>
        <v/>
      </c>
      <c r="L412" s="61" t="str">
        <f t="shared" si="98"/>
        <v/>
      </c>
      <c r="M412" s="23">
        <f t="shared" si="99"/>
        <v>0</v>
      </c>
      <c r="N412">
        <v>231</v>
      </c>
      <c r="O412" s="23">
        <f t="shared" si="100"/>
        <v>-231</v>
      </c>
      <c r="P412" s="45" t="str">
        <f t="shared" si="101"/>
        <v/>
      </c>
      <c r="Q412" s="39" t="str">
        <f t="shared" si="102"/>
        <v/>
      </c>
      <c r="R412" s="84" t="str">
        <f t="shared" si="103"/>
        <v/>
      </c>
    </row>
    <row r="413" spans="1:18" x14ac:dyDescent="0.3">
      <c r="A413" s="24"/>
      <c r="B413" s="27"/>
      <c r="C413" s="48"/>
      <c r="D413" s="19"/>
      <c r="E413" s="20" t="str">
        <f t="shared" si="92"/>
        <v/>
      </c>
      <c r="F413" s="20" t="str">
        <f t="shared" si="93"/>
        <v/>
      </c>
      <c r="G413" s="81"/>
      <c r="H413" s="20" t="str">
        <f t="shared" si="94"/>
        <v/>
      </c>
      <c r="I413" s="20" t="str">
        <f t="shared" si="95"/>
        <v/>
      </c>
      <c r="J413" s="45" t="str">
        <f t="shared" si="96"/>
        <v/>
      </c>
      <c r="K413" s="45" t="str">
        <f t="shared" si="97"/>
        <v/>
      </c>
      <c r="L413" s="61" t="str">
        <f t="shared" si="98"/>
        <v/>
      </c>
      <c r="M413" s="23">
        <f t="shared" si="99"/>
        <v>0</v>
      </c>
      <c r="N413">
        <v>232</v>
      </c>
      <c r="O413" s="23">
        <f t="shared" si="100"/>
        <v>-232</v>
      </c>
      <c r="P413" s="45" t="str">
        <f t="shared" si="101"/>
        <v/>
      </c>
      <c r="Q413" s="39" t="str">
        <f t="shared" si="102"/>
        <v/>
      </c>
      <c r="R413" s="84" t="str">
        <f t="shared" si="103"/>
        <v/>
      </c>
    </row>
    <row r="414" spans="1:18" x14ac:dyDescent="0.3">
      <c r="A414" s="24"/>
      <c r="B414" s="27"/>
      <c r="C414" s="48"/>
      <c r="D414" s="19"/>
      <c r="E414" s="20" t="str">
        <f t="shared" si="92"/>
        <v/>
      </c>
      <c r="F414" s="20" t="str">
        <f t="shared" si="93"/>
        <v/>
      </c>
      <c r="G414" s="81"/>
      <c r="H414" s="20" t="str">
        <f t="shared" si="94"/>
        <v/>
      </c>
      <c r="I414" s="20" t="str">
        <f t="shared" si="95"/>
        <v/>
      </c>
      <c r="J414" s="45" t="str">
        <f t="shared" si="96"/>
        <v/>
      </c>
      <c r="K414" s="45" t="str">
        <f t="shared" si="97"/>
        <v/>
      </c>
      <c r="L414" s="61" t="str">
        <f t="shared" si="98"/>
        <v/>
      </c>
      <c r="M414" s="23">
        <f t="shared" si="99"/>
        <v>0</v>
      </c>
      <c r="N414">
        <v>233</v>
      </c>
      <c r="O414" s="23">
        <f t="shared" si="100"/>
        <v>-233</v>
      </c>
      <c r="P414" s="45" t="str">
        <f t="shared" si="101"/>
        <v/>
      </c>
      <c r="Q414" s="39" t="str">
        <f t="shared" si="102"/>
        <v/>
      </c>
      <c r="R414" s="84" t="str">
        <f t="shared" si="103"/>
        <v/>
      </c>
    </row>
    <row r="415" spans="1:18" x14ac:dyDescent="0.3">
      <c r="A415" s="24"/>
      <c r="B415" s="27"/>
      <c r="C415" s="48"/>
      <c r="D415" s="19"/>
      <c r="E415" s="20" t="str">
        <f t="shared" si="92"/>
        <v/>
      </c>
      <c r="F415" s="20" t="str">
        <f t="shared" si="93"/>
        <v/>
      </c>
      <c r="G415" s="81"/>
      <c r="H415" s="20" t="str">
        <f t="shared" si="94"/>
        <v/>
      </c>
      <c r="I415" s="20" t="str">
        <f t="shared" si="95"/>
        <v/>
      </c>
      <c r="J415" s="45" t="str">
        <f t="shared" si="96"/>
        <v/>
      </c>
      <c r="K415" s="45" t="str">
        <f t="shared" si="97"/>
        <v/>
      </c>
      <c r="L415" s="61" t="str">
        <f t="shared" si="98"/>
        <v/>
      </c>
      <c r="M415" s="23">
        <f t="shared" si="99"/>
        <v>0</v>
      </c>
      <c r="N415">
        <v>234</v>
      </c>
      <c r="O415" s="23">
        <f t="shared" si="100"/>
        <v>-234</v>
      </c>
      <c r="P415" s="45" t="str">
        <f t="shared" si="101"/>
        <v/>
      </c>
      <c r="Q415" s="39" t="str">
        <f t="shared" si="102"/>
        <v/>
      </c>
      <c r="R415" s="84" t="str">
        <f t="shared" si="103"/>
        <v/>
      </c>
    </row>
    <row r="416" spans="1:18" x14ac:dyDescent="0.3">
      <c r="A416" s="24"/>
      <c r="B416" s="27"/>
      <c r="C416" s="48"/>
      <c r="D416" s="19"/>
      <c r="E416" s="20" t="str">
        <f t="shared" si="92"/>
        <v/>
      </c>
      <c r="F416" s="20" t="str">
        <f t="shared" si="93"/>
        <v/>
      </c>
      <c r="G416" s="81"/>
      <c r="H416" s="20" t="str">
        <f t="shared" si="94"/>
        <v/>
      </c>
      <c r="I416" s="20" t="str">
        <f t="shared" si="95"/>
        <v/>
      </c>
      <c r="J416" s="45" t="str">
        <f t="shared" si="96"/>
        <v/>
      </c>
      <c r="K416" s="45" t="str">
        <f t="shared" si="97"/>
        <v/>
      </c>
      <c r="L416" s="61" t="str">
        <f t="shared" si="98"/>
        <v/>
      </c>
      <c r="M416" s="23">
        <f t="shared" si="99"/>
        <v>0</v>
      </c>
      <c r="N416">
        <v>235</v>
      </c>
      <c r="O416" s="23">
        <f t="shared" si="100"/>
        <v>-235</v>
      </c>
      <c r="P416" s="45" t="str">
        <f t="shared" si="101"/>
        <v/>
      </c>
      <c r="Q416" s="39" t="str">
        <f t="shared" si="102"/>
        <v/>
      </c>
      <c r="R416" s="84" t="str">
        <f t="shared" si="103"/>
        <v/>
      </c>
    </row>
    <row r="417" spans="1:18" x14ac:dyDescent="0.3">
      <c r="A417" s="24"/>
      <c r="B417" s="27"/>
      <c r="C417" s="48"/>
      <c r="D417" s="19"/>
      <c r="E417" s="20" t="str">
        <f t="shared" ref="E417:E480" si="104">IF(D417="","",IF(G416="Won",1,IF(COUNTIF(G412:G416,"Lost")&gt;4,1,IF(E416&gt;=9,E416*2,E416*3))))</f>
        <v/>
      </c>
      <c r="F417" s="20" t="str">
        <f t="shared" ref="F417:F480" si="105">IF(D417="","",IF(G416="Won",  D417*E417,D417*E417))</f>
        <v/>
      </c>
      <c r="G417" s="81"/>
      <c r="H417" s="20" t="str">
        <f t="shared" ref="H417:H480" si="106">IF(G417="","",IF(G417="Won", E417*D417-E417,-E417))</f>
        <v/>
      </c>
      <c r="I417" s="20" t="str">
        <f t="shared" ref="I417:I480" si="107">IF(G417="","",H417+I416)</f>
        <v/>
      </c>
      <c r="J417" s="45" t="str">
        <f t="shared" ref="J417:J480" si="108">IF(G417="","",IF(G417="Won",J416+1,IF(G417="Push",J416,J416)))</f>
        <v/>
      </c>
      <c r="K417" s="45" t="str">
        <f t="shared" ref="K417:K480" si="109">IF(G417="","",IF(G417="Lost",K416+1,IF(G417="Push",K416,K416)))</f>
        <v/>
      </c>
      <c r="L417" s="61" t="str">
        <f t="shared" ref="L417:L480" si="110">IF(G417="","",J417/(J417+K417))</f>
        <v/>
      </c>
      <c r="M417" s="23">
        <f t="shared" ref="M417:M480" si="111">D417</f>
        <v>0</v>
      </c>
      <c r="N417">
        <v>236</v>
      </c>
      <c r="O417" s="23">
        <f t="shared" ref="O417:O480" si="112">M417-N417</f>
        <v>-236</v>
      </c>
      <c r="P417" s="45" t="str">
        <f t="shared" ref="P417:P480" si="113">IF(G417="","",IF(G417="Won",P416+1,IF(G417="Push",P416,P416)))</f>
        <v/>
      </c>
      <c r="Q417" s="39" t="str">
        <f t="shared" ref="Q417:Q480" si="114">IF(G417="","",IF(G417="Lost",Q416+1,IF(G417="Push",Q416,Q416)))</f>
        <v/>
      </c>
      <c r="R417" s="84" t="str">
        <f t="shared" ref="R417:R480" si="115">IF(G417="","",P417/(P417+Q417))</f>
        <v/>
      </c>
    </row>
    <row r="418" spans="1:18" x14ac:dyDescent="0.3">
      <c r="A418" s="24"/>
      <c r="B418" s="27"/>
      <c r="C418" s="48"/>
      <c r="D418" s="19"/>
      <c r="E418" s="20" t="str">
        <f t="shared" si="104"/>
        <v/>
      </c>
      <c r="F418" s="20" t="str">
        <f t="shared" si="105"/>
        <v/>
      </c>
      <c r="G418" s="81"/>
      <c r="H418" s="20" t="str">
        <f t="shared" si="106"/>
        <v/>
      </c>
      <c r="I418" s="20" t="str">
        <f t="shared" si="107"/>
        <v/>
      </c>
      <c r="J418" s="45" t="str">
        <f t="shared" si="108"/>
        <v/>
      </c>
      <c r="K418" s="45" t="str">
        <f t="shared" si="109"/>
        <v/>
      </c>
      <c r="L418" s="61" t="str">
        <f t="shared" si="110"/>
        <v/>
      </c>
      <c r="M418" s="23">
        <f t="shared" si="111"/>
        <v>0</v>
      </c>
      <c r="N418">
        <v>237</v>
      </c>
      <c r="O418" s="23">
        <f t="shared" si="112"/>
        <v>-237</v>
      </c>
      <c r="P418" s="45" t="str">
        <f t="shared" si="113"/>
        <v/>
      </c>
      <c r="Q418" s="39" t="str">
        <f t="shared" si="114"/>
        <v/>
      </c>
      <c r="R418" s="84" t="str">
        <f t="shared" si="115"/>
        <v/>
      </c>
    </row>
    <row r="419" spans="1:18" x14ac:dyDescent="0.3">
      <c r="A419" s="24"/>
      <c r="B419" s="27"/>
      <c r="C419" s="48"/>
      <c r="D419" s="19"/>
      <c r="E419" s="20" t="str">
        <f t="shared" si="104"/>
        <v/>
      </c>
      <c r="F419" s="20" t="str">
        <f t="shared" si="105"/>
        <v/>
      </c>
      <c r="G419" s="81"/>
      <c r="H419" s="20" t="str">
        <f t="shared" si="106"/>
        <v/>
      </c>
      <c r="I419" s="20" t="str">
        <f t="shared" si="107"/>
        <v/>
      </c>
      <c r="J419" s="45" t="str">
        <f t="shared" si="108"/>
        <v/>
      </c>
      <c r="K419" s="45" t="str">
        <f t="shared" si="109"/>
        <v/>
      </c>
      <c r="L419" s="61" t="str">
        <f t="shared" si="110"/>
        <v/>
      </c>
      <c r="M419" s="23">
        <f t="shared" si="111"/>
        <v>0</v>
      </c>
      <c r="N419">
        <v>238</v>
      </c>
      <c r="O419" s="23">
        <f t="shared" si="112"/>
        <v>-238</v>
      </c>
      <c r="P419" s="45" t="str">
        <f t="shared" si="113"/>
        <v/>
      </c>
      <c r="Q419" s="39" t="str">
        <f t="shared" si="114"/>
        <v/>
      </c>
      <c r="R419" s="84" t="str">
        <f t="shared" si="115"/>
        <v/>
      </c>
    </row>
    <row r="420" spans="1:18" x14ac:dyDescent="0.3">
      <c r="A420" s="24"/>
      <c r="B420" s="27"/>
      <c r="C420" s="48"/>
      <c r="D420" s="19"/>
      <c r="E420" s="20" t="str">
        <f t="shared" si="104"/>
        <v/>
      </c>
      <c r="F420" s="20" t="str">
        <f t="shared" si="105"/>
        <v/>
      </c>
      <c r="G420" s="81"/>
      <c r="H420" s="20" t="str">
        <f t="shared" si="106"/>
        <v/>
      </c>
      <c r="I420" s="20" t="str">
        <f t="shared" si="107"/>
        <v/>
      </c>
      <c r="J420" s="45" t="str">
        <f t="shared" si="108"/>
        <v/>
      </c>
      <c r="K420" s="45" t="str">
        <f t="shared" si="109"/>
        <v/>
      </c>
      <c r="L420" s="61" t="str">
        <f t="shared" si="110"/>
        <v/>
      </c>
      <c r="M420" s="23">
        <f t="shared" si="111"/>
        <v>0</v>
      </c>
      <c r="N420">
        <v>239</v>
      </c>
      <c r="O420" s="23">
        <f t="shared" si="112"/>
        <v>-239</v>
      </c>
      <c r="P420" s="45" t="str">
        <f t="shared" si="113"/>
        <v/>
      </c>
      <c r="Q420" s="39" t="str">
        <f t="shared" si="114"/>
        <v/>
      </c>
      <c r="R420" s="84" t="str">
        <f t="shared" si="115"/>
        <v/>
      </c>
    </row>
    <row r="421" spans="1:18" x14ac:dyDescent="0.3">
      <c r="A421" s="24"/>
      <c r="B421" s="27"/>
      <c r="C421" s="48"/>
      <c r="D421" s="19"/>
      <c r="E421" s="20" t="str">
        <f t="shared" si="104"/>
        <v/>
      </c>
      <c r="F421" s="20" t="str">
        <f t="shared" si="105"/>
        <v/>
      </c>
      <c r="G421" s="81"/>
      <c r="H421" s="20" t="str">
        <f t="shared" si="106"/>
        <v/>
      </c>
      <c r="I421" s="20" t="str">
        <f t="shared" si="107"/>
        <v/>
      </c>
      <c r="J421" s="45" t="str">
        <f t="shared" si="108"/>
        <v/>
      </c>
      <c r="K421" s="45" t="str">
        <f t="shared" si="109"/>
        <v/>
      </c>
      <c r="L421" s="61" t="str">
        <f t="shared" si="110"/>
        <v/>
      </c>
      <c r="M421" s="23">
        <f t="shared" si="111"/>
        <v>0</v>
      </c>
      <c r="N421">
        <v>240</v>
      </c>
      <c r="O421" s="23">
        <f t="shared" si="112"/>
        <v>-240</v>
      </c>
      <c r="P421" s="45" t="str">
        <f t="shared" si="113"/>
        <v/>
      </c>
      <c r="Q421" s="39" t="str">
        <f t="shared" si="114"/>
        <v/>
      </c>
      <c r="R421" s="84" t="str">
        <f t="shared" si="115"/>
        <v/>
      </c>
    </row>
    <row r="422" spans="1:18" x14ac:dyDescent="0.3">
      <c r="A422" s="24"/>
      <c r="B422" s="27"/>
      <c r="C422" s="48"/>
      <c r="D422" s="19"/>
      <c r="E422" s="20" t="str">
        <f t="shared" si="104"/>
        <v/>
      </c>
      <c r="F422" s="20" t="str">
        <f t="shared" si="105"/>
        <v/>
      </c>
      <c r="G422" s="81"/>
      <c r="H422" s="20" t="str">
        <f t="shared" si="106"/>
        <v/>
      </c>
      <c r="I422" s="20" t="str">
        <f t="shared" si="107"/>
        <v/>
      </c>
      <c r="J422" s="45" t="str">
        <f t="shared" si="108"/>
        <v/>
      </c>
      <c r="K422" s="45" t="str">
        <f t="shared" si="109"/>
        <v/>
      </c>
      <c r="L422" s="61" t="str">
        <f t="shared" si="110"/>
        <v/>
      </c>
      <c r="M422" s="23">
        <f t="shared" si="111"/>
        <v>0</v>
      </c>
      <c r="N422">
        <v>241</v>
      </c>
      <c r="O422" s="23">
        <f t="shared" si="112"/>
        <v>-241</v>
      </c>
      <c r="P422" s="45" t="str">
        <f t="shared" si="113"/>
        <v/>
      </c>
      <c r="Q422" s="39" t="str">
        <f t="shared" si="114"/>
        <v/>
      </c>
      <c r="R422" s="84" t="str">
        <f t="shared" si="115"/>
        <v/>
      </c>
    </row>
    <row r="423" spans="1:18" x14ac:dyDescent="0.3">
      <c r="A423" s="24"/>
      <c r="B423" s="27"/>
      <c r="C423" s="48"/>
      <c r="D423" s="19"/>
      <c r="E423" s="20" t="str">
        <f t="shared" si="104"/>
        <v/>
      </c>
      <c r="F423" s="20" t="str">
        <f t="shared" si="105"/>
        <v/>
      </c>
      <c r="G423" s="81"/>
      <c r="H423" s="20" t="str">
        <f t="shared" si="106"/>
        <v/>
      </c>
      <c r="I423" s="20" t="str">
        <f t="shared" si="107"/>
        <v/>
      </c>
      <c r="J423" s="45" t="str">
        <f t="shared" si="108"/>
        <v/>
      </c>
      <c r="K423" s="45" t="str">
        <f t="shared" si="109"/>
        <v/>
      </c>
      <c r="L423" s="61" t="str">
        <f t="shared" si="110"/>
        <v/>
      </c>
      <c r="M423" s="23">
        <f t="shared" si="111"/>
        <v>0</v>
      </c>
      <c r="N423">
        <v>242</v>
      </c>
      <c r="O423" s="23">
        <f t="shared" si="112"/>
        <v>-242</v>
      </c>
      <c r="P423" s="45" t="str">
        <f t="shared" si="113"/>
        <v/>
      </c>
      <c r="Q423" s="39" t="str">
        <f t="shared" si="114"/>
        <v/>
      </c>
      <c r="R423" s="84" t="str">
        <f t="shared" si="115"/>
        <v/>
      </c>
    </row>
    <row r="424" spans="1:18" x14ac:dyDescent="0.3">
      <c r="A424" s="24"/>
      <c r="B424" s="27"/>
      <c r="C424" s="48"/>
      <c r="D424" s="19"/>
      <c r="E424" s="20" t="str">
        <f t="shared" si="104"/>
        <v/>
      </c>
      <c r="F424" s="20" t="str">
        <f t="shared" si="105"/>
        <v/>
      </c>
      <c r="G424" s="81"/>
      <c r="H424" s="20" t="str">
        <f t="shared" si="106"/>
        <v/>
      </c>
      <c r="I424" s="20" t="str">
        <f t="shared" si="107"/>
        <v/>
      </c>
      <c r="J424" s="45" t="str">
        <f t="shared" si="108"/>
        <v/>
      </c>
      <c r="K424" s="45" t="str">
        <f t="shared" si="109"/>
        <v/>
      </c>
      <c r="L424" s="61" t="str">
        <f t="shared" si="110"/>
        <v/>
      </c>
      <c r="M424" s="23">
        <f t="shared" si="111"/>
        <v>0</v>
      </c>
      <c r="N424">
        <v>243</v>
      </c>
      <c r="O424" s="23">
        <f t="shared" si="112"/>
        <v>-243</v>
      </c>
      <c r="P424" s="45" t="str">
        <f t="shared" si="113"/>
        <v/>
      </c>
      <c r="Q424" s="39" t="str">
        <f t="shared" si="114"/>
        <v/>
      </c>
      <c r="R424" s="84" t="str">
        <f t="shared" si="115"/>
        <v/>
      </c>
    </row>
    <row r="425" spans="1:18" x14ac:dyDescent="0.3">
      <c r="A425" s="24"/>
      <c r="B425" s="27"/>
      <c r="C425" s="48"/>
      <c r="D425" s="19"/>
      <c r="E425" s="20" t="str">
        <f t="shared" si="104"/>
        <v/>
      </c>
      <c r="F425" s="20" t="str">
        <f t="shared" si="105"/>
        <v/>
      </c>
      <c r="G425" s="81"/>
      <c r="H425" s="20" t="str">
        <f t="shared" si="106"/>
        <v/>
      </c>
      <c r="I425" s="20" t="str">
        <f t="shared" si="107"/>
        <v/>
      </c>
      <c r="J425" s="45" t="str">
        <f t="shared" si="108"/>
        <v/>
      </c>
      <c r="K425" s="45" t="str">
        <f t="shared" si="109"/>
        <v/>
      </c>
      <c r="L425" s="61" t="str">
        <f t="shared" si="110"/>
        <v/>
      </c>
      <c r="M425" s="23">
        <f t="shared" si="111"/>
        <v>0</v>
      </c>
      <c r="N425">
        <v>244</v>
      </c>
      <c r="O425" s="23">
        <f t="shared" si="112"/>
        <v>-244</v>
      </c>
      <c r="P425" s="45" t="str">
        <f t="shared" si="113"/>
        <v/>
      </c>
      <c r="Q425" s="39" t="str">
        <f t="shared" si="114"/>
        <v/>
      </c>
      <c r="R425" s="84" t="str">
        <f t="shared" si="115"/>
        <v/>
      </c>
    </row>
    <row r="426" spans="1:18" x14ac:dyDescent="0.3">
      <c r="A426" s="24"/>
      <c r="B426" s="27"/>
      <c r="C426" s="48"/>
      <c r="D426" s="19"/>
      <c r="E426" s="20" t="str">
        <f t="shared" si="104"/>
        <v/>
      </c>
      <c r="F426" s="20" t="str">
        <f t="shared" si="105"/>
        <v/>
      </c>
      <c r="G426" s="81"/>
      <c r="H426" s="20" t="str">
        <f t="shared" si="106"/>
        <v/>
      </c>
      <c r="I426" s="20" t="str">
        <f t="shared" si="107"/>
        <v/>
      </c>
      <c r="J426" s="45" t="str">
        <f t="shared" si="108"/>
        <v/>
      </c>
      <c r="K426" s="45" t="str">
        <f t="shared" si="109"/>
        <v/>
      </c>
      <c r="L426" s="61" t="str">
        <f t="shared" si="110"/>
        <v/>
      </c>
      <c r="M426" s="23">
        <f t="shared" si="111"/>
        <v>0</v>
      </c>
      <c r="N426">
        <v>245</v>
      </c>
      <c r="O426" s="23">
        <f t="shared" si="112"/>
        <v>-245</v>
      </c>
      <c r="P426" s="45" t="str">
        <f t="shared" si="113"/>
        <v/>
      </c>
      <c r="Q426" s="39" t="str">
        <f t="shared" si="114"/>
        <v/>
      </c>
      <c r="R426" s="84" t="str">
        <f t="shared" si="115"/>
        <v/>
      </c>
    </row>
    <row r="427" spans="1:18" x14ac:dyDescent="0.3">
      <c r="A427" s="24"/>
      <c r="B427" s="27"/>
      <c r="C427" s="48"/>
      <c r="D427" s="19"/>
      <c r="E427" s="20" t="str">
        <f t="shared" si="104"/>
        <v/>
      </c>
      <c r="F427" s="20" t="str">
        <f t="shared" si="105"/>
        <v/>
      </c>
      <c r="G427" s="81"/>
      <c r="H427" s="20" t="str">
        <f t="shared" si="106"/>
        <v/>
      </c>
      <c r="I427" s="20" t="str">
        <f t="shared" si="107"/>
        <v/>
      </c>
      <c r="J427" s="45" t="str">
        <f t="shared" si="108"/>
        <v/>
      </c>
      <c r="K427" s="45" t="str">
        <f t="shared" si="109"/>
        <v/>
      </c>
      <c r="L427" s="61" t="str">
        <f t="shared" si="110"/>
        <v/>
      </c>
      <c r="M427" s="23">
        <f t="shared" si="111"/>
        <v>0</v>
      </c>
      <c r="N427">
        <v>246</v>
      </c>
      <c r="O427" s="23">
        <f t="shared" si="112"/>
        <v>-246</v>
      </c>
      <c r="P427" s="45" t="str">
        <f t="shared" si="113"/>
        <v/>
      </c>
      <c r="Q427" s="39" t="str">
        <f t="shared" si="114"/>
        <v/>
      </c>
      <c r="R427" s="84" t="str">
        <f t="shared" si="115"/>
        <v/>
      </c>
    </row>
    <row r="428" spans="1:18" x14ac:dyDescent="0.3">
      <c r="A428" s="24"/>
      <c r="B428" s="27"/>
      <c r="C428" s="48"/>
      <c r="D428" s="19"/>
      <c r="E428" s="20" t="str">
        <f t="shared" si="104"/>
        <v/>
      </c>
      <c r="F428" s="20" t="str">
        <f t="shared" si="105"/>
        <v/>
      </c>
      <c r="G428" s="81"/>
      <c r="H428" s="20" t="str">
        <f t="shared" si="106"/>
        <v/>
      </c>
      <c r="I428" s="20" t="str">
        <f t="shared" si="107"/>
        <v/>
      </c>
      <c r="J428" s="45" t="str">
        <f t="shared" si="108"/>
        <v/>
      </c>
      <c r="K428" s="45" t="str">
        <f t="shared" si="109"/>
        <v/>
      </c>
      <c r="L428" s="61" t="str">
        <f t="shared" si="110"/>
        <v/>
      </c>
      <c r="M428" s="23">
        <f t="shared" si="111"/>
        <v>0</v>
      </c>
      <c r="N428">
        <v>247</v>
      </c>
      <c r="O428" s="23">
        <f t="shared" si="112"/>
        <v>-247</v>
      </c>
      <c r="P428" s="45" t="str">
        <f t="shared" si="113"/>
        <v/>
      </c>
      <c r="Q428" s="39" t="str">
        <f t="shared" si="114"/>
        <v/>
      </c>
      <c r="R428" s="84" t="str">
        <f t="shared" si="115"/>
        <v/>
      </c>
    </row>
    <row r="429" spans="1:18" x14ac:dyDescent="0.3">
      <c r="A429" s="24"/>
      <c r="B429" s="27"/>
      <c r="C429" s="48"/>
      <c r="D429" s="19"/>
      <c r="E429" s="20" t="str">
        <f t="shared" si="104"/>
        <v/>
      </c>
      <c r="F429" s="20" t="str">
        <f t="shared" si="105"/>
        <v/>
      </c>
      <c r="G429" s="81"/>
      <c r="H429" s="20" t="str">
        <f t="shared" si="106"/>
        <v/>
      </c>
      <c r="I429" s="20" t="str">
        <f t="shared" si="107"/>
        <v/>
      </c>
      <c r="J429" s="45" t="str">
        <f t="shared" si="108"/>
        <v/>
      </c>
      <c r="K429" s="45" t="str">
        <f t="shared" si="109"/>
        <v/>
      </c>
      <c r="L429" s="61" t="str">
        <f t="shared" si="110"/>
        <v/>
      </c>
      <c r="M429" s="23">
        <f t="shared" si="111"/>
        <v>0</v>
      </c>
      <c r="N429">
        <v>248</v>
      </c>
      <c r="O429" s="23">
        <f t="shared" si="112"/>
        <v>-248</v>
      </c>
      <c r="P429" s="45" t="str">
        <f t="shared" si="113"/>
        <v/>
      </c>
      <c r="Q429" s="39" t="str">
        <f t="shared" si="114"/>
        <v/>
      </c>
      <c r="R429" s="84" t="str">
        <f t="shared" si="115"/>
        <v/>
      </c>
    </row>
    <row r="430" spans="1:18" x14ac:dyDescent="0.3">
      <c r="A430" s="24"/>
      <c r="B430" s="27"/>
      <c r="C430" s="48"/>
      <c r="D430" s="19"/>
      <c r="E430" s="20" t="str">
        <f t="shared" si="104"/>
        <v/>
      </c>
      <c r="F430" s="20" t="str">
        <f t="shared" si="105"/>
        <v/>
      </c>
      <c r="G430" s="81"/>
      <c r="H430" s="20" t="str">
        <f t="shared" si="106"/>
        <v/>
      </c>
      <c r="I430" s="20" t="str">
        <f t="shared" si="107"/>
        <v/>
      </c>
      <c r="J430" s="45" t="str">
        <f t="shared" si="108"/>
        <v/>
      </c>
      <c r="K430" s="45" t="str">
        <f t="shared" si="109"/>
        <v/>
      </c>
      <c r="L430" s="61" t="str">
        <f t="shared" si="110"/>
        <v/>
      </c>
      <c r="M430" s="23">
        <f t="shared" si="111"/>
        <v>0</v>
      </c>
      <c r="N430">
        <v>249</v>
      </c>
      <c r="O430" s="23">
        <f t="shared" si="112"/>
        <v>-249</v>
      </c>
      <c r="P430" s="45" t="str">
        <f t="shared" si="113"/>
        <v/>
      </c>
      <c r="Q430" s="39" t="str">
        <f t="shared" si="114"/>
        <v/>
      </c>
      <c r="R430" s="84" t="str">
        <f t="shared" si="115"/>
        <v/>
      </c>
    </row>
    <row r="431" spans="1:18" x14ac:dyDescent="0.3">
      <c r="A431" s="24"/>
      <c r="B431" s="27"/>
      <c r="C431" s="48"/>
      <c r="D431" s="19"/>
      <c r="E431" s="20" t="str">
        <f t="shared" si="104"/>
        <v/>
      </c>
      <c r="F431" s="20" t="str">
        <f t="shared" si="105"/>
        <v/>
      </c>
      <c r="G431" s="81"/>
      <c r="H431" s="20" t="str">
        <f t="shared" si="106"/>
        <v/>
      </c>
      <c r="I431" s="20" t="str">
        <f t="shared" si="107"/>
        <v/>
      </c>
      <c r="J431" s="45" t="str">
        <f t="shared" si="108"/>
        <v/>
      </c>
      <c r="K431" s="45" t="str">
        <f t="shared" si="109"/>
        <v/>
      </c>
      <c r="L431" s="61" t="str">
        <f t="shared" si="110"/>
        <v/>
      </c>
      <c r="M431" s="23">
        <f t="shared" si="111"/>
        <v>0</v>
      </c>
      <c r="N431">
        <v>250</v>
      </c>
      <c r="O431" s="23">
        <f t="shared" si="112"/>
        <v>-250</v>
      </c>
      <c r="P431" s="45" t="str">
        <f t="shared" si="113"/>
        <v/>
      </c>
      <c r="Q431" s="39" t="str">
        <f t="shared" si="114"/>
        <v/>
      </c>
      <c r="R431" s="84" t="str">
        <f t="shared" si="115"/>
        <v/>
      </c>
    </row>
    <row r="432" spans="1:18" x14ac:dyDescent="0.3">
      <c r="A432" s="24"/>
      <c r="B432" s="27"/>
      <c r="C432" s="48"/>
      <c r="D432" s="19"/>
      <c r="E432" s="20" t="str">
        <f t="shared" si="104"/>
        <v/>
      </c>
      <c r="F432" s="20" t="str">
        <f t="shared" si="105"/>
        <v/>
      </c>
      <c r="G432" s="81"/>
      <c r="H432" s="20" t="str">
        <f t="shared" si="106"/>
        <v/>
      </c>
      <c r="I432" s="20" t="str">
        <f t="shared" si="107"/>
        <v/>
      </c>
      <c r="J432" s="45" t="str">
        <f t="shared" si="108"/>
        <v/>
      </c>
      <c r="K432" s="45" t="str">
        <f t="shared" si="109"/>
        <v/>
      </c>
      <c r="L432" s="61" t="str">
        <f t="shared" si="110"/>
        <v/>
      </c>
      <c r="M432" s="23">
        <f t="shared" si="111"/>
        <v>0</v>
      </c>
      <c r="N432">
        <v>251</v>
      </c>
      <c r="O432" s="23">
        <f t="shared" si="112"/>
        <v>-251</v>
      </c>
      <c r="P432" s="45" t="str">
        <f t="shared" si="113"/>
        <v/>
      </c>
      <c r="Q432" s="39" t="str">
        <f t="shared" si="114"/>
        <v/>
      </c>
      <c r="R432" s="84" t="str">
        <f t="shared" si="115"/>
        <v/>
      </c>
    </row>
    <row r="433" spans="1:18" x14ac:dyDescent="0.3">
      <c r="A433" s="24"/>
      <c r="B433" s="27"/>
      <c r="C433" s="48"/>
      <c r="D433" s="19"/>
      <c r="E433" s="20" t="str">
        <f t="shared" si="104"/>
        <v/>
      </c>
      <c r="F433" s="20" t="str">
        <f t="shared" si="105"/>
        <v/>
      </c>
      <c r="G433" s="81"/>
      <c r="H433" s="20" t="str">
        <f t="shared" si="106"/>
        <v/>
      </c>
      <c r="I433" s="20" t="str">
        <f t="shared" si="107"/>
        <v/>
      </c>
      <c r="J433" s="45" t="str">
        <f t="shared" si="108"/>
        <v/>
      </c>
      <c r="K433" s="45" t="str">
        <f t="shared" si="109"/>
        <v/>
      </c>
      <c r="L433" s="61" t="str">
        <f t="shared" si="110"/>
        <v/>
      </c>
      <c r="M433" s="23">
        <f t="shared" si="111"/>
        <v>0</v>
      </c>
      <c r="N433">
        <v>252</v>
      </c>
      <c r="O433" s="23">
        <f t="shared" si="112"/>
        <v>-252</v>
      </c>
      <c r="P433" s="45" t="str">
        <f t="shared" si="113"/>
        <v/>
      </c>
      <c r="Q433" s="39" t="str">
        <f t="shared" si="114"/>
        <v/>
      </c>
      <c r="R433" s="84" t="str">
        <f t="shared" si="115"/>
        <v/>
      </c>
    </row>
    <row r="434" spans="1:18" x14ac:dyDescent="0.3">
      <c r="A434" s="24"/>
      <c r="B434" s="27"/>
      <c r="C434" s="48"/>
      <c r="D434" s="19"/>
      <c r="E434" s="20" t="str">
        <f t="shared" si="104"/>
        <v/>
      </c>
      <c r="F434" s="20" t="str">
        <f t="shared" si="105"/>
        <v/>
      </c>
      <c r="G434" s="81"/>
      <c r="H434" s="20" t="str">
        <f t="shared" si="106"/>
        <v/>
      </c>
      <c r="I434" s="20" t="str">
        <f t="shared" si="107"/>
        <v/>
      </c>
      <c r="J434" s="45" t="str">
        <f t="shared" si="108"/>
        <v/>
      </c>
      <c r="K434" s="45" t="str">
        <f t="shared" si="109"/>
        <v/>
      </c>
      <c r="L434" s="61" t="str">
        <f t="shared" si="110"/>
        <v/>
      </c>
      <c r="M434" s="23">
        <f t="shared" si="111"/>
        <v>0</v>
      </c>
      <c r="N434">
        <v>253</v>
      </c>
      <c r="O434" s="23">
        <f t="shared" si="112"/>
        <v>-253</v>
      </c>
      <c r="P434" s="45" t="str">
        <f t="shared" si="113"/>
        <v/>
      </c>
      <c r="Q434" s="39" t="str">
        <f t="shared" si="114"/>
        <v/>
      </c>
      <c r="R434" s="84" t="str">
        <f t="shared" si="115"/>
        <v/>
      </c>
    </row>
    <row r="435" spans="1:18" x14ac:dyDescent="0.3">
      <c r="A435" s="24"/>
      <c r="B435" s="27"/>
      <c r="C435" s="48"/>
      <c r="D435" s="19"/>
      <c r="E435" s="20" t="str">
        <f t="shared" si="104"/>
        <v/>
      </c>
      <c r="F435" s="20" t="str">
        <f t="shared" si="105"/>
        <v/>
      </c>
      <c r="G435" s="81"/>
      <c r="H435" s="20" t="str">
        <f t="shared" si="106"/>
        <v/>
      </c>
      <c r="I435" s="20" t="str">
        <f t="shared" si="107"/>
        <v/>
      </c>
      <c r="J435" s="45" t="str">
        <f t="shared" si="108"/>
        <v/>
      </c>
      <c r="K435" s="45" t="str">
        <f t="shared" si="109"/>
        <v/>
      </c>
      <c r="L435" s="61" t="str">
        <f t="shared" si="110"/>
        <v/>
      </c>
      <c r="M435" s="23">
        <f t="shared" si="111"/>
        <v>0</v>
      </c>
      <c r="N435">
        <v>254</v>
      </c>
      <c r="O435" s="23">
        <f t="shared" si="112"/>
        <v>-254</v>
      </c>
      <c r="P435" s="45" t="str">
        <f t="shared" si="113"/>
        <v/>
      </c>
      <c r="Q435" s="39" t="str">
        <f t="shared" si="114"/>
        <v/>
      </c>
      <c r="R435" s="84" t="str">
        <f t="shared" si="115"/>
        <v/>
      </c>
    </row>
    <row r="436" spans="1:18" x14ac:dyDescent="0.3">
      <c r="A436" s="24"/>
      <c r="B436" s="27"/>
      <c r="C436" s="48"/>
      <c r="D436" s="19"/>
      <c r="E436" s="20" t="str">
        <f t="shared" si="104"/>
        <v/>
      </c>
      <c r="F436" s="20" t="str">
        <f t="shared" si="105"/>
        <v/>
      </c>
      <c r="G436" s="81"/>
      <c r="H436" s="20" t="str">
        <f t="shared" si="106"/>
        <v/>
      </c>
      <c r="I436" s="20" t="str">
        <f t="shared" si="107"/>
        <v/>
      </c>
      <c r="J436" s="45" t="str">
        <f t="shared" si="108"/>
        <v/>
      </c>
      <c r="K436" s="45" t="str">
        <f t="shared" si="109"/>
        <v/>
      </c>
      <c r="L436" s="61" t="str">
        <f t="shared" si="110"/>
        <v/>
      </c>
      <c r="M436" s="23">
        <f t="shared" si="111"/>
        <v>0</v>
      </c>
      <c r="N436">
        <v>255</v>
      </c>
      <c r="O436" s="23">
        <f t="shared" si="112"/>
        <v>-255</v>
      </c>
      <c r="P436" s="45" t="str">
        <f t="shared" si="113"/>
        <v/>
      </c>
      <c r="Q436" s="39" t="str">
        <f t="shared" si="114"/>
        <v/>
      </c>
      <c r="R436" s="84" t="str">
        <f t="shared" si="115"/>
        <v/>
      </c>
    </row>
    <row r="437" spans="1:18" x14ac:dyDescent="0.3">
      <c r="A437" s="24"/>
      <c r="B437" s="27"/>
      <c r="C437" s="48"/>
      <c r="D437" s="19"/>
      <c r="E437" s="20" t="str">
        <f t="shared" si="104"/>
        <v/>
      </c>
      <c r="F437" s="20" t="str">
        <f t="shared" si="105"/>
        <v/>
      </c>
      <c r="G437" s="81"/>
      <c r="H437" s="20" t="str">
        <f t="shared" si="106"/>
        <v/>
      </c>
      <c r="I437" s="20" t="str">
        <f t="shared" si="107"/>
        <v/>
      </c>
      <c r="J437" s="45" t="str">
        <f t="shared" si="108"/>
        <v/>
      </c>
      <c r="K437" s="45" t="str">
        <f t="shared" si="109"/>
        <v/>
      </c>
      <c r="L437" s="61" t="str">
        <f t="shared" si="110"/>
        <v/>
      </c>
      <c r="M437" s="23">
        <f t="shared" si="111"/>
        <v>0</v>
      </c>
      <c r="N437">
        <v>256</v>
      </c>
      <c r="O437" s="23">
        <f t="shared" si="112"/>
        <v>-256</v>
      </c>
      <c r="P437" s="45" t="str">
        <f t="shared" si="113"/>
        <v/>
      </c>
      <c r="Q437" s="39" t="str">
        <f t="shared" si="114"/>
        <v/>
      </c>
      <c r="R437" s="84" t="str">
        <f t="shared" si="115"/>
        <v/>
      </c>
    </row>
    <row r="438" spans="1:18" x14ac:dyDescent="0.3">
      <c r="A438" s="24"/>
      <c r="B438" s="27"/>
      <c r="C438" s="48"/>
      <c r="D438" s="19"/>
      <c r="E438" s="20" t="str">
        <f t="shared" si="104"/>
        <v/>
      </c>
      <c r="F438" s="20" t="str">
        <f t="shared" si="105"/>
        <v/>
      </c>
      <c r="G438" s="81"/>
      <c r="H438" s="20" t="str">
        <f t="shared" si="106"/>
        <v/>
      </c>
      <c r="I438" s="20" t="str">
        <f t="shared" si="107"/>
        <v/>
      </c>
      <c r="J438" s="45" t="str">
        <f t="shared" si="108"/>
        <v/>
      </c>
      <c r="K438" s="45" t="str">
        <f t="shared" si="109"/>
        <v/>
      </c>
      <c r="L438" s="61" t="str">
        <f t="shared" si="110"/>
        <v/>
      </c>
      <c r="M438" s="23">
        <f t="shared" si="111"/>
        <v>0</v>
      </c>
      <c r="N438">
        <v>257</v>
      </c>
      <c r="O438" s="23">
        <f t="shared" si="112"/>
        <v>-257</v>
      </c>
      <c r="P438" s="45" t="str">
        <f t="shared" si="113"/>
        <v/>
      </c>
      <c r="Q438" s="39" t="str">
        <f t="shared" si="114"/>
        <v/>
      </c>
      <c r="R438" s="84" t="str">
        <f t="shared" si="115"/>
        <v/>
      </c>
    </row>
    <row r="439" spans="1:18" x14ac:dyDescent="0.3">
      <c r="A439" s="24"/>
      <c r="B439" s="27"/>
      <c r="C439" s="48"/>
      <c r="D439" s="19"/>
      <c r="E439" s="20" t="str">
        <f t="shared" si="104"/>
        <v/>
      </c>
      <c r="F439" s="20" t="str">
        <f t="shared" si="105"/>
        <v/>
      </c>
      <c r="G439" s="81"/>
      <c r="H439" s="20" t="str">
        <f t="shared" si="106"/>
        <v/>
      </c>
      <c r="I439" s="20" t="str">
        <f t="shared" si="107"/>
        <v/>
      </c>
      <c r="J439" s="45" t="str">
        <f t="shared" si="108"/>
        <v/>
      </c>
      <c r="K439" s="45" t="str">
        <f t="shared" si="109"/>
        <v/>
      </c>
      <c r="L439" s="61" t="str">
        <f t="shared" si="110"/>
        <v/>
      </c>
      <c r="M439" s="23">
        <f t="shared" si="111"/>
        <v>0</v>
      </c>
      <c r="N439">
        <v>258</v>
      </c>
      <c r="O439" s="23">
        <f t="shared" si="112"/>
        <v>-258</v>
      </c>
      <c r="P439" s="45" t="str">
        <f t="shared" si="113"/>
        <v/>
      </c>
      <c r="Q439" s="39" t="str">
        <f t="shared" si="114"/>
        <v/>
      </c>
      <c r="R439" s="84" t="str">
        <f t="shared" si="115"/>
        <v/>
      </c>
    </row>
    <row r="440" spans="1:18" x14ac:dyDescent="0.3">
      <c r="A440" s="24"/>
      <c r="B440" s="27"/>
      <c r="C440" s="48"/>
      <c r="D440" s="19"/>
      <c r="E440" s="20" t="str">
        <f t="shared" si="104"/>
        <v/>
      </c>
      <c r="F440" s="20" t="str">
        <f t="shared" si="105"/>
        <v/>
      </c>
      <c r="G440" s="81"/>
      <c r="H440" s="20" t="str">
        <f t="shared" si="106"/>
        <v/>
      </c>
      <c r="I440" s="20" t="str">
        <f t="shared" si="107"/>
        <v/>
      </c>
      <c r="J440" s="45" t="str">
        <f t="shared" si="108"/>
        <v/>
      </c>
      <c r="K440" s="45" t="str">
        <f t="shared" si="109"/>
        <v/>
      </c>
      <c r="L440" s="61" t="str">
        <f t="shared" si="110"/>
        <v/>
      </c>
      <c r="M440" s="23">
        <f t="shared" si="111"/>
        <v>0</v>
      </c>
      <c r="N440">
        <v>259</v>
      </c>
      <c r="O440" s="23">
        <f t="shared" si="112"/>
        <v>-259</v>
      </c>
      <c r="P440" s="45" t="str">
        <f t="shared" si="113"/>
        <v/>
      </c>
      <c r="Q440" s="39" t="str">
        <f t="shared" si="114"/>
        <v/>
      </c>
      <c r="R440" s="84" t="str">
        <f t="shared" si="115"/>
        <v/>
      </c>
    </row>
    <row r="441" spans="1:18" x14ac:dyDescent="0.3">
      <c r="A441" s="24"/>
      <c r="B441" s="27"/>
      <c r="C441" s="48"/>
      <c r="D441" s="19"/>
      <c r="E441" s="20" t="str">
        <f t="shared" si="104"/>
        <v/>
      </c>
      <c r="F441" s="20" t="str">
        <f t="shared" si="105"/>
        <v/>
      </c>
      <c r="G441" s="81"/>
      <c r="H441" s="20" t="str">
        <f t="shared" si="106"/>
        <v/>
      </c>
      <c r="I441" s="20" t="str">
        <f t="shared" si="107"/>
        <v/>
      </c>
      <c r="J441" s="45" t="str">
        <f t="shared" si="108"/>
        <v/>
      </c>
      <c r="K441" s="45" t="str">
        <f t="shared" si="109"/>
        <v/>
      </c>
      <c r="L441" s="61" t="str">
        <f t="shared" si="110"/>
        <v/>
      </c>
      <c r="M441" s="23">
        <f t="shared" si="111"/>
        <v>0</v>
      </c>
      <c r="N441">
        <v>260</v>
      </c>
      <c r="O441" s="23">
        <f t="shared" si="112"/>
        <v>-260</v>
      </c>
      <c r="P441" s="45" t="str">
        <f t="shared" si="113"/>
        <v/>
      </c>
      <c r="Q441" s="39" t="str">
        <f t="shared" si="114"/>
        <v/>
      </c>
      <c r="R441" s="84" t="str">
        <f t="shared" si="115"/>
        <v/>
      </c>
    </row>
    <row r="442" spans="1:18" x14ac:dyDescent="0.3">
      <c r="A442" s="24"/>
      <c r="B442" s="27"/>
      <c r="C442" s="48"/>
      <c r="D442" s="19"/>
      <c r="E442" s="20" t="str">
        <f t="shared" si="104"/>
        <v/>
      </c>
      <c r="F442" s="20" t="str">
        <f t="shared" si="105"/>
        <v/>
      </c>
      <c r="G442" s="81"/>
      <c r="H442" s="20" t="str">
        <f t="shared" si="106"/>
        <v/>
      </c>
      <c r="I442" s="20" t="str">
        <f t="shared" si="107"/>
        <v/>
      </c>
      <c r="J442" s="45" t="str">
        <f t="shared" si="108"/>
        <v/>
      </c>
      <c r="K442" s="45" t="str">
        <f t="shared" si="109"/>
        <v/>
      </c>
      <c r="L442" s="61" t="str">
        <f t="shared" si="110"/>
        <v/>
      </c>
      <c r="M442" s="23">
        <f t="shared" si="111"/>
        <v>0</v>
      </c>
      <c r="N442">
        <v>261</v>
      </c>
      <c r="O442" s="23">
        <f t="shared" si="112"/>
        <v>-261</v>
      </c>
      <c r="P442" s="45" t="str">
        <f t="shared" si="113"/>
        <v/>
      </c>
      <c r="Q442" s="39" t="str">
        <f t="shared" si="114"/>
        <v/>
      </c>
      <c r="R442" s="84" t="str">
        <f t="shared" si="115"/>
        <v/>
      </c>
    </row>
    <row r="443" spans="1:18" x14ac:dyDescent="0.3">
      <c r="A443" s="24"/>
      <c r="B443" s="27"/>
      <c r="C443" s="48"/>
      <c r="D443" s="19"/>
      <c r="E443" s="20" t="str">
        <f t="shared" si="104"/>
        <v/>
      </c>
      <c r="F443" s="20" t="str">
        <f t="shared" si="105"/>
        <v/>
      </c>
      <c r="G443" s="81"/>
      <c r="H443" s="20" t="str">
        <f t="shared" si="106"/>
        <v/>
      </c>
      <c r="I443" s="20" t="str">
        <f t="shared" si="107"/>
        <v/>
      </c>
      <c r="J443" s="45" t="str">
        <f t="shared" si="108"/>
        <v/>
      </c>
      <c r="K443" s="45" t="str">
        <f t="shared" si="109"/>
        <v/>
      </c>
      <c r="L443" s="61" t="str">
        <f t="shared" si="110"/>
        <v/>
      </c>
      <c r="M443" s="23">
        <f t="shared" si="111"/>
        <v>0</v>
      </c>
      <c r="N443">
        <v>262</v>
      </c>
      <c r="O443" s="23">
        <f t="shared" si="112"/>
        <v>-262</v>
      </c>
      <c r="P443" s="45" t="str">
        <f t="shared" si="113"/>
        <v/>
      </c>
      <c r="Q443" s="39" t="str">
        <f t="shared" si="114"/>
        <v/>
      </c>
      <c r="R443" s="84" t="str">
        <f t="shared" si="115"/>
        <v/>
      </c>
    </row>
    <row r="444" spans="1:18" x14ac:dyDescent="0.3">
      <c r="A444" s="24"/>
      <c r="B444" s="27"/>
      <c r="C444" s="48"/>
      <c r="D444" s="19"/>
      <c r="E444" s="20" t="str">
        <f t="shared" si="104"/>
        <v/>
      </c>
      <c r="F444" s="20" t="str">
        <f t="shared" si="105"/>
        <v/>
      </c>
      <c r="G444" s="81"/>
      <c r="H444" s="20" t="str">
        <f t="shared" si="106"/>
        <v/>
      </c>
      <c r="I444" s="20" t="str">
        <f t="shared" si="107"/>
        <v/>
      </c>
      <c r="J444" s="45" t="str">
        <f t="shared" si="108"/>
        <v/>
      </c>
      <c r="K444" s="45" t="str">
        <f t="shared" si="109"/>
        <v/>
      </c>
      <c r="L444" s="61" t="str">
        <f t="shared" si="110"/>
        <v/>
      </c>
      <c r="M444" s="23">
        <f t="shared" si="111"/>
        <v>0</v>
      </c>
      <c r="N444">
        <v>263</v>
      </c>
      <c r="O444" s="23">
        <f t="shared" si="112"/>
        <v>-263</v>
      </c>
      <c r="P444" s="45" t="str">
        <f t="shared" si="113"/>
        <v/>
      </c>
      <c r="Q444" s="39" t="str">
        <f t="shared" si="114"/>
        <v/>
      </c>
      <c r="R444" s="84" t="str">
        <f t="shared" si="115"/>
        <v/>
      </c>
    </row>
    <row r="445" spans="1:18" x14ac:dyDescent="0.3">
      <c r="A445" s="24"/>
      <c r="B445" s="27"/>
      <c r="C445" s="48"/>
      <c r="D445" s="19"/>
      <c r="E445" s="20" t="str">
        <f t="shared" si="104"/>
        <v/>
      </c>
      <c r="F445" s="20" t="str">
        <f t="shared" si="105"/>
        <v/>
      </c>
      <c r="G445" s="81"/>
      <c r="H445" s="20" t="str">
        <f t="shared" si="106"/>
        <v/>
      </c>
      <c r="I445" s="20" t="str">
        <f t="shared" si="107"/>
        <v/>
      </c>
      <c r="J445" s="45" t="str">
        <f t="shared" si="108"/>
        <v/>
      </c>
      <c r="K445" s="45" t="str">
        <f t="shared" si="109"/>
        <v/>
      </c>
      <c r="L445" s="61" t="str">
        <f t="shared" si="110"/>
        <v/>
      </c>
      <c r="M445" s="23">
        <f t="shared" si="111"/>
        <v>0</v>
      </c>
      <c r="N445">
        <v>264</v>
      </c>
      <c r="O445" s="23">
        <f t="shared" si="112"/>
        <v>-264</v>
      </c>
      <c r="P445" s="45" t="str">
        <f t="shared" si="113"/>
        <v/>
      </c>
      <c r="Q445" s="39" t="str">
        <f t="shared" si="114"/>
        <v/>
      </c>
      <c r="R445" s="84" t="str">
        <f t="shared" si="115"/>
        <v/>
      </c>
    </row>
    <row r="446" spans="1:18" x14ac:dyDescent="0.3">
      <c r="A446" s="24"/>
      <c r="B446" s="27"/>
      <c r="C446" s="48"/>
      <c r="D446" s="19"/>
      <c r="E446" s="20" t="str">
        <f t="shared" si="104"/>
        <v/>
      </c>
      <c r="F446" s="20" t="str">
        <f t="shared" si="105"/>
        <v/>
      </c>
      <c r="G446" s="81"/>
      <c r="H446" s="20" t="str">
        <f t="shared" si="106"/>
        <v/>
      </c>
      <c r="I446" s="20" t="str">
        <f t="shared" si="107"/>
        <v/>
      </c>
      <c r="J446" s="45" t="str">
        <f t="shared" si="108"/>
        <v/>
      </c>
      <c r="K446" s="45" t="str">
        <f t="shared" si="109"/>
        <v/>
      </c>
      <c r="L446" s="61" t="str">
        <f t="shared" si="110"/>
        <v/>
      </c>
      <c r="M446" s="23">
        <f t="shared" si="111"/>
        <v>0</v>
      </c>
      <c r="N446">
        <v>265</v>
      </c>
      <c r="O446" s="23">
        <f t="shared" si="112"/>
        <v>-265</v>
      </c>
      <c r="P446" s="45" t="str">
        <f t="shared" si="113"/>
        <v/>
      </c>
      <c r="Q446" s="39" t="str">
        <f t="shared" si="114"/>
        <v/>
      </c>
      <c r="R446" s="84" t="str">
        <f t="shared" si="115"/>
        <v/>
      </c>
    </row>
    <row r="447" spans="1:18" x14ac:dyDescent="0.3">
      <c r="A447" s="24"/>
      <c r="B447" s="27"/>
      <c r="C447" s="48"/>
      <c r="D447" s="19"/>
      <c r="E447" s="20" t="str">
        <f t="shared" si="104"/>
        <v/>
      </c>
      <c r="F447" s="20" t="str">
        <f t="shared" si="105"/>
        <v/>
      </c>
      <c r="G447" s="81"/>
      <c r="H447" s="20" t="str">
        <f t="shared" si="106"/>
        <v/>
      </c>
      <c r="I447" s="20" t="str">
        <f t="shared" si="107"/>
        <v/>
      </c>
      <c r="J447" s="45" t="str">
        <f t="shared" si="108"/>
        <v/>
      </c>
      <c r="K447" s="45" t="str">
        <f t="shared" si="109"/>
        <v/>
      </c>
      <c r="L447" s="61" t="str">
        <f t="shared" si="110"/>
        <v/>
      </c>
      <c r="M447" s="23">
        <f t="shared" si="111"/>
        <v>0</v>
      </c>
      <c r="N447">
        <v>266</v>
      </c>
      <c r="O447" s="23">
        <f t="shared" si="112"/>
        <v>-266</v>
      </c>
      <c r="P447" s="45" t="str">
        <f t="shared" si="113"/>
        <v/>
      </c>
      <c r="Q447" s="39" t="str">
        <f t="shared" si="114"/>
        <v/>
      </c>
      <c r="R447" s="84" t="str">
        <f t="shared" si="115"/>
        <v/>
      </c>
    </row>
    <row r="448" spans="1:18" x14ac:dyDescent="0.3">
      <c r="A448" s="24"/>
      <c r="B448" s="27"/>
      <c r="C448" s="48"/>
      <c r="D448" s="19"/>
      <c r="E448" s="20" t="str">
        <f t="shared" si="104"/>
        <v/>
      </c>
      <c r="F448" s="20" t="str">
        <f t="shared" si="105"/>
        <v/>
      </c>
      <c r="G448" s="81"/>
      <c r="H448" s="20" t="str">
        <f t="shared" si="106"/>
        <v/>
      </c>
      <c r="I448" s="20" t="str">
        <f t="shared" si="107"/>
        <v/>
      </c>
      <c r="J448" s="45" t="str">
        <f t="shared" si="108"/>
        <v/>
      </c>
      <c r="K448" s="45" t="str">
        <f t="shared" si="109"/>
        <v/>
      </c>
      <c r="L448" s="61" t="str">
        <f t="shared" si="110"/>
        <v/>
      </c>
      <c r="M448" s="23">
        <f t="shared" si="111"/>
        <v>0</v>
      </c>
      <c r="N448">
        <v>267</v>
      </c>
      <c r="O448" s="23">
        <f t="shared" si="112"/>
        <v>-267</v>
      </c>
      <c r="P448" s="45" t="str">
        <f t="shared" si="113"/>
        <v/>
      </c>
      <c r="Q448" s="39" t="str">
        <f t="shared" si="114"/>
        <v/>
      </c>
      <c r="R448" s="84" t="str">
        <f t="shared" si="115"/>
        <v/>
      </c>
    </row>
    <row r="449" spans="1:18" x14ac:dyDescent="0.3">
      <c r="A449" s="24"/>
      <c r="B449" s="27"/>
      <c r="C449" s="48"/>
      <c r="D449" s="19"/>
      <c r="E449" s="20" t="str">
        <f t="shared" si="104"/>
        <v/>
      </c>
      <c r="F449" s="20" t="str">
        <f t="shared" si="105"/>
        <v/>
      </c>
      <c r="G449" s="81"/>
      <c r="H449" s="20" t="str">
        <f t="shared" si="106"/>
        <v/>
      </c>
      <c r="I449" s="20" t="str">
        <f t="shared" si="107"/>
        <v/>
      </c>
      <c r="J449" s="45" t="str">
        <f t="shared" si="108"/>
        <v/>
      </c>
      <c r="K449" s="45" t="str">
        <f t="shared" si="109"/>
        <v/>
      </c>
      <c r="L449" s="61" t="str">
        <f t="shared" si="110"/>
        <v/>
      </c>
      <c r="M449" s="23">
        <f t="shared" si="111"/>
        <v>0</v>
      </c>
      <c r="N449">
        <v>268</v>
      </c>
      <c r="O449" s="23">
        <f t="shared" si="112"/>
        <v>-268</v>
      </c>
      <c r="P449" s="45" t="str">
        <f t="shared" si="113"/>
        <v/>
      </c>
      <c r="Q449" s="39" t="str">
        <f t="shared" si="114"/>
        <v/>
      </c>
      <c r="R449" s="84" t="str">
        <f t="shared" si="115"/>
        <v/>
      </c>
    </row>
    <row r="450" spans="1:18" x14ac:dyDescent="0.3">
      <c r="A450" s="24"/>
      <c r="B450" s="27"/>
      <c r="C450" s="48"/>
      <c r="D450" s="19"/>
      <c r="E450" s="20" t="str">
        <f t="shared" si="104"/>
        <v/>
      </c>
      <c r="F450" s="20" t="str">
        <f t="shared" si="105"/>
        <v/>
      </c>
      <c r="G450" s="81"/>
      <c r="H450" s="20" t="str">
        <f t="shared" si="106"/>
        <v/>
      </c>
      <c r="I450" s="20" t="str">
        <f t="shared" si="107"/>
        <v/>
      </c>
      <c r="J450" s="45" t="str">
        <f t="shared" si="108"/>
        <v/>
      </c>
      <c r="K450" s="45" t="str">
        <f t="shared" si="109"/>
        <v/>
      </c>
      <c r="L450" s="61" t="str">
        <f t="shared" si="110"/>
        <v/>
      </c>
      <c r="M450" s="23">
        <f t="shared" si="111"/>
        <v>0</v>
      </c>
      <c r="N450">
        <v>269</v>
      </c>
      <c r="O450" s="23">
        <f t="shared" si="112"/>
        <v>-269</v>
      </c>
      <c r="P450" s="45" t="str">
        <f t="shared" si="113"/>
        <v/>
      </c>
      <c r="Q450" s="39" t="str">
        <f t="shared" si="114"/>
        <v/>
      </c>
      <c r="R450" s="84" t="str">
        <f t="shared" si="115"/>
        <v/>
      </c>
    </row>
    <row r="451" spans="1:18" x14ac:dyDescent="0.3">
      <c r="A451" s="24"/>
      <c r="B451" s="27"/>
      <c r="C451" s="48"/>
      <c r="D451" s="19"/>
      <c r="E451" s="20" t="str">
        <f t="shared" si="104"/>
        <v/>
      </c>
      <c r="F451" s="20" t="str">
        <f t="shared" si="105"/>
        <v/>
      </c>
      <c r="G451" s="81"/>
      <c r="H451" s="20" t="str">
        <f t="shared" si="106"/>
        <v/>
      </c>
      <c r="I451" s="20" t="str">
        <f t="shared" si="107"/>
        <v/>
      </c>
      <c r="J451" s="45" t="str">
        <f t="shared" si="108"/>
        <v/>
      </c>
      <c r="K451" s="45" t="str">
        <f t="shared" si="109"/>
        <v/>
      </c>
      <c r="L451" s="61" t="str">
        <f t="shared" si="110"/>
        <v/>
      </c>
      <c r="M451" s="23">
        <f t="shared" si="111"/>
        <v>0</v>
      </c>
      <c r="N451">
        <v>270</v>
      </c>
      <c r="O451" s="23">
        <f t="shared" si="112"/>
        <v>-270</v>
      </c>
      <c r="P451" s="45" t="str">
        <f t="shared" si="113"/>
        <v/>
      </c>
      <c r="Q451" s="39" t="str">
        <f t="shared" si="114"/>
        <v/>
      </c>
      <c r="R451" s="84" t="str">
        <f t="shared" si="115"/>
        <v/>
      </c>
    </row>
    <row r="452" spans="1:18" x14ac:dyDescent="0.3">
      <c r="A452" s="24"/>
      <c r="B452" s="27"/>
      <c r="C452" s="48"/>
      <c r="D452" s="19"/>
      <c r="E452" s="20" t="str">
        <f t="shared" si="104"/>
        <v/>
      </c>
      <c r="F452" s="20" t="str">
        <f t="shared" si="105"/>
        <v/>
      </c>
      <c r="G452" s="81"/>
      <c r="H452" s="20" t="str">
        <f t="shared" si="106"/>
        <v/>
      </c>
      <c r="I452" s="20" t="str">
        <f t="shared" si="107"/>
        <v/>
      </c>
      <c r="J452" s="45" t="str">
        <f t="shared" si="108"/>
        <v/>
      </c>
      <c r="K452" s="45" t="str">
        <f t="shared" si="109"/>
        <v/>
      </c>
      <c r="L452" s="61" t="str">
        <f t="shared" si="110"/>
        <v/>
      </c>
      <c r="M452" s="23">
        <f t="shared" si="111"/>
        <v>0</v>
      </c>
      <c r="N452">
        <v>271</v>
      </c>
      <c r="O452" s="23">
        <f t="shared" si="112"/>
        <v>-271</v>
      </c>
      <c r="P452" s="45" t="str">
        <f t="shared" si="113"/>
        <v/>
      </c>
      <c r="Q452" s="39" t="str">
        <f t="shared" si="114"/>
        <v/>
      </c>
      <c r="R452" s="84" t="str">
        <f t="shared" si="115"/>
        <v/>
      </c>
    </row>
    <row r="453" spans="1:18" x14ac:dyDescent="0.3">
      <c r="A453" s="24"/>
      <c r="B453" s="27"/>
      <c r="C453" s="48"/>
      <c r="D453" s="19"/>
      <c r="E453" s="20" t="str">
        <f t="shared" si="104"/>
        <v/>
      </c>
      <c r="F453" s="20" t="str">
        <f t="shared" si="105"/>
        <v/>
      </c>
      <c r="G453" s="81"/>
      <c r="H453" s="20" t="str">
        <f t="shared" si="106"/>
        <v/>
      </c>
      <c r="I453" s="20" t="str">
        <f t="shared" si="107"/>
        <v/>
      </c>
      <c r="J453" s="45" t="str">
        <f t="shared" si="108"/>
        <v/>
      </c>
      <c r="K453" s="45" t="str">
        <f t="shared" si="109"/>
        <v/>
      </c>
      <c r="L453" s="61" t="str">
        <f t="shared" si="110"/>
        <v/>
      </c>
      <c r="M453" s="23">
        <f t="shared" si="111"/>
        <v>0</v>
      </c>
      <c r="N453">
        <v>272</v>
      </c>
      <c r="O453" s="23">
        <f t="shared" si="112"/>
        <v>-272</v>
      </c>
      <c r="P453" s="45" t="str">
        <f t="shared" si="113"/>
        <v/>
      </c>
      <c r="Q453" s="39" t="str">
        <f t="shared" si="114"/>
        <v/>
      </c>
      <c r="R453" s="84" t="str">
        <f t="shared" si="115"/>
        <v/>
      </c>
    </row>
    <row r="454" spans="1:18" x14ac:dyDescent="0.3">
      <c r="A454" s="24"/>
      <c r="B454" s="27"/>
      <c r="C454" s="48"/>
      <c r="D454" s="19"/>
      <c r="E454" s="20" t="str">
        <f t="shared" si="104"/>
        <v/>
      </c>
      <c r="F454" s="20" t="str">
        <f t="shared" si="105"/>
        <v/>
      </c>
      <c r="G454" s="81"/>
      <c r="H454" s="20" t="str">
        <f t="shared" si="106"/>
        <v/>
      </c>
      <c r="I454" s="20" t="str">
        <f t="shared" si="107"/>
        <v/>
      </c>
      <c r="J454" s="45" t="str">
        <f t="shared" si="108"/>
        <v/>
      </c>
      <c r="K454" s="45" t="str">
        <f t="shared" si="109"/>
        <v/>
      </c>
      <c r="L454" s="61" t="str">
        <f t="shared" si="110"/>
        <v/>
      </c>
      <c r="M454" s="23">
        <f t="shared" si="111"/>
        <v>0</v>
      </c>
      <c r="N454">
        <v>273</v>
      </c>
      <c r="O454" s="23">
        <f t="shared" si="112"/>
        <v>-273</v>
      </c>
      <c r="P454" s="45" t="str">
        <f t="shared" si="113"/>
        <v/>
      </c>
      <c r="Q454" s="39" t="str">
        <f t="shared" si="114"/>
        <v/>
      </c>
      <c r="R454" s="84" t="str">
        <f t="shared" si="115"/>
        <v/>
      </c>
    </row>
    <row r="455" spans="1:18" x14ac:dyDescent="0.3">
      <c r="A455" s="24"/>
      <c r="B455" s="27"/>
      <c r="C455" s="48"/>
      <c r="D455" s="19"/>
      <c r="E455" s="20" t="str">
        <f t="shared" si="104"/>
        <v/>
      </c>
      <c r="F455" s="20" t="str">
        <f t="shared" si="105"/>
        <v/>
      </c>
      <c r="G455" s="81"/>
      <c r="H455" s="20" t="str">
        <f t="shared" si="106"/>
        <v/>
      </c>
      <c r="I455" s="20" t="str">
        <f t="shared" si="107"/>
        <v/>
      </c>
      <c r="J455" s="45" t="str">
        <f t="shared" si="108"/>
        <v/>
      </c>
      <c r="K455" s="45" t="str">
        <f t="shared" si="109"/>
        <v/>
      </c>
      <c r="L455" s="61" t="str">
        <f t="shared" si="110"/>
        <v/>
      </c>
      <c r="M455" s="23">
        <f t="shared" si="111"/>
        <v>0</v>
      </c>
      <c r="N455">
        <v>274</v>
      </c>
      <c r="O455" s="23">
        <f t="shared" si="112"/>
        <v>-274</v>
      </c>
      <c r="P455" s="45" t="str">
        <f t="shared" si="113"/>
        <v/>
      </c>
      <c r="Q455" s="39" t="str">
        <f t="shared" si="114"/>
        <v/>
      </c>
      <c r="R455" s="84" t="str">
        <f t="shared" si="115"/>
        <v/>
      </c>
    </row>
    <row r="456" spans="1:18" x14ac:dyDescent="0.3">
      <c r="A456" s="24"/>
      <c r="B456" s="27"/>
      <c r="C456" s="48"/>
      <c r="D456" s="19"/>
      <c r="E456" s="20" t="str">
        <f t="shared" si="104"/>
        <v/>
      </c>
      <c r="F456" s="20" t="str">
        <f t="shared" si="105"/>
        <v/>
      </c>
      <c r="G456" s="81"/>
      <c r="H456" s="20" t="str">
        <f t="shared" si="106"/>
        <v/>
      </c>
      <c r="I456" s="20" t="str">
        <f t="shared" si="107"/>
        <v/>
      </c>
      <c r="J456" s="45" t="str">
        <f t="shared" si="108"/>
        <v/>
      </c>
      <c r="K456" s="45" t="str">
        <f t="shared" si="109"/>
        <v/>
      </c>
      <c r="L456" s="61" t="str">
        <f t="shared" si="110"/>
        <v/>
      </c>
      <c r="M456" s="23">
        <f t="shared" si="111"/>
        <v>0</v>
      </c>
      <c r="N456">
        <v>275</v>
      </c>
      <c r="O456" s="23">
        <f t="shared" si="112"/>
        <v>-275</v>
      </c>
      <c r="P456" s="45" t="str">
        <f t="shared" si="113"/>
        <v/>
      </c>
      <c r="Q456" s="39" t="str">
        <f t="shared" si="114"/>
        <v/>
      </c>
      <c r="R456" s="84" t="str">
        <f t="shared" si="115"/>
        <v/>
      </c>
    </row>
    <row r="457" spans="1:18" x14ac:dyDescent="0.3">
      <c r="A457" s="24"/>
      <c r="B457" s="27"/>
      <c r="C457" s="48"/>
      <c r="D457" s="19"/>
      <c r="E457" s="20" t="str">
        <f t="shared" si="104"/>
        <v/>
      </c>
      <c r="F457" s="20" t="str">
        <f t="shared" si="105"/>
        <v/>
      </c>
      <c r="G457" s="81"/>
      <c r="H457" s="20" t="str">
        <f t="shared" si="106"/>
        <v/>
      </c>
      <c r="I457" s="20" t="str">
        <f t="shared" si="107"/>
        <v/>
      </c>
      <c r="J457" s="45" t="str">
        <f t="shared" si="108"/>
        <v/>
      </c>
      <c r="K457" s="45" t="str">
        <f t="shared" si="109"/>
        <v/>
      </c>
      <c r="L457" s="61" t="str">
        <f t="shared" si="110"/>
        <v/>
      </c>
      <c r="M457" s="23">
        <f t="shared" si="111"/>
        <v>0</v>
      </c>
      <c r="N457">
        <v>276</v>
      </c>
      <c r="O457" s="23">
        <f t="shared" si="112"/>
        <v>-276</v>
      </c>
      <c r="P457" s="45" t="str">
        <f t="shared" si="113"/>
        <v/>
      </c>
      <c r="Q457" s="39" t="str">
        <f t="shared" si="114"/>
        <v/>
      </c>
      <c r="R457" s="84" t="str">
        <f t="shared" si="115"/>
        <v/>
      </c>
    </row>
    <row r="458" spans="1:18" x14ac:dyDescent="0.3">
      <c r="A458" s="24"/>
      <c r="B458" s="27"/>
      <c r="C458" s="48"/>
      <c r="D458" s="19"/>
      <c r="E458" s="20" t="str">
        <f t="shared" si="104"/>
        <v/>
      </c>
      <c r="F458" s="20" t="str">
        <f t="shared" si="105"/>
        <v/>
      </c>
      <c r="G458" s="81"/>
      <c r="H458" s="20" t="str">
        <f t="shared" si="106"/>
        <v/>
      </c>
      <c r="I458" s="20" t="str">
        <f t="shared" si="107"/>
        <v/>
      </c>
      <c r="J458" s="45" t="str">
        <f t="shared" si="108"/>
        <v/>
      </c>
      <c r="K458" s="45" t="str">
        <f t="shared" si="109"/>
        <v/>
      </c>
      <c r="L458" s="61" t="str">
        <f t="shared" si="110"/>
        <v/>
      </c>
      <c r="M458" s="23">
        <f t="shared" si="111"/>
        <v>0</v>
      </c>
      <c r="N458">
        <v>277</v>
      </c>
      <c r="O458" s="23">
        <f t="shared" si="112"/>
        <v>-277</v>
      </c>
      <c r="P458" s="45" t="str">
        <f t="shared" si="113"/>
        <v/>
      </c>
      <c r="Q458" s="39" t="str">
        <f t="shared" si="114"/>
        <v/>
      </c>
      <c r="R458" s="84" t="str">
        <f t="shared" si="115"/>
        <v/>
      </c>
    </row>
    <row r="459" spans="1:18" x14ac:dyDescent="0.3">
      <c r="A459" s="24"/>
      <c r="B459" s="27"/>
      <c r="C459" s="48"/>
      <c r="D459" s="19"/>
      <c r="E459" s="20" t="str">
        <f t="shared" si="104"/>
        <v/>
      </c>
      <c r="F459" s="20" t="str">
        <f t="shared" si="105"/>
        <v/>
      </c>
      <c r="G459" s="81"/>
      <c r="H459" s="20" t="str">
        <f t="shared" si="106"/>
        <v/>
      </c>
      <c r="I459" s="20" t="str">
        <f t="shared" si="107"/>
        <v/>
      </c>
      <c r="J459" s="45" t="str">
        <f t="shared" si="108"/>
        <v/>
      </c>
      <c r="K459" s="45" t="str">
        <f t="shared" si="109"/>
        <v/>
      </c>
      <c r="L459" s="61" t="str">
        <f t="shared" si="110"/>
        <v/>
      </c>
      <c r="M459" s="23">
        <f t="shared" si="111"/>
        <v>0</v>
      </c>
      <c r="N459">
        <v>278</v>
      </c>
      <c r="O459" s="23">
        <f t="shared" si="112"/>
        <v>-278</v>
      </c>
      <c r="P459" s="45" t="str">
        <f t="shared" si="113"/>
        <v/>
      </c>
      <c r="Q459" s="39" t="str">
        <f t="shared" si="114"/>
        <v/>
      </c>
      <c r="R459" s="84" t="str">
        <f t="shared" si="115"/>
        <v/>
      </c>
    </row>
    <row r="460" spans="1:18" x14ac:dyDescent="0.3">
      <c r="A460" s="24"/>
      <c r="B460" s="27"/>
      <c r="C460" s="48"/>
      <c r="D460" s="19"/>
      <c r="E460" s="20" t="str">
        <f t="shared" si="104"/>
        <v/>
      </c>
      <c r="F460" s="20" t="str">
        <f t="shared" si="105"/>
        <v/>
      </c>
      <c r="G460" s="81"/>
      <c r="H460" s="20" t="str">
        <f t="shared" si="106"/>
        <v/>
      </c>
      <c r="I460" s="20" t="str">
        <f t="shared" si="107"/>
        <v/>
      </c>
      <c r="J460" s="45" t="str">
        <f t="shared" si="108"/>
        <v/>
      </c>
      <c r="K460" s="45" t="str">
        <f t="shared" si="109"/>
        <v/>
      </c>
      <c r="L460" s="61" t="str">
        <f t="shared" si="110"/>
        <v/>
      </c>
      <c r="M460" s="23">
        <f t="shared" si="111"/>
        <v>0</v>
      </c>
      <c r="N460">
        <v>279</v>
      </c>
      <c r="O460" s="23">
        <f t="shared" si="112"/>
        <v>-279</v>
      </c>
      <c r="P460" s="45" t="str">
        <f t="shared" si="113"/>
        <v/>
      </c>
      <c r="Q460" s="39" t="str">
        <f t="shared" si="114"/>
        <v/>
      </c>
      <c r="R460" s="84" t="str">
        <f t="shared" si="115"/>
        <v/>
      </c>
    </row>
    <row r="461" spans="1:18" x14ac:dyDescent="0.3">
      <c r="A461" s="24"/>
      <c r="B461" s="27"/>
      <c r="C461" s="48"/>
      <c r="D461" s="19"/>
      <c r="E461" s="20" t="str">
        <f t="shared" si="104"/>
        <v/>
      </c>
      <c r="F461" s="20" t="str">
        <f t="shared" si="105"/>
        <v/>
      </c>
      <c r="G461" s="81"/>
      <c r="H461" s="20" t="str">
        <f t="shared" si="106"/>
        <v/>
      </c>
      <c r="I461" s="20" t="str">
        <f t="shared" si="107"/>
        <v/>
      </c>
      <c r="J461" s="45" t="str">
        <f t="shared" si="108"/>
        <v/>
      </c>
      <c r="K461" s="45" t="str">
        <f t="shared" si="109"/>
        <v/>
      </c>
      <c r="L461" s="61" t="str">
        <f t="shared" si="110"/>
        <v/>
      </c>
      <c r="M461" s="23">
        <f t="shared" si="111"/>
        <v>0</v>
      </c>
      <c r="N461">
        <v>280</v>
      </c>
      <c r="O461" s="23">
        <f t="shared" si="112"/>
        <v>-280</v>
      </c>
      <c r="P461" s="45" t="str">
        <f t="shared" si="113"/>
        <v/>
      </c>
      <c r="Q461" s="39" t="str">
        <f t="shared" si="114"/>
        <v/>
      </c>
      <c r="R461" s="84" t="str">
        <f t="shared" si="115"/>
        <v/>
      </c>
    </row>
    <row r="462" spans="1:18" x14ac:dyDescent="0.3">
      <c r="A462" s="24"/>
      <c r="B462" s="27"/>
      <c r="C462" s="48"/>
      <c r="D462" s="19"/>
      <c r="E462" s="20" t="str">
        <f t="shared" si="104"/>
        <v/>
      </c>
      <c r="F462" s="20" t="str">
        <f t="shared" si="105"/>
        <v/>
      </c>
      <c r="G462" s="81"/>
      <c r="H462" s="20" t="str">
        <f t="shared" si="106"/>
        <v/>
      </c>
      <c r="I462" s="20" t="str">
        <f t="shared" si="107"/>
        <v/>
      </c>
      <c r="J462" s="45" t="str">
        <f t="shared" si="108"/>
        <v/>
      </c>
      <c r="K462" s="45" t="str">
        <f t="shared" si="109"/>
        <v/>
      </c>
      <c r="L462" s="61" t="str">
        <f t="shared" si="110"/>
        <v/>
      </c>
      <c r="M462" s="23">
        <f t="shared" si="111"/>
        <v>0</v>
      </c>
      <c r="N462">
        <v>281</v>
      </c>
      <c r="O462" s="23">
        <f t="shared" si="112"/>
        <v>-281</v>
      </c>
      <c r="P462" s="45" t="str">
        <f t="shared" si="113"/>
        <v/>
      </c>
      <c r="Q462" s="39" t="str">
        <f t="shared" si="114"/>
        <v/>
      </c>
      <c r="R462" s="84" t="str">
        <f t="shared" si="115"/>
        <v/>
      </c>
    </row>
    <row r="463" spans="1:18" x14ac:dyDescent="0.3">
      <c r="A463" s="24"/>
      <c r="B463" s="27"/>
      <c r="C463" s="48"/>
      <c r="D463" s="19"/>
      <c r="E463" s="20" t="str">
        <f t="shared" si="104"/>
        <v/>
      </c>
      <c r="F463" s="20" t="str">
        <f t="shared" si="105"/>
        <v/>
      </c>
      <c r="G463" s="81"/>
      <c r="H463" s="20" t="str">
        <f t="shared" si="106"/>
        <v/>
      </c>
      <c r="I463" s="20" t="str">
        <f t="shared" si="107"/>
        <v/>
      </c>
      <c r="J463" s="45" t="str">
        <f t="shared" si="108"/>
        <v/>
      </c>
      <c r="K463" s="45" t="str">
        <f t="shared" si="109"/>
        <v/>
      </c>
      <c r="L463" s="61" t="str">
        <f t="shared" si="110"/>
        <v/>
      </c>
      <c r="M463" s="23">
        <f t="shared" si="111"/>
        <v>0</v>
      </c>
      <c r="N463">
        <v>282</v>
      </c>
      <c r="O463" s="23">
        <f t="shared" si="112"/>
        <v>-282</v>
      </c>
      <c r="P463" s="45" t="str">
        <f t="shared" si="113"/>
        <v/>
      </c>
      <c r="Q463" s="39" t="str">
        <f t="shared" si="114"/>
        <v/>
      </c>
      <c r="R463" s="84" t="str">
        <f t="shared" si="115"/>
        <v/>
      </c>
    </row>
    <row r="464" spans="1:18" x14ac:dyDescent="0.3">
      <c r="A464" s="24"/>
      <c r="B464" s="27"/>
      <c r="C464" s="48"/>
      <c r="D464" s="19"/>
      <c r="E464" s="20" t="str">
        <f t="shared" si="104"/>
        <v/>
      </c>
      <c r="F464" s="20" t="str">
        <f t="shared" si="105"/>
        <v/>
      </c>
      <c r="G464" s="81"/>
      <c r="H464" s="20" t="str">
        <f t="shared" si="106"/>
        <v/>
      </c>
      <c r="I464" s="20" t="str">
        <f t="shared" si="107"/>
        <v/>
      </c>
      <c r="J464" s="45" t="str">
        <f t="shared" si="108"/>
        <v/>
      </c>
      <c r="K464" s="45" t="str">
        <f t="shared" si="109"/>
        <v/>
      </c>
      <c r="L464" s="61" t="str">
        <f t="shared" si="110"/>
        <v/>
      </c>
      <c r="M464" s="23">
        <f t="shared" si="111"/>
        <v>0</v>
      </c>
      <c r="N464">
        <v>283</v>
      </c>
      <c r="O464" s="23">
        <f t="shared" si="112"/>
        <v>-283</v>
      </c>
      <c r="P464" s="45" t="str">
        <f t="shared" si="113"/>
        <v/>
      </c>
      <c r="Q464" s="39" t="str">
        <f t="shared" si="114"/>
        <v/>
      </c>
      <c r="R464" s="84" t="str">
        <f t="shared" si="115"/>
        <v/>
      </c>
    </row>
    <row r="465" spans="1:18" x14ac:dyDescent="0.3">
      <c r="A465" s="24"/>
      <c r="B465" s="27"/>
      <c r="C465" s="48"/>
      <c r="D465" s="19"/>
      <c r="E465" s="20" t="str">
        <f t="shared" si="104"/>
        <v/>
      </c>
      <c r="F465" s="20" t="str">
        <f t="shared" si="105"/>
        <v/>
      </c>
      <c r="G465" s="81"/>
      <c r="H465" s="20" t="str">
        <f t="shared" si="106"/>
        <v/>
      </c>
      <c r="I465" s="20" t="str">
        <f t="shared" si="107"/>
        <v/>
      </c>
      <c r="J465" s="45" t="str">
        <f t="shared" si="108"/>
        <v/>
      </c>
      <c r="K465" s="45" t="str">
        <f t="shared" si="109"/>
        <v/>
      </c>
      <c r="L465" s="61" t="str">
        <f t="shared" si="110"/>
        <v/>
      </c>
      <c r="M465" s="23">
        <f t="shared" si="111"/>
        <v>0</v>
      </c>
      <c r="N465">
        <v>284</v>
      </c>
      <c r="O465" s="23">
        <f t="shared" si="112"/>
        <v>-284</v>
      </c>
      <c r="P465" s="45" t="str">
        <f t="shared" si="113"/>
        <v/>
      </c>
      <c r="Q465" s="39" t="str">
        <f t="shared" si="114"/>
        <v/>
      </c>
      <c r="R465" s="84" t="str">
        <f t="shared" si="115"/>
        <v/>
      </c>
    </row>
    <row r="466" spans="1:18" x14ac:dyDescent="0.3">
      <c r="A466" s="24"/>
      <c r="B466" s="27"/>
      <c r="C466" s="48"/>
      <c r="D466" s="19"/>
      <c r="E466" s="20" t="str">
        <f t="shared" si="104"/>
        <v/>
      </c>
      <c r="F466" s="20" t="str">
        <f t="shared" si="105"/>
        <v/>
      </c>
      <c r="G466" s="81"/>
      <c r="H466" s="20" t="str">
        <f t="shared" si="106"/>
        <v/>
      </c>
      <c r="I466" s="20" t="str">
        <f t="shared" si="107"/>
        <v/>
      </c>
      <c r="J466" s="45" t="str">
        <f t="shared" si="108"/>
        <v/>
      </c>
      <c r="K466" s="45" t="str">
        <f t="shared" si="109"/>
        <v/>
      </c>
      <c r="L466" s="61" t="str">
        <f t="shared" si="110"/>
        <v/>
      </c>
      <c r="M466" s="23">
        <f t="shared" si="111"/>
        <v>0</v>
      </c>
      <c r="N466">
        <v>285</v>
      </c>
      <c r="O466" s="23">
        <f t="shared" si="112"/>
        <v>-285</v>
      </c>
      <c r="P466" s="45" t="str">
        <f t="shared" si="113"/>
        <v/>
      </c>
      <c r="Q466" s="39" t="str">
        <f t="shared" si="114"/>
        <v/>
      </c>
      <c r="R466" s="84" t="str">
        <f t="shared" si="115"/>
        <v/>
      </c>
    </row>
    <row r="467" spans="1:18" x14ac:dyDescent="0.3">
      <c r="A467" s="24"/>
      <c r="B467" s="27"/>
      <c r="C467" s="48"/>
      <c r="D467" s="19"/>
      <c r="E467" s="20" t="str">
        <f t="shared" si="104"/>
        <v/>
      </c>
      <c r="F467" s="20" t="str">
        <f t="shared" si="105"/>
        <v/>
      </c>
      <c r="G467" s="81"/>
      <c r="H467" s="20" t="str">
        <f t="shared" si="106"/>
        <v/>
      </c>
      <c r="I467" s="20" t="str">
        <f t="shared" si="107"/>
        <v/>
      </c>
      <c r="J467" s="45" t="str">
        <f t="shared" si="108"/>
        <v/>
      </c>
      <c r="K467" s="45" t="str">
        <f t="shared" si="109"/>
        <v/>
      </c>
      <c r="L467" s="61" t="str">
        <f t="shared" si="110"/>
        <v/>
      </c>
      <c r="M467" s="23">
        <f t="shared" si="111"/>
        <v>0</v>
      </c>
      <c r="N467">
        <v>286</v>
      </c>
      <c r="O467" s="23">
        <f t="shared" si="112"/>
        <v>-286</v>
      </c>
      <c r="P467" s="45" t="str">
        <f t="shared" si="113"/>
        <v/>
      </c>
      <c r="Q467" s="39" t="str">
        <f t="shared" si="114"/>
        <v/>
      </c>
      <c r="R467" s="84" t="str">
        <f t="shared" si="115"/>
        <v/>
      </c>
    </row>
    <row r="468" spans="1:18" x14ac:dyDescent="0.3">
      <c r="A468" s="24"/>
      <c r="B468" s="27"/>
      <c r="C468" s="48"/>
      <c r="D468" s="19"/>
      <c r="E468" s="20" t="str">
        <f t="shared" si="104"/>
        <v/>
      </c>
      <c r="F468" s="20" t="str">
        <f t="shared" si="105"/>
        <v/>
      </c>
      <c r="G468" s="81"/>
      <c r="H468" s="20" t="str">
        <f t="shared" si="106"/>
        <v/>
      </c>
      <c r="I468" s="20" t="str">
        <f t="shared" si="107"/>
        <v/>
      </c>
      <c r="J468" s="45" t="str">
        <f t="shared" si="108"/>
        <v/>
      </c>
      <c r="K468" s="45" t="str">
        <f t="shared" si="109"/>
        <v/>
      </c>
      <c r="L468" s="61" t="str">
        <f t="shared" si="110"/>
        <v/>
      </c>
      <c r="M468" s="23">
        <f t="shared" si="111"/>
        <v>0</v>
      </c>
      <c r="N468">
        <v>287</v>
      </c>
      <c r="O468" s="23">
        <f t="shared" si="112"/>
        <v>-287</v>
      </c>
      <c r="P468" s="45" t="str">
        <f t="shared" si="113"/>
        <v/>
      </c>
      <c r="Q468" s="39" t="str">
        <f t="shared" si="114"/>
        <v/>
      </c>
      <c r="R468" s="84" t="str">
        <f t="shared" si="115"/>
        <v/>
      </c>
    </row>
    <row r="469" spans="1:18" x14ac:dyDescent="0.3">
      <c r="A469" s="24"/>
      <c r="B469" s="27"/>
      <c r="C469" s="48"/>
      <c r="D469" s="19"/>
      <c r="E469" s="20" t="str">
        <f t="shared" si="104"/>
        <v/>
      </c>
      <c r="F469" s="20" t="str">
        <f t="shared" si="105"/>
        <v/>
      </c>
      <c r="G469" s="81"/>
      <c r="H469" s="20" t="str">
        <f t="shared" si="106"/>
        <v/>
      </c>
      <c r="I469" s="20" t="str">
        <f t="shared" si="107"/>
        <v/>
      </c>
      <c r="J469" s="45" t="str">
        <f t="shared" si="108"/>
        <v/>
      </c>
      <c r="K469" s="45" t="str">
        <f t="shared" si="109"/>
        <v/>
      </c>
      <c r="L469" s="61" t="str">
        <f t="shared" si="110"/>
        <v/>
      </c>
      <c r="M469" s="23">
        <f t="shared" si="111"/>
        <v>0</v>
      </c>
      <c r="N469">
        <v>288</v>
      </c>
      <c r="O469" s="23">
        <f t="shared" si="112"/>
        <v>-288</v>
      </c>
      <c r="P469" s="45" t="str">
        <f t="shared" si="113"/>
        <v/>
      </c>
      <c r="Q469" s="39" t="str">
        <f t="shared" si="114"/>
        <v/>
      </c>
      <c r="R469" s="84" t="str">
        <f t="shared" si="115"/>
        <v/>
      </c>
    </row>
    <row r="470" spans="1:18" x14ac:dyDescent="0.3">
      <c r="A470" s="24"/>
      <c r="B470" s="27"/>
      <c r="C470" s="48"/>
      <c r="D470" s="19"/>
      <c r="E470" s="20" t="str">
        <f t="shared" si="104"/>
        <v/>
      </c>
      <c r="F470" s="20" t="str">
        <f t="shared" si="105"/>
        <v/>
      </c>
      <c r="G470" s="81"/>
      <c r="H470" s="20" t="str">
        <f t="shared" si="106"/>
        <v/>
      </c>
      <c r="I470" s="20" t="str">
        <f t="shared" si="107"/>
        <v/>
      </c>
      <c r="J470" s="45" t="str">
        <f t="shared" si="108"/>
        <v/>
      </c>
      <c r="K470" s="45" t="str">
        <f t="shared" si="109"/>
        <v/>
      </c>
      <c r="L470" s="61" t="str">
        <f t="shared" si="110"/>
        <v/>
      </c>
      <c r="M470" s="23">
        <f t="shared" si="111"/>
        <v>0</v>
      </c>
      <c r="N470">
        <v>289</v>
      </c>
      <c r="O470" s="23">
        <f t="shared" si="112"/>
        <v>-289</v>
      </c>
      <c r="P470" s="45" t="str">
        <f t="shared" si="113"/>
        <v/>
      </c>
      <c r="Q470" s="39" t="str">
        <f t="shared" si="114"/>
        <v/>
      </c>
      <c r="R470" s="84" t="str">
        <f t="shared" si="115"/>
        <v/>
      </c>
    </row>
    <row r="471" spans="1:18" x14ac:dyDescent="0.3">
      <c r="A471" s="24"/>
      <c r="B471" s="27"/>
      <c r="C471" s="48"/>
      <c r="D471" s="19"/>
      <c r="E471" s="20" t="str">
        <f t="shared" si="104"/>
        <v/>
      </c>
      <c r="F471" s="20" t="str">
        <f t="shared" si="105"/>
        <v/>
      </c>
      <c r="G471" s="81"/>
      <c r="H471" s="20" t="str">
        <f t="shared" si="106"/>
        <v/>
      </c>
      <c r="I471" s="20" t="str">
        <f t="shared" si="107"/>
        <v/>
      </c>
      <c r="J471" s="45" t="str">
        <f t="shared" si="108"/>
        <v/>
      </c>
      <c r="K471" s="45" t="str">
        <f t="shared" si="109"/>
        <v/>
      </c>
      <c r="L471" s="61" t="str">
        <f t="shared" si="110"/>
        <v/>
      </c>
      <c r="M471" s="23">
        <f t="shared" si="111"/>
        <v>0</v>
      </c>
      <c r="N471">
        <v>290</v>
      </c>
      <c r="O471" s="23">
        <f t="shared" si="112"/>
        <v>-290</v>
      </c>
      <c r="P471" s="45" t="str">
        <f t="shared" si="113"/>
        <v/>
      </c>
      <c r="Q471" s="39" t="str">
        <f t="shared" si="114"/>
        <v/>
      </c>
      <c r="R471" s="84" t="str">
        <f t="shared" si="115"/>
        <v/>
      </c>
    </row>
    <row r="472" spans="1:18" x14ac:dyDescent="0.3">
      <c r="A472" s="24"/>
      <c r="B472" s="27"/>
      <c r="C472" s="48"/>
      <c r="D472" s="19"/>
      <c r="E472" s="20" t="str">
        <f t="shared" si="104"/>
        <v/>
      </c>
      <c r="F472" s="20" t="str">
        <f t="shared" si="105"/>
        <v/>
      </c>
      <c r="G472" s="81"/>
      <c r="H472" s="20" t="str">
        <f t="shared" si="106"/>
        <v/>
      </c>
      <c r="I472" s="20" t="str">
        <f t="shared" si="107"/>
        <v/>
      </c>
      <c r="J472" s="45" t="str">
        <f t="shared" si="108"/>
        <v/>
      </c>
      <c r="K472" s="45" t="str">
        <f t="shared" si="109"/>
        <v/>
      </c>
      <c r="L472" s="61" t="str">
        <f t="shared" si="110"/>
        <v/>
      </c>
      <c r="M472" s="23">
        <f t="shared" si="111"/>
        <v>0</v>
      </c>
      <c r="N472">
        <v>291</v>
      </c>
      <c r="O472" s="23">
        <f t="shared" si="112"/>
        <v>-291</v>
      </c>
      <c r="P472" s="45" t="str">
        <f t="shared" si="113"/>
        <v/>
      </c>
      <c r="Q472" s="39" t="str">
        <f t="shared" si="114"/>
        <v/>
      </c>
      <c r="R472" s="84" t="str">
        <f t="shared" si="115"/>
        <v/>
      </c>
    </row>
    <row r="473" spans="1:18" x14ac:dyDescent="0.3">
      <c r="A473" s="24"/>
      <c r="B473" s="27"/>
      <c r="C473" s="48"/>
      <c r="D473" s="19"/>
      <c r="E473" s="20" t="str">
        <f t="shared" si="104"/>
        <v/>
      </c>
      <c r="F473" s="20" t="str">
        <f t="shared" si="105"/>
        <v/>
      </c>
      <c r="G473" s="81"/>
      <c r="H473" s="20" t="str">
        <f t="shared" si="106"/>
        <v/>
      </c>
      <c r="I473" s="20" t="str">
        <f t="shared" si="107"/>
        <v/>
      </c>
      <c r="J473" s="45" t="str">
        <f t="shared" si="108"/>
        <v/>
      </c>
      <c r="K473" s="45" t="str">
        <f t="shared" si="109"/>
        <v/>
      </c>
      <c r="L473" s="61" t="str">
        <f t="shared" si="110"/>
        <v/>
      </c>
      <c r="M473" s="23">
        <f t="shared" si="111"/>
        <v>0</v>
      </c>
      <c r="N473">
        <v>292</v>
      </c>
      <c r="O473" s="23">
        <f t="shared" si="112"/>
        <v>-292</v>
      </c>
      <c r="P473" s="45" t="str">
        <f t="shared" si="113"/>
        <v/>
      </c>
      <c r="Q473" s="39" t="str">
        <f t="shared" si="114"/>
        <v/>
      </c>
      <c r="R473" s="84" t="str">
        <f t="shared" si="115"/>
        <v/>
      </c>
    </row>
    <row r="474" spans="1:18" x14ac:dyDescent="0.3">
      <c r="A474" s="24"/>
      <c r="B474" s="27"/>
      <c r="C474" s="48"/>
      <c r="D474" s="19"/>
      <c r="E474" s="20" t="str">
        <f t="shared" si="104"/>
        <v/>
      </c>
      <c r="F474" s="20" t="str">
        <f t="shared" si="105"/>
        <v/>
      </c>
      <c r="G474" s="81"/>
      <c r="H474" s="20" t="str">
        <f t="shared" si="106"/>
        <v/>
      </c>
      <c r="I474" s="20" t="str">
        <f t="shared" si="107"/>
        <v/>
      </c>
      <c r="J474" s="45" t="str">
        <f t="shared" si="108"/>
        <v/>
      </c>
      <c r="K474" s="45" t="str">
        <f t="shared" si="109"/>
        <v/>
      </c>
      <c r="L474" s="61" t="str">
        <f t="shared" si="110"/>
        <v/>
      </c>
      <c r="M474" s="23">
        <f t="shared" si="111"/>
        <v>0</v>
      </c>
      <c r="N474">
        <v>293</v>
      </c>
      <c r="O474" s="23">
        <f t="shared" si="112"/>
        <v>-293</v>
      </c>
      <c r="P474" s="45" t="str">
        <f t="shared" si="113"/>
        <v/>
      </c>
      <c r="Q474" s="39" t="str">
        <f t="shared" si="114"/>
        <v/>
      </c>
      <c r="R474" s="84" t="str">
        <f t="shared" si="115"/>
        <v/>
      </c>
    </row>
    <row r="475" spans="1:18" x14ac:dyDescent="0.3">
      <c r="A475" s="24"/>
      <c r="B475" s="27"/>
      <c r="C475" s="48"/>
      <c r="D475" s="19"/>
      <c r="E475" s="20" t="str">
        <f t="shared" si="104"/>
        <v/>
      </c>
      <c r="F475" s="20" t="str">
        <f t="shared" si="105"/>
        <v/>
      </c>
      <c r="G475" s="81"/>
      <c r="H475" s="20" t="str">
        <f t="shared" si="106"/>
        <v/>
      </c>
      <c r="I475" s="20" t="str">
        <f t="shared" si="107"/>
        <v/>
      </c>
      <c r="J475" s="45" t="str">
        <f t="shared" si="108"/>
        <v/>
      </c>
      <c r="K475" s="45" t="str">
        <f t="shared" si="109"/>
        <v/>
      </c>
      <c r="L475" s="61" t="str">
        <f t="shared" si="110"/>
        <v/>
      </c>
      <c r="M475" s="23">
        <f t="shared" si="111"/>
        <v>0</v>
      </c>
      <c r="N475">
        <v>294</v>
      </c>
      <c r="O475" s="23">
        <f t="shared" si="112"/>
        <v>-294</v>
      </c>
      <c r="P475" s="45" t="str">
        <f t="shared" si="113"/>
        <v/>
      </c>
      <c r="Q475" s="39" t="str">
        <f t="shared" si="114"/>
        <v/>
      </c>
      <c r="R475" s="84" t="str">
        <f t="shared" si="115"/>
        <v/>
      </c>
    </row>
    <row r="476" spans="1:18" x14ac:dyDescent="0.3">
      <c r="A476" s="24"/>
      <c r="B476" s="27"/>
      <c r="C476" s="48"/>
      <c r="D476" s="19"/>
      <c r="E476" s="20" t="str">
        <f t="shared" si="104"/>
        <v/>
      </c>
      <c r="F476" s="20" t="str">
        <f t="shared" si="105"/>
        <v/>
      </c>
      <c r="G476" s="81"/>
      <c r="H476" s="20" t="str">
        <f t="shared" si="106"/>
        <v/>
      </c>
      <c r="I476" s="20" t="str">
        <f t="shared" si="107"/>
        <v/>
      </c>
      <c r="J476" s="45" t="str">
        <f t="shared" si="108"/>
        <v/>
      </c>
      <c r="K476" s="45" t="str">
        <f t="shared" si="109"/>
        <v/>
      </c>
      <c r="L476" s="61" t="str">
        <f t="shared" si="110"/>
        <v/>
      </c>
      <c r="M476" s="23">
        <f t="shared" si="111"/>
        <v>0</v>
      </c>
      <c r="N476">
        <v>295</v>
      </c>
      <c r="O476" s="23">
        <f t="shared" si="112"/>
        <v>-295</v>
      </c>
      <c r="P476" s="45" t="str">
        <f t="shared" si="113"/>
        <v/>
      </c>
      <c r="Q476" s="39" t="str">
        <f t="shared" si="114"/>
        <v/>
      </c>
      <c r="R476" s="84" t="str">
        <f t="shared" si="115"/>
        <v/>
      </c>
    </row>
    <row r="477" spans="1:18" x14ac:dyDescent="0.3">
      <c r="A477" s="24"/>
      <c r="B477" s="27"/>
      <c r="C477" s="48"/>
      <c r="D477" s="19"/>
      <c r="E477" s="20" t="str">
        <f t="shared" si="104"/>
        <v/>
      </c>
      <c r="F477" s="20" t="str">
        <f t="shared" si="105"/>
        <v/>
      </c>
      <c r="G477" s="81"/>
      <c r="H477" s="20" t="str">
        <f t="shared" si="106"/>
        <v/>
      </c>
      <c r="I477" s="20" t="str">
        <f t="shared" si="107"/>
        <v/>
      </c>
      <c r="J477" s="45" t="str">
        <f t="shared" si="108"/>
        <v/>
      </c>
      <c r="K477" s="45" t="str">
        <f t="shared" si="109"/>
        <v/>
      </c>
      <c r="L477" s="61" t="str">
        <f t="shared" si="110"/>
        <v/>
      </c>
      <c r="M477" s="23">
        <f t="shared" si="111"/>
        <v>0</v>
      </c>
      <c r="N477">
        <v>296</v>
      </c>
      <c r="O477" s="23">
        <f t="shared" si="112"/>
        <v>-296</v>
      </c>
      <c r="P477" s="45" t="str">
        <f t="shared" si="113"/>
        <v/>
      </c>
      <c r="Q477" s="39" t="str">
        <f t="shared" si="114"/>
        <v/>
      </c>
      <c r="R477" s="84" t="str">
        <f t="shared" si="115"/>
        <v/>
      </c>
    </row>
    <row r="478" spans="1:18" x14ac:dyDescent="0.3">
      <c r="A478" s="24"/>
      <c r="B478" s="27"/>
      <c r="C478" s="48"/>
      <c r="D478" s="19"/>
      <c r="E478" s="20" t="str">
        <f t="shared" si="104"/>
        <v/>
      </c>
      <c r="F478" s="20" t="str">
        <f t="shared" si="105"/>
        <v/>
      </c>
      <c r="G478" s="81"/>
      <c r="H478" s="20" t="str">
        <f t="shared" si="106"/>
        <v/>
      </c>
      <c r="I478" s="20" t="str">
        <f t="shared" si="107"/>
        <v/>
      </c>
      <c r="J478" s="45" t="str">
        <f t="shared" si="108"/>
        <v/>
      </c>
      <c r="K478" s="45" t="str">
        <f t="shared" si="109"/>
        <v/>
      </c>
      <c r="L478" s="61" t="str">
        <f t="shared" si="110"/>
        <v/>
      </c>
      <c r="M478" s="23">
        <f t="shared" si="111"/>
        <v>0</v>
      </c>
      <c r="N478">
        <v>297</v>
      </c>
      <c r="O478" s="23">
        <f t="shared" si="112"/>
        <v>-297</v>
      </c>
      <c r="P478" s="45" t="str">
        <f t="shared" si="113"/>
        <v/>
      </c>
      <c r="Q478" s="39" t="str">
        <f t="shared" si="114"/>
        <v/>
      </c>
      <c r="R478" s="84" t="str">
        <f t="shared" si="115"/>
        <v/>
      </c>
    </row>
    <row r="479" spans="1:18" x14ac:dyDescent="0.3">
      <c r="A479" s="24"/>
      <c r="B479" s="27"/>
      <c r="C479" s="48"/>
      <c r="D479" s="19"/>
      <c r="E479" s="20" t="str">
        <f t="shared" si="104"/>
        <v/>
      </c>
      <c r="F479" s="20" t="str">
        <f t="shared" si="105"/>
        <v/>
      </c>
      <c r="G479" s="81"/>
      <c r="H479" s="20" t="str">
        <f t="shared" si="106"/>
        <v/>
      </c>
      <c r="I479" s="20" t="str">
        <f t="shared" si="107"/>
        <v/>
      </c>
      <c r="J479" s="45" t="str">
        <f t="shared" si="108"/>
        <v/>
      </c>
      <c r="K479" s="45" t="str">
        <f t="shared" si="109"/>
        <v/>
      </c>
      <c r="L479" s="61" t="str">
        <f t="shared" si="110"/>
        <v/>
      </c>
      <c r="M479" s="23">
        <f t="shared" si="111"/>
        <v>0</v>
      </c>
      <c r="N479">
        <v>298</v>
      </c>
      <c r="O479" s="23">
        <f t="shared" si="112"/>
        <v>-298</v>
      </c>
      <c r="P479" s="45" t="str">
        <f t="shared" si="113"/>
        <v/>
      </c>
      <c r="Q479" s="39" t="str">
        <f t="shared" si="114"/>
        <v/>
      </c>
      <c r="R479" s="84" t="str">
        <f t="shared" si="115"/>
        <v/>
      </c>
    </row>
    <row r="480" spans="1:18" x14ac:dyDescent="0.3">
      <c r="A480" s="24"/>
      <c r="B480" s="27"/>
      <c r="C480" s="48"/>
      <c r="D480" s="19"/>
      <c r="E480" s="20" t="str">
        <f t="shared" si="104"/>
        <v/>
      </c>
      <c r="F480" s="20" t="str">
        <f t="shared" si="105"/>
        <v/>
      </c>
      <c r="G480" s="81"/>
      <c r="H480" s="20" t="str">
        <f t="shared" si="106"/>
        <v/>
      </c>
      <c r="I480" s="20" t="str">
        <f t="shared" si="107"/>
        <v/>
      </c>
      <c r="J480" s="45" t="str">
        <f t="shared" si="108"/>
        <v/>
      </c>
      <c r="K480" s="45" t="str">
        <f t="shared" si="109"/>
        <v/>
      </c>
      <c r="L480" s="61" t="str">
        <f t="shared" si="110"/>
        <v/>
      </c>
      <c r="M480" s="23">
        <f t="shared" si="111"/>
        <v>0</v>
      </c>
      <c r="N480">
        <v>299</v>
      </c>
      <c r="O480" s="23">
        <f t="shared" si="112"/>
        <v>-299</v>
      </c>
      <c r="P480" s="45" t="str">
        <f t="shared" si="113"/>
        <v/>
      </c>
      <c r="Q480" s="39" t="str">
        <f t="shared" si="114"/>
        <v/>
      </c>
      <c r="R480" s="84" t="str">
        <f t="shared" si="115"/>
        <v/>
      </c>
    </row>
    <row r="481" spans="1:18" x14ac:dyDescent="0.3">
      <c r="A481" s="24"/>
      <c r="B481" s="27"/>
      <c r="C481" s="48"/>
      <c r="D481" s="19"/>
      <c r="E481" s="20" t="str">
        <f t="shared" ref="E481:E544" si="116">IF(D481="","",IF(G480="Won",1,IF(COUNTIF(G476:G480,"Lost")&gt;4,1,IF(E480&gt;=9,E480*2,E480*3))))</f>
        <v/>
      </c>
      <c r="F481" s="20" t="str">
        <f t="shared" ref="F481:F544" si="117">IF(D481="","",IF(G480="Won",  D481*E481,D481*E481))</f>
        <v/>
      </c>
      <c r="G481" s="81"/>
      <c r="H481" s="20" t="str">
        <f t="shared" ref="H481:H544" si="118">IF(G481="","",IF(G481="Won", E481*D481-E481,-E481))</f>
        <v/>
      </c>
      <c r="I481" s="20" t="str">
        <f t="shared" ref="I481:I544" si="119">IF(G481="","",H481+I480)</f>
        <v/>
      </c>
      <c r="J481" s="45" t="str">
        <f t="shared" ref="J481:J544" si="120">IF(G481="","",IF(G481="Won",J480+1,IF(G481="Push",J480,J480)))</f>
        <v/>
      </c>
      <c r="K481" s="45" t="str">
        <f t="shared" ref="K481:K544" si="121">IF(G481="","",IF(G481="Lost",K480+1,IF(G481="Push",K480,K480)))</f>
        <v/>
      </c>
      <c r="L481" s="61" t="str">
        <f t="shared" ref="L481:L544" si="122">IF(G481="","",J481/(J481+K481))</f>
        <v/>
      </c>
      <c r="M481" s="23">
        <f t="shared" ref="M481:M544" si="123">D481</f>
        <v>0</v>
      </c>
      <c r="N481">
        <v>300</v>
      </c>
      <c r="O481" s="23">
        <f t="shared" ref="O481:O544" si="124">M481-N481</f>
        <v>-300</v>
      </c>
      <c r="P481" s="45" t="str">
        <f t="shared" ref="P481:P544" si="125">IF(G481="","",IF(G481="Won",P480+1,IF(G481="Push",P480,P480)))</f>
        <v/>
      </c>
      <c r="Q481" s="39" t="str">
        <f t="shared" ref="Q481:Q544" si="126">IF(G481="","",IF(G481="Lost",Q480+1,IF(G481="Push",Q480,Q480)))</f>
        <v/>
      </c>
      <c r="R481" s="84" t="str">
        <f t="shared" ref="R481:R544" si="127">IF(G481="","",P481/(P481+Q481))</f>
        <v/>
      </c>
    </row>
    <row r="482" spans="1:18" x14ac:dyDescent="0.3">
      <c r="A482" s="24"/>
      <c r="B482" s="27"/>
      <c r="C482" s="48"/>
      <c r="D482" s="19"/>
      <c r="E482" s="20" t="str">
        <f t="shared" si="116"/>
        <v/>
      </c>
      <c r="F482" s="20" t="str">
        <f t="shared" si="117"/>
        <v/>
      </c>
      <c r="G482" s="81"/>
      <c r="H482" s="20" t="str">
        <f t="shared" si="118"/>
        <v/>
      </c>
      <c r="I482" s="20" t="str">
        <f t="shared" si="119"/>
        <v/>
      </c>
      <c r="J482" s="45" t="str">
        <f t="shared" si="120"/>
        <v/>
      </c>
      <c r="K482" s="45" t="str">
        <f t="shared" si="121"/>
        <v/>
      </c>
      <c r="L482" s="61" t="str">
        <f t="shared" si="122"/>
        <v/>
      </c>
      <c r="M482" s="23">
        <f t="shared" si="123"/>
        <v>0</v>
      </c>
      <c r="N482">
        <v>301</v>
      </c>
      <c r="O482" s="23">
        <f t="shared" si="124"/>
        <v>-301</v>
      </c>
      <c r="P482" s="45" t="str">
        <f t="shared" si="125"/>
        <v/>
      </c>
      <c r="Q482" s="39" t="str">
        <f t="shared" si="126"/>
        <v/>
      </c>
      <c r="R482" s="84" t="str">
        <f t="shared" si="127"/>
        <v/>
      </c>
    </row>
    <row r="483" spans="1:18" x14ac:dyDescent="0.3">
      <c r="A483" s="24"/>
      <c r="B483" s="27"/>
      <c r="C483" s="48"/>
      <c r="D483" s="19"/>
      <c r="E483" s="20" t="str">
        <f t="shared" si="116"/>
        <v/>
      </c>
      <c r="F483" s="20" t="str">
        <f t="shared" si="117"/>
        <v/>
      </c>
      <c r="G483" s="81"/>
      <c r="H483" s="20" t="str">
        <f t="shared" si="118"/>
        <v/>
      </c>
      <c r="I483" s="20" t="str">
        <f t="shared" si="119"/>
        <v/>
      </c>
      <c r="J483" s="45" t="str">
        <f t="shared" si="120"/>
        <v/>
      </c>
      <c r="K483" s="45" t="str">
        <f t="shared" si="121"/>
        <v/>
      </c>
      <c r="L483" s="61" t="str">
        <f t="shared" si="122"/>
        <v/>
      </c>
      <c r="M483" s="23">
        <f t="shared" si="123"/>
        <v>0</v>
      </c>
      <c r="N483">
        <v>302</v>
      </c>
      <c r="O483" s="23">
        <f t="shared" si="124"/>
        <v>-302</v>
      </c>
      <c r="P483" s="45" t="str">
        <f t="shared" si="125"/>
        <v/>
      </c>
      <c r="Q483" s="39" t="str">
        <f t="shared" si="126"/>
        <v/>
      </c>
      <c r="R483" s="84" t="str">
        <f t="shared" si="127"/>
        <v/>
      </c>
    </row>
    <row r="484" spans="1:18" x14ac:dyDescent="0.3">
      <c r="A484" s="24"/>
      <c r="B484" s="27"/>
      <c r="C484" s="48"/>
      <c r="D484" s="19"/>
      <c r="E484" s="20" t="str">
        <f t="shared" si="116"/>
        <v/>
      </c>
      <c r="F484" s="20" t="str">
        <f t="shared" si="117"/>
        <v/>
      </c>
      <c r="G484" s="81"/>
      <c r="H484" s="20" t="str">
        <f t="shared" si="118"/>
        <v/>
      </c>
      <c r="I484" s="20" t="str">
        <f t="shared" si="119"/>
        <v/>
      </c>
      <c r="J484" s="45" t="str">
        <f t="shared" si="120"/>
        <v/>
      </c>
      <c r="K484" s="45" t="str">
        <f t="shared" si="121"/>
        <v/>
      </c>
      <c r="L484" s="61" t="str">
        <f t="shared" si="122"/>
        <v/>
      </c>
      <c r="M484" s="23">
        <f t="shared" si="123"/>
        <v>0</v>
      </c>
      <c r="N484">
        <v>303</v>
      </c>
      <c r="O484" s="23">
        <f t="shared" si="124"/>
        <v>-303</v>
      </c>
      <c r="P484" s="45" t="str">
        <f t="shared" si="125"/>
        <v/>
      </c>
      <c r="Q484" s="39" t="str">
        <f t="shared" si="126"/>
        <v/>
      </c>
      <c r="R484" s="84" t="str">
        <f t="shared" si="127"/>
        <v/>
      </c>
    </row>
    <row r="485" spans="1:18" x14ac:dyDescent="0.3">
      <c r="A485" s="24"/>
      <c r="B485" s="27"/>
      <c r="C485" s="48"/>
      <c r="D485" s="19"/>
      <c r="E485" s="20" t="str">
        <f t="shared" si="116"/>
        <v/>
      </c>
      <c r="F485" s="20" t="str">
        <f t="shared" si="117"/>
        <v/>
      </c>
      <c r="G485" s="81"/>
      <c r="H485" s="20" t="str">
        <f t="shared" si="118"/>
        <v/>
      </c>
      <c r="I485" s="20" t="str">
        <f t="shared" si="119"/>
        <v/>
      </c>
      <c r="J485" s="45" t="str">
        <f t="shared" si="120"/>
        <v/>
      </c>
      <c r="K485" s="45" t="str">
        <f t="shared" si="121"/>
        <v/>
      </c>
      <c r="L485" s="61" t="str">
        <f t="shared" si="122"/>
        <v/>
      </c>
      <c r="M485" s="23">
        <f t="shared" si="123"/>
        <v>0</v>
      </c>
      <c r="N485">
        <v>304</v>
      </c>
      <c r="O485" s="23">
        <f t="shared" si="124"/>
        <v>-304</v>
      </c>
      <c r="P485" s="45" t="str">
        <f t="shared" si="125"/>
        <v/>
      </c>
      <c r="Q485" s="39" t="str">
        <f t="shared" si="126"/>
        <v/>
      </c>
      <c r="R485" s="84" t="str">
        <f t="shared" si="127"/>
        <v/>
      </c>
    </row>
    <row r="486" spans="1:18" x14ac:dyDescent="0.3">
      <c r="A486" s="24"/>
      <c r="B486" s="27"/>
      <c r="C486" s="48"/>
      <c r="D486" s="19"/>
      <c r="E486" s="20" t="str">
        <f t="shared" si="116"/>
        <v/>
      </c>
      <c r="F486" s="20" t="str">
        <f t="shared" si="117"/>
        <v/>
      </c>
      <c r="G486" s="81"/>
      <c r="H486" s="20" t="str">
        <f t="shared" si="118"/>
        <v/>
      </c>
      <c r="I486" s="20" t="str">
        <f t="shared" si="119"/>
        <v/>
      </c>
      <c r="J486" s="45" t="str">
        <f t="shared" si="120"/>
        <v/>
      </c>
      <c r="K486" s="45" t="str">
        <f t="shared" si="121"/>
        <v/>
      </c>
      <c r="L486" s="61" t="str">
        <f t="shared" si="122"/>
        <v/>
      </c>
      <c r="M486" s="23">
        <f t="shared" si="123"/>
        <v>0</v>
      </c>
      <c r="N486">
        <v>305</v>
      </c>
      <c r="O486" s="23">
        <f t="shared" si="124"/>
        <v>-305</v>
      </c>
      <c r="P486" s="45" t="str">
        <f t="shared" si="125"/>
        <v/>
      </c>
      <c r="Q486" s="39" t="str">
        <f t="shared" si="126"/>
        <v/>
      </c>
      <c r="R486" s="84" t="str">
        <f t="shared" si="127"/>
        <v/>
      </c>
    </row>
    <row r="487" spans="1:18" x14ac:dyDescent="0.3">
      <c r="A487" s="24"/>
      <c r="B487" s="27"/>
      <c r="C487" s="48"/>
      <c r="D487" s="19"/>
      <c r="E487" s="20" t="str">
        <f t="shared" si="116"/>
        <v/>
      </c>
      <c r="F487" s="20" t="str">
        <f t="shared" si="117"/>
        <v/>
      </c>
      <c r="G487" s="81"/>
      <c r="H487" s="20" t="str">
        <f t="shared" si="118"/>
        <v/>
      </c>
      <c r="I487" s="20" t="str">
        <f t="shared" si="119"/>
        <v/>
      </c>
      <c r="J487" s="45" t="str">
        <f t="shared" si="120"/>
        <v/>
      </c>
      <c r="K487" s="45" t="str">
        <f t="shared" si="121"/>
        <v/>
      </c>
      <c r="L487" s="61" t="str">
        <f t="shared" si="122"/>
        <v/>
      </c>
      <c r="M487" s="23">
        <f t="shared" si="123"/>
        <v>0</v>
      </c>
      <c r="N487">
        <v>306</v>
      </c>
      <c r="O487" s="23">
        <f t="shared" si="124"/>
        <v>-306</v>
      </c>
      <c r="P487" s="45" t="str">
        <f t="shared" si="125"/>
        <v/>
      </c>
      <c r="Q487" s="39" t="str">
        <f t="shared" si="126"/>
        <v/>
      </c>
      <c r="R487" s="84" t="str">
        <f t="shared" si="127"/>
        <v/>
      </c>
    </row>
    <row r="488" spans="1:18" x14ac:dyDescent="0.3">
      <c r="A488" s="24"/>
      <c r="B488" s="27"/>
      <c r="C488" s="48"/>
      <c r="D488" s="19"/>
      <c r="E488" s="20" t="str">
        <f t="shared" si="116"/>
        <v/>
      </c>
      <c r="F488" s="20" t="str">
        <f t="shared" si="117"/>
        <v/>
      </c>
      <c r="G488" s="81"/>
      <c r="H488" s="20" t="str">
        <f t="shared" si="118"/>
        <v/>
      </c>
      <c r="I488" s="20" t="str">
        <f t="shared" si="119"/>
        <v/>
      </c>
      <c r="J488" s="45" t="str">
        <f t="shared" si="120"/>
        <v/>
      </c>
      <c r="K488" s="45" t="str">
        <f t="shared" si="121"/>
        <v/>
      </c>
      <c r="L488" s="61" t="str">
        <f t="shared" si="122"/>
        <v/>
      </c>
      <c r="M488" s="23">
        <f t="shared" si="123"/>
        <v>0</v>
      </c>
      <c r="N488">
        <v>307</v>
      </c>
      <c r="O488" s="23">
        <f t="shared" si="124"/>
        <v>-307</v>
      </c>
      <c r="P488" s="45" t="str">
        <f t="shared" si="125"/>
        <v/>
      </c>
      <c r="Q488" s="39" t="str">
        <f t="shared" si="126"/>
        <v/>
      </c>
      <c r="R488" s="84" t="str">
        <f t="shared" si="127"/>
        <v/>
      </c>
    </row>
    <row r="489" spans="1:18" x14ac:dyDescent="0.3">
      <c r="A489" s="24"/>
      <c r="B489" s="27"/>
      <c r="C489" s="48"/>
      <c r="D489" s="19"/>
      <c r="E489" s="20" t="str">
        <f t="shared" si="116"/>
        <v/>
      </c>
      <c r="F489" s="20" t="str">
        <f t="shared" si="117"/>
        <v/>
      </c>
      <c r="G489" s="81"/>
      <c r="H489" s="20" t="str">
        <f t="shared" si="118"/>
        <v/>
      </c>
      <c r="I489" s="20" t="str">
        <f t="shared" si="119"/>
        <v/>
      </c>
      <c r="J489" s="45" t="str">
        <f t="shared" si="120"/>
        <v/>
      </c>
      <c r="K489" s="45" t="str">
        <f t="shared" si="121"/>
        <v/>
      </c>
      <c r="L489" s="61" t="str">
        <f t="shared" si="122"/>
        <v/>
      </c>
      <c r="M489" s="23">
        <f t="shared" si="123"/>
        <v>0</v>
      </c>
      <c r="N489">
        <v>308</v>
      </c>
      <c r="O489" s="23">
        <f t="shared" si="124"/>
        <v>-308</v>
      </c>
      <c r="P489" s="45" t="str">
        <f t="shared" si="125"/>
        <v/>
      </c>
      <c r="Q489" s="39" t="str">
        <f t="shared" si="126"/>
        <v/>
      </c>
      <c r="R489" s="84" t="str">
        <f t="shared" si="127"/>
        <v/>
      </c>
    </row>
    <row r="490" spans="1:18" x14ac:dyDescent="0.3">
      <c r="A490" s="24"/>
      <c r="B490" s="27"/>
      <c r="C490" s="48"/>
      <c r="D490" s="19"/>
      <c r="E490" s="20" t="str">
        <f t="shared" si="116"/>
        <v/>
      </c>
      <c r="F490" s="20" t="str">
        <f t="shared" si="117"/>
        <v/>
      </c>
      <c r="G490" s="81"/>
      <c r="H490" s="20" t="str">
        <f t="shared" si="118"/>
        <v/>
      </c>
      <c r="I490" s="20" t="str">
        <f t="shared" si="119"/>
        <v/>
      </c>
      <c r="J490" s="45" t="str">
        <f t="shared" si="120"/>
        <v/>
      </c>
      <c r="K490" s="45" t="str">
        <f t="shared" si="121"/>
        <v/>
      </c>
      <c r="L490" s="61" t="str">
        <f t="shared" si="122"/>
        <v/>
      </c>
      <c r="M490" s="23">
        <f t="shared" si="123"/>
        <v>0</v>
      </c>
      <c r="N490">
        <v>309</v>
      </c>
      <c r="O490" s="23">
        <f t="shared" si="124"/>
        <v>-309</v>
      </c>
      <c r="P490" s="45" t="str">
        <f t="shared" si="125"/>
        <v/>
      </c>
      <c r="Q490" s="39" t="str">
        <f t="shared" si="126"/>
        <v/>
      </c>
      <c r="R490" s="84" t="str">
        <f t="shared" si="127"/>
        <v/>
      </c>
    </row>
    <row r="491" spans="1:18" x14ac:dyDescent="0.3">
      <c r="A491" s="24"/>
      <c r="B491" s="27"/>
      <c r="C491" s="48"/>
      <c r="D491" s="19"/>
      <c r="E491" s="20" t="str">
        <f t="shared" si="116"/>
        <v/>
      </c>
      <c r="F491" s="20" t="str">
        <f t="shared" si="117"/>
        <v/>
      </c>
      <c r="G491" s="81"/>
      <c r="H491" s="20" t="str">
        <f t="shared" si="118"/>
        <v/>
      </c>
      <c r="I491" s="20" t="str">
        <f t="shared" si="119"/>
        <v/>
      </c>
      <c r="J491" s="45" t="str">
        <f t="shared" si="120"/>
        <v/>
      </c>
      <c r="K491" s="45" t="str">
        <f t="shared" si="121"/>
        <v/>
      </c>
      <c r="L491" s="61" t="str">
        <f t="shared" si="122"/>
        <v/>
      </c>
      <c r="M491" s="23">
        <f t="shared" si="123"/>
        <v>0</v>
      </c>
      <c r="N491">
        <v>310</v>
      </c>
      <c r="O491" s="23">
        <f t="shared" si="124"/>
        <v>-310</v>
      </c>
      <c r="P491" s="45" t="str">
        <f t="shared" si="125"/>
        <v/>
      </c>
      <c r="Q491" s="39" t="str">
        <f t="shared" si="126"/>
        <v/>
      </c>
      <c r="R491" s="84" t="str">
        <f t="shared" si="127"/>
        <v/>
      </c>
    </row>
    <row r="492" spans="1:18" x14ac:dyDescent="0.3">
      <c r="A492" s="24"/>
      <c r="B492" s="27"/>
      <c r="C492" s="48"/>
      <c r="D492" s="19"/>
      <c r="E492" s="20" t="str">
        <f t="shared" si="116"/>
        <v/>
      </c>
      <c r="F492" s="20" t="str">
        <f t="shared" si="117"/>
        <v/>
      </c>
      <c r="G492" s="81"/>
      <c r="H492" s="20" t="str">
        <f t="shared" si="118"/>
        <v/>
      </c>
      <c r="I492" s="20" t="str">
        <f t="shared" si="119"/>
        <v/>
      </c>
      <c r="J492" s="45" t="str">
        <f t="shared" si="120"/>
        <v/>
      </c>
      <c r="K492" s="45" t="str">
        <f t="shared" si="121"/>
        <v/>
      </c>
      <c r="L492" s="61" t="str">
        <f t="shared" si="122"/>
        <v/>
      </c>
      <c r="M492" s="23">
        <f t="shared" si="123"/>
        <v>0</v>
      </c>
      <c r="N492">
        <v>311</v>
      </c>
      <c r="O492" s="23">
        <f t="shared" si="124"/>
        <v>-311</v>
      </c>
      <c r="P492" s="45" t="str">
        <f t="shared" si="125"/>
        <v/>
      </c>
      <c r="Q492" s="39" t="str">
        <f t="shared" si="126"/>
        <v/>
      </c>
      <c r="R492" s="84" t="str">
        <f t="shared" si="127"/>
        <v/>
      </c>
    </row>
    <row r="493" spans="1:18" x14ac:dyDescent="0.3">
      <c r="A493" s="24"/>
      <c r="B493" s="27"/>
      <c r="C493" s="48"/>
      <c r="D493" s="19"/>
      <c r="E493" s="20" t="str">
        <f t="shared" si="116"/>
        <v/>
      </c>
      <c r="F493" s="20" t="str">
        <f t="shared" si="117"/>
        <v/>
      </c>
      <c r="G493" s="81"/>
      <c r="H493" s="20" t="str">
        <f t="shared" si="118"/>
        <v/>
      </c>
      <c r="I493" s="20" t="str">
        <f t="shared" si="119"/>
        <v/>
      </c>
      <c r="J493" s="45" t="str">
        <f t="shared" si="120"/>
        <v/>
      </c>
      <c r="K493" s="45" t="str">
        <f t="shared" si="121"/>
        <v/>
      </c>
      <c r="L493" s="61" t="str">
        <f t="shared" si="122"/>
        <v/>
      </c>
      <c r="M493" s="23">
        <f t="shared" si="123"/>
        <v>0</v>
      </c>
      <c r="N493">
        <v>312</v>
      </c>
      <c r="O493" s="23">
        <f t="shared" si="124"/>
        <v>-312</v>
      </c>
      <c r="P493" s="45" t="str">
        <f t="shared" si="125"/>
        <v/>
      </c>
      <c r="Q493" s="39" t="str">
        <f t="shared" si="126"/>
        <v/>
      </c>
      <c r="R493" s="84" t="str">
        <f t="shared" si="127"/>
        <v/>
      </c>
    </row>
    <row r="494" spans="1:18" x14ac:dyDescent="0.3">
      <c r="A494" s="24"/>
      <c r="B494" s="27"/>
      <c r="C494" s="48"/>
      <c r="D494" s="19"/>
      <c r="E494" s="20" t="str">
        <f t="shared" si="116"/>
        <v/>
      </c>
      <c r="F494" s="20" t="str">
        <f t="shared" si="117"/>
        <v/>
      </c>
      <c r="G494" s="81"/>
      <c r="H494" s="20" t="str">
        <f t="shared" si="118"/>
        <v/>
      </c>
      <c r="I494" s="20" t="str">
        <f t="shared" si="119"/>
        <v/>
      </c>
      <c r="J494" s="45" t="str">
        <f t="shared" si="120"/>
        <v/>
      </c>
      <c r="K494" s="45" t="str">
        <f t="shared" si="121"/>
        <v/>
      </c>
      <c r="L494" s="61" t="str">
        <f t="shared" si="122"/>
        <v/>
      </c>
      <c r="M494" s="23">
        <f t="shared" si="123"/>
        <v>0</v>
      </c>
      <c r="N494">
        <v>313</v>
      </c>
      <c r="O494" s="23">
        <f t="shared" si="124"/>
        <v>-313</v>
      </c>
      <c r="P494" s="45" t="str">
        <f t="shared" si="125"/>
        <v/>
      </c>
      <c r="Q494" s="39" t="str">
        <f t="shared" si="126"/>
        <v/>
      </c>
      <c r="R494" s="84" t="str">
        <f t="shared" si="127"/>
        <v/>
      </c>
    </row>
    <row r="495" spans="1:18" x14ac:dyDescent="0.3">
      <c r="A495" s="24"/>
      <c r="B495" s="27"/>
      <c r="C495" s="48"/>
      <c r="D495" s="19"/>
      <c r="E495" s="20" t="str">
        <f t="shared" si="116"/>
        <v/>
      </c>
      <c r="F495" s="20" t="str">
        <f t="shared" si="117"/>
        <v/>
      </c>
      <c r="G495" s="81"/>
      <c r="H495" s="20" t="str">
        <f t="shared" si="118"/>
        <v/>
      </c>
      <c r="I495" s="20" t="str">
        <f t="shared" si="119"/>
        <v/>
      </c>
      <c r="J495" s="45" t="str">
        <f t="shared" si="120"/>
        <v/>
      </c>
      <c r="K495" s="45" t="str">
        <f t="shared" si="121"/>
        <v/>
      </c>
      <c r="L495" s="61" t="str">
        <f t="shared" si="122"/>
        <v/>
      </c>
      <c r="M495" s="23">
        <f t="shared" si="123"/>
        <v>0</v>
      </c>
      <c r="N495">
        <v>314</v>
      </c>
      <c r="O495" s="23">
        <f t="shared" si="124"/>
        <v>-314</v>
      </c>
      <c r="P495" s="45" t="str">
        <f t="shared" si="125"/>
        <v/>
      </c>
      <c r="Q495" s="39" t="str">
        <f t="shared" si="126"/>
        <v/>
      </c>
      <c r="R495" s="84" t="str">
        <f t="shared" si="127"/>
        <v/>
      </c>
    </row>
    <row r="496" spans="1:18" x14ac:dyDescent="0.3">
      <c r="A496" s="24"/>
      <c r="B496" s="27"/>
      <c r="C496" s="48"/>
      <c r="D496" s="19"/>
      <c r="E496" s="20" t="str">
        <f t="shared" si="116"/>
        <v/>
      </c>
      <c r="F496" s="20" t="str">
        <f t="shared" si="117"/>
        <v/>
      </c>
      <c r="G496" s="81"/>
      <c r="H496" s="20" t="str">
        <f t="shared" si="118"/>
        <v/>
      </c>
      <c r="I496" s="20" t="str">
        <f t="shared" si="119"/>
        <v/>
      </c>
      <c r="J496" s="45" t="str">
        <f t="shared" si="120"/>
        <v/>
      </c>
      <c r="K496" s="45" t="str">
        <f t="shared" si="121"/>
        <v/>
      </c>
      <c r="L496" s="61" t="str">
        <f t="shared" si="122"/>
        <v/>
      </c>
      <c r="M496" s="23">
        <f t="shared" si="123"/>
        <v>0</v>
      </c>
      <c r="N496">
        <v>315</v>
      </c>
      <c r="O496" s="23">
        <f t="shared" si="124"/>
        <v>-315</v>
      </c>
      <c r="P496" s="45" t="str">
        <f t="shared" si="125"/>
        <v/>
      </c>
      <c r="Q496" s="39" t="str">
        <f t="shared" si="126"/>
        <v/>
      </c>
      <c r="R496" s="84" t="str">
        <f t="shared" si="127"/>
        <v/>
      </c>
    </row>
    <row r="497" spans="1:18" x14ac:dyDescent="0.3">
      <c r="A497" s="24"/>
      <c r="B497" s="27"/>
      <c r="C497" s="48"/>
      <c r="D497" s="19"/>
      <c r="E497" s="20" t="str">
        <f t="shared" si="116"/>
        <v/>
      </c>
      <c r="F497" s="20" t="str">
        <f t="shared" si="117"/>
        <v/>
      </c>
      <c r="G497" s="81"/>
      <c r="H497" s="20" t="str">
        <f t="shared" si="118"/>
        <v/>
      </c>
      <c r="I497" s="20" t="str">
        <f t="shared" si="119"/>
        <v/>
      </c>
      <c r="J497" s="45" t="str">
        <f t="shared" si="120"/>
        <v/>
      </c>
      <c r="K497" s="45" t="str">
        <f t="shared" si="121"/>
        <v/>
      </c>
      <c r="L497" s="61" t="str">
        <f t="shared" si="122"/>
        <v/>
      </c>
      <c r="M497" s="23">
        <f t="shared" si="123"/>
        <v>0</v>
      </c>
      <c r="N497">
        <v>316</v>
      </c>
      <c r="O497" s="23">
        <f t="shared" si="124"/>
        <v>-316</v>
      </c>
      <c r="P497" s="45" t="str">
        <f t="shared" si="125"/>
        <v/>
      </c>
      <c r="Q497" s="39" t="str">
        <f t="shared" si="126"/>
        <v/>
      </c>
      <c r="R497" s="84" t="str">
        <f t="shared" si="127"/>
        <v/>
      </c>
    </row>
    <row r="498" spans="1:18" x14ac:dyDescent="0.3">
      <c r="A498" s="24"/>
      <c r="B498" s="27"/>
      <c r="C498" s="48"/>
      <c r="D498" s="19"/>
      <c r="E498" s="20" t="str">
        <f t="shared" si="116"/>
        <v/>
      </c>
      <c r="F498" s="20" t="str">
        <f t="shared" si="117"/>
        <v/>
      </c>
      <c r="G498" s="81"/>
      <c r="H498" s="20" t="str">
        <f t="shared" si="118"/>
        <v/>
      </c>
      <c r="I498" s="20" t="str">
        <f t="shared" si="119"/>
        <v/>
      </c>
      <c r="J498" s="45" t="str">
        <f t="shared" si="120"/>
        <v/>
      </c>
      <c r="K498" s="45" t="str">
        <f t="shared" si="121"/>
        <v/>
      </c>
      <c r="L498" s="61" t="str">
        <f t="shared" si="122"/>
        <v/>
      </c>
      <c r="M498" s="23">
        <f t="shared" si="123"/>
        <v>0</v>
      </c>
      <c r="N498">
        <v>317</v>
      </c>
      <c r="O498" s="23">
        <f t="shared" si="124"/>
        <v>-317</v>
      </c>
      <c r="P498" s="45" t="str">
        <f t="shared" si="125"/>
        <v/>
      </c>
      <c r="Q498" s="39" t="str">
        <f t="shared" si="126"/>
        <v/>
      </c>
      <c r="R498" s="84" t="str">
        <f t="shared" si="127"/>
        <v/>
      </c>
    </row>
    <row r="499" spans="1:18" x14ac:dyDescent="0.3">
      <c r="A499" s="24"/>
      <c r="B499" s="27"/>
      <c r="C499" s="48"/>
      <c r="D499" s="19"/>
      <c r="E499" s="20" t="str">
        <f t="shared" si="116"/>
        <v/>
      </c>
      <c r="F499" s="20" t="str">
        <f t="shared" si="117"/>
        <v/>
      </c>
      <c r="G499" s="81"/>
      <c r="H499" s="20" t="str">
        <f t="shared" si="118"/>
        <v/>
      </c>
      <c r="I499" s="20" t="str">
        <f t="shared" si="119"/>
        <v/>
      </c>
      <c r="J499" s="45" t="str">
        <f t="shared" si="120"/>
        <v/>
      </c>
      <c r="K499" s="45" t="str">
        <f t="shared" si="121"/>
        <v/>
      </c>
      <c r="L499" s="61" t="str">
        <f t="shared" si="122"/>
        <v/>
      </c>
      <c r="M499" s="23">
        <f t="shared" si="123"/>
        <v>0</v>
      </c>
      <c r="N499">
        <v>318</v>
      </c>
      <c r="O499" s="23">
        <f t="shared" si="124"/>
        <v>-318</v>
      </c>
      <c r="P499" s="45" t="str">
        <f t="shared" si="125"/>
        <v/>
      </c>
      <c r="Q499" s="39" t="str">
        <f t="shared" si="126"/>
        <v/>
      </c>
      <c r="R499" s="84" t="str">
        <f t="shared" si="127"/>
        <v/>
      </c>
    </row>
    <row r="500" spans="1:18" x14ac:dyDescent="0.3">
      <c r="A500" s="24"/>
      <c r="B500" s="27"/>
      <c r="C500" s="48"/>
      <c r="D500" s="19"/>
      <c r="E500" s="20" t="str">
        <f t="shared" si="116"/>
        <v/>
      </c>
      <c r="F500" s="20" t="str">
        <f t="shared" si="117"/>
        <v/>
      </c>
      <c r="G500" s="81"/>
      <c r="H500" s="20" t="str">
        <f t="shared" si="118"/>
        <v/>
      </c>
      <c r="I500" s="20" t="str">
        <f t="shared" si="119"/>
        <v/>
      </c>
      <c r="J500" s="45" t="str">
        <f t="shared" si="120"/>
        <v/>
      </c>
      <c r="K500" s="45" t="str">
        <f t="shared" si="121"/>
        <v/>
      </c>
      <c r="L500" s="61" t="str">
        <f t="shared" si="122"/>
        <v/>
      </c>
      <c r="M500" s="23">
        <f t="shared" si="123"/>
        <v>0</v>
      </c>
      <c r="N500">
        <v>319</v>
      </c>
      <c r="O500" s="23">
        <f t="shared" si="124"/>
        <v>-319</v>
      </c>
      <c r="P500" s="45" t="str">
        <f t="shared" si="125"/>
        <v/>
      </c>
      <c r="Q500" s="39" t="str">
        <f t="shared" si="126"/>
        <v/>
      </c>
      <c r="R500" s="84" t="str">
        <f t="shared" si="127"/>
        <v/>
      </c>
    </row>
    <row r="501" spans="1:18" x14ac:dyDescent="0.3">
      <c r="A501" s="24"/>
      <c r="B501" s="27"/>
      <c r="C501" s="48"/>
      <c r="D501" s="19"/>
      <c r="E501" s="20" t="str">
        <f t="shared" si="116"/>
        <v/>
      </c>
      <c r="F501" s="20" t="str">
        <f t="shared" si="117"/>
        <v/>
      </c>
      <c r="G501" s="81"/>
      <c r="H501" s="20" t="str">
        <f t="shared" si="118"/>
        <v/>
      </c>
      <c r="I501" s="20" t="str">
        <f t="shared" si="119"/>
        <v/>
      </c>
      <c r="J501" s="45" t="str">
        <f t="shared" si="120"/>
        <v/>
      </c>
      <c r="K501" s="45" t="str">
        <f t="shared" si="121"/>
        <v/>
      </c>
      <c r="L501" s="61" t="str">
        <f t="shared" si="122"/>
        <v/>
      </c>
      <c r="M501" s="23">
        <f t="shared" si="123"/>
        <v>0</v>
      </c>
      <c r="N501">
        <v>320</v>
      </c>
      <c r="O501" s="23">
        <f t="shared" si="124"/>
        <v>-320</v>
      </c>
      <c r="P501" s="45" t="str">
        <f t="shared" si="125"/>
        <v/>
      </c>
      <c r="Q501" s="39" t="str">
        <f t="shared" si="126"/>
        <v/>
      </c>
      <c r="R501" s="84" t="str">
        <f t="shared" si="127"/>
        <v/>
      </c>
    </row>
    <row r="502" spans="1:18" x14ac:dyDescent="0.3">
      <c r="A502" s="24"/>
      <c r="B502" s="27"/>
      <c r="C502" s="48"/>
      <c r="D502" s="19"/>
      <c r="E502" s="20" t="str">
        <f t="shared" si="116"/>
        <v/>
      </c>
      <c r="F502" s="20" t="str">
        <f t="shared" si="117"/>
        <v/>
      </c>
      <c r="G502" s="81"/>
      <c r="H502" s="20" t="str">
        <f t="shared" si="118"/>
        <v/>
      </c>
      <c r="I502" s="20" t="str">
        <f t="shared" si="119"/>
        <v/>
      </c>
      <c r="J502" s="45" t="str">
        <f t="shared" si="120"/>
        <v/>
      </c>
      <c r="K502" s="45" t="str">
        <f t="shared" si="121"/>
        <v/>
      </c>
      <c r="L502" s="61" t="str">
        <f t="shared" si="122"/>
        <v/>
      </c>
      <c r="M502" s="23">
        <f t="shared" si="123"/>
        <v>0</v>
      </c>
      <c r="N502">
        <v>321</v>
      </c>
      <c r="O502" s="23">
        <f t="shared" si="124"/>
        <v>-321</v>
      </c>
      <c r="P502" s="45" t="str">
        <f t="shared" si="125"/>
        <v/>
      </c>
      <c r="Q502" s="39" t="str">
        <f t="shared" si="126"/>
        <v/>
      </c>
      <c r="R502" s="84" t="str">
        <f t="shared" si="127"/>
        <v/>
      </c>
    </row>
    <row r="503" spans="1:18" x14ac:dyDescent="0.3">
      <c r="A503" s="24"/>
      <c r="B503" s="27"/>
      <c r="C503" s="48"/>
      <c r="D503" s="19"/>
      <c r="E503" s="20" t="str">
        <f t="shared" si="116"/>
        <v/>
      </c>
      <c r="F503" s="20" t="str">
        <f t="shared" si="117"/>
        <v/>
      </c>
      <c r="G503" s="81"/>
      <c r="H503" s="20" t="str">
        <f t="shared" si="118"/>
        <v/>
      </c>
      <c r="I503" s="20" t="str">
        <f t="shared" si="119"/>
        <v/>
      </c>
      <c r="J503" s="45" t="str">
        <f t="shared" si="120"/>
        <v/>
      </c>
      <c r="K503" s="45" t="str">
        <f t="shared" si="121"/>
        <v/>
      </c>
      <c r="L503" s="61" t="str">
        <f t="shared" si="122"/>
        <v/>
      </c>
      <c r="M503" s="23">
        <f t="shared" si="123"/>
        <v>0</v>
      </c>
      <c r="N503">
        <v>322</v>
      </c>
      <c r="O503" s="23">
        <f t="shared" si="124"/>
        <v>-322</v>
      </c>
      <c r="P503" s="45" t="str">
        <f t="shared" si="125"/>
        <v/>
      </c>
      <c r="Q503" s="39" t="str">
        <f t="shared" si="126"/>
        <v/>
      </c>
      <c r="R503" s="84" t="str">
        <f t="shared" si="127"/>
        <v/>
      </c>
    </row>
    <row r="504" spans="1:18" x14ac:dyDescent="0.3">
      <c r="A504" s="24"/>
      <c r="B504" s="27"/>
      <c r="C504" s="48"/>
      <c r="D504" s="19"/>
      <c r="E504" s="20" t="str">
        <f t="shared" si="116"/>
        <v/>
      </c>
      <c r="F504" s="20" t="str">
        <f t="shared" si="117"/>
        <v/>
      </c>
      <c r="G504" s="81"/>
      <c r="H504" s="20" t="str">
        <f t="shared" si="118"/>
        <v/>
      </c>
      <c r="I504" s="20" t="str">
        <f t="shared" si="119"/>
        <v/>
      </c>
      <c r="J504" s="45" t="str">
        <f t="shared" si="120"/>
        <v/>
      </c>
      <c r="K504" s="45" t="str">
        <f t="shared" si="121"/>
        <v/>
      </c>
      <c r="L504" s="61" t="str">
        <f t="shared" si="122"/>
        <v/>
      </c>
      <c r="M504" s="23">
        <f t="shared" si="123"/>
        <v>0</v>
      </c>
      <c r="N504">
        <v>323</v>
      </c>
      <c r="O504" s="23">
        <f t="shared" si="124"/>
        <v>-323</v>
      </c>
      <c r="P504" s="45" t="str">
        <f t="shared" si="125"/>
        <v/>
      </c>
      <c r="Q504" s="39" t="str">
        <f t="shared" si="126"/>
        <v/>
      </c>
      <c r="R504" s="84" t="str">
        <f t="shared" si="127"/>
        <v/>
      </c>
    </row>
    <row r="505" spans="1:18" x14ac:dyDescent="0.3">
      <c r="A505" s="24"/>
      <c r="B505" s="27"/>
      <c r="C505" s="48"/>
      <c r="D505" s="19"/>
      <c r="E505" s="20" t="str">
        <f t="shared" si="116"/>
        <v/>
      </c>
      <c r="F505" s="20" t="str">
        <f t="shared" si="117"/>
        <v/>
      </c>
      <c r="G505" s="81"/>
      <c r="H505" s="20" t="str">
        <f t="shared" si="118"/>
        <v/>
      </c>
      <c r="I505" s="20" t="str">
        <f t="shared" si="119"/>
        <v/>
      </c>
      <c r="J505" s="45" t="str">
        <f t="shared" si="120"/>
        <v/>
      </c>
      <c r="K505" s="45" t="str">
        <f t="shared" si="121"/>
        <v/>
      </c>
      <c r="L505" s="61" t="str">
        <f t="shared" si="122"/>
        <v/>
      </c>
      <c r="M505" s="23">
        <f t="shared" si="123"/>
        <v>0</v>
      </c>
      <c r="N505">
        <v>324</v>
      </c>
      <c r="O505" s="23">
        <f t="shared" si="124"/>
        <v>-324</v>
      </c>
      <c r="P505" s="45" t="str">
        <f t="shared" si="125"/>
        <v/>
      </c>
      <c r="Q505" s="39" t="str">
        <f t="shared" si="126"/>
        <v/>
      </c>
      <c r="R505" s="84" t="str">
        <f t="shared" si="127"/>
        <v/>
      </c>
    </row>
    <row r="506" spans="1:18" x14ac:dyDescent="0.3">
      <c r="A506" s="24"/>
      <c r="B506" s="27"/>
      <c r="C506" s="48"/>
      <c r="D506" s="19"/>
      <c r="E506" s="20" t="str">
        <f t="shared" si="116"/>
        <v/>
      </c>
      <c r="F506" s="20" t="str">
        <f t="shared" si="117"/>
        <v/>
      </c>
      <c r="G506" s="81"/>
      <c r="H506" s="20" t="str">
        <f t="shared" si="118"/>
        <v/>
      </c>
      <c r="I506" s="20" t="str">
        <f t="shared" si="119"/>
        <v/>
      </c>
      <c r="J506" s="45" t="str">
        <f t="shared" si="120"/>
        <v/>
      </c>
      <c r="K506" s="45" t="str">
        <f t="shared" si="121"/>
        <v/>
      </c>
      <c r="L506" s="61" t="str">
        <f t="shared" si="122"/>
        <v/>
      </c>
      <c r="M506" s="23">
        <f t="shared" si="123"/>
        <v>0</v>
      </c>
      <c r="N506">
        <v>325</v>
      </c>
      <c r="O506" s="23">
        <f t="shared" si="124"/>
        <v>-325</v>
      </c>
      <c r="P506" s="45" t="str">
        <f t="shared" si="125"/>
        <v/>
      </c>
      <c r="Q506" s="39" t="str">
        <f t="shared" si="126"/>
        <v/>
      </c>
      <c r="R506" s="84" t="str">
        <f t="shared" si="127"/>
        <v/>
      </c>
    </row>
    <row r="507" spans="1:18" x14ac:dyDescent="0.3">
      <c r="A507" s="24"/>
      <c r="B507" s="27"/>
      <c r="C507" s="48"/>
      <c r="D507" s="19"/>
      <c r="E507" s="20" t="str">
        <f t="shared" si="116"/>
        <v/>
      </c>
      <c r="F507" s="20" t="str">
        <f t="shared" si="117"/>
        <v/>
      </c>
      <c r="G507" s="81"/>
      <c r="H507" s="20" t="str">
        <f t="shared" si="118"/>
        <v/>
      </c>
      <c r="I507" s="20" t="str">
        <f t="shared" si="119"/>
        <v/>
      </c>
      <c r="J507" s="45" t="str">
        <f t="shared" si="120"/>
        <v/>
      </c>
      <c r="K507" s="45" t="str">
        <f t="shared" si="121"/>
        <v/>
      </c>
      <c r="L507" s="61" t="str">
        <f t="shared" si="122"/>
        <v/>
      </c>
      <c r="M507" s="23">
        <f t="shared" si="123"/>
        <v>0</v>
      </c>
      <c r="N507">
        <v>326</v>
      </c>
      <c r="O507" s="23">
        <f t="shared" si="124"/>
        <v>-326</v>
      </c>
      <c r="P507" s="45" t="str">
        <f t="shared" si="125"/>
        <v/>
      </c>
      <c r="Q507" s="39" t="str">
        <f t="shared" si="126"/>
        <v/>
      </c>
      <c r="R507" s="84" t="str">
        <f t="shared" si="127"/>
        <v/>
      </c>
    </row>
    <row r="508" spans="1:18" x14ac:dyDescent="0.3">
      <c r="A508" s="24"/>
      <c r="B508" s="27"/>
      <c r="C508" s="48"/>
      <c r="D508" s="19"/>
      <c r="E508" s="20" t="str">
        <f t="shared" si="116"/>
        <v/>
      </c>
      <c r="F508" s="20" t="str">
        <f t="shared" si="117"/>
        <v/>
      </c>
      <c r="G508" s="81"/>
      <c r="H508" s="20" t="str">
        <f t="shared" si="118"/>
        <v/>
      </c>
      <c r="I508" s="20" t="str">
        <f t="shared" si="119"/>
        <v/>
      </c>
      <c r="J508" s="45" t="str">
        <f t="shared" si="120"/>
        <v/>
      </c>
      <c r="K508" s="45" t="str">
        <f t="shared" si="121"/>
        <v/>
      </c>
      <c r="L508" s="61" t="str">
        <f t="shared" si="122"/>
        <v/>
      </c>
      <c r="M508" s="23">
        <f t="shared" si="123"/>
        <v>0</v>
      </c>
      <c r="N508">
        <v>327</v>
      </c>
      <c r="O508" s="23">
        <f t="shared" si="124"/>
        <v>-327</v>
      </c>
      <c r="P508" s="45" t="str">
        <f t="shared" si="125"/>
        <v/>
      </c>
      <c r="Q508" s="39" t="str">
        <f t="shared" si="126"/>
        <v/>
      </c>
      <c r="R508" s="84" t="str">
        <f t="shared" si="127"/>
        <v/>
      </c>
    </row>
    <row r="509" spans="1:18" x14ac:dyDescent="0.3">
      <c r="A509" s="24"/>
      <c r="B509" s="27"/>
      <c r="C509" s="48"/>
      <c r="D509" s="19"/>
      <c r="E509" s="20" t="str">
        <f t="shared" si="116"/>
        <v/>
      </c>
      <c r="F509" s="20" t="str">
        <f t="shared" si="117"/>
        <v/>
      </c>
      <c r="G509" s="81"/>
      <c r="H509" s="20" t="str">
        <f t="shared" si="118"/>
        <v/>
      </c>
      <c r="I509" s="20" t="str">
        <f t="shared" si="119"/>
        <v/>
      </c>
      <c r="J509" s="45" t="str">
        <f t="shared" si="120"/>
        <v/>
      </c>
      <c r="K509" s="45" t="str">
        <f t="shared" si="121"/>
        <v/>
      </c>
      <c r="L509" s="61" t="str">
        <f t="shared" si="122"/>
        <v/>
      </c>
      <c r="M509" s="23">
        <f t="shared" si="123"/>
        <v>0</v>
      </c>
      <c r="N509">
        <v>328</v>
      </c>
      <c r="O509" s="23">
        <f t="shared" si="124"/>
        <v>-328</v>
      </c>
      <c r="P509" s="45" t="str">
        <f t="shared" si="125"/>
        <v/>
      </c>
      <c r="Q509" s="39" t="str">
        <f t="shared" si="126"/>
        <v/>
      </c>
      <c r="R509" s="84" t="str">
        <f t="shared" si="127"/>
        <v/>
      </c>
    </row>
    <row r="510" spans="1:18" x14ac:dyDescent="0.3">
      <c r="A510" s="24"/>
      <c r="B510" s="27"/>
      <c r="C510" s="48"/>
      <c r="D510" s="19"/>
      <c r="E510" s="20" t="str">
        <f t="shared" si="116"/>
        <v/>
      </c>
      <c r="F510" s="20" t="str">
        <f t="shared" si="117"/>
        <v/>
      </c>
      <c r="G510" s="81"/>
      <c r="H510" s="20" t="str">
        <f t="shared" si="118"/>
        <v/>
      </c>
      <c r="I510" s="20" t="str">
        <f t="shared" si="119"/>
        <v/>
      </c>
      <c r="J510" s="45" t="str">
        <f t="shared" si="120"/>
        <v/>
      </c>
      <c r="K510" s="45" t="str">
        <f t="shared" si="121"/>
        <v/>
      </c>
      <c r="L510" s="61" t="str">
        <f t="shared" si="122"/>
        <v/>
      </c>
      <c r="M510" s="23">
        <f t="shared" si="123"/>
        <v>0</v>
      </c>
      <c r="N510">
        <v>329</v>
      </c>
      <c r="O510" s="23">
        <f t="shared" si="124"/>
        <v>-329</v>
      </c>
      <c r="P510" s="45" t="str">
        <f t="shared" si="125"/>
        <v/>
      </c>
      <c r="Q510" s="39" t="str">
        <f t="shared" si="126"/>
        <v/>
      </c>
      <c r="R510" s="84" t="str">
        <f t="shared" si="127"/>
        <v/>
      </c>
    </row>
    <row r="511" spans="1:18" x14ac:dyDescent="0.3">
      <c r="A511" s="24"/>
      <c r="B511" s="27"/>
      <c r="C511" s="48"/>
      <c r="D511" s="19"/>
      <c r="E511" s="20" t="str">
        <f t="shared" si="116"/>
        <v/>
      </c>
      <c r="F511" s="20" t="str">
        <f t="shared" si="117"/>
        <v/>
      </c>
      <c r="G511" s="81"/>
      <c r="H511" s="20" t="str">
        <f t="shared" si="118"/>
        <v/>
      </c>
      <c r="I511" s="20" t="str">
        <f t="shared" si="119"/>
        <v/>
      </c>
      <c r="J511" s="45" t="str">
        <f t="shared" si="120"/>
        <v/>
      </c>
      <c r="K511" s="45" t="str">
        <f t="shared" si="121"/>
        <v/>
      </c>
      <c r="L511" s="61" t="str">
        <f t="shared" si="122"/>
        <v/>
      </c>
      <c r="M511" s="23">
        <f t="shared" si="123"/>
        <v>0</v>
      </c>
      <c r="N511">
        <v>330</v>
      </c>
      <c r="O511" s="23">
        <f t="shared" si="124"/>
        <v>-330</v>
      </c>
      <c r="P511" s="45" t="str">
        <f t="shared" si="125"/>
        <v/>
      </c>
      <c r="Q511" s="39" t="str">
        <f t="shared" si="126"/>
        <v/>
      </c>
      <c r="R511" s="84" t="str">
        <f t="shared" si="127"/>
        <v/>
      </c>
    </row>
    <row r="512" spans="1:18" x14ac:dyDescent="0.3">
      <c r="A512" s="24"/>
      <c r="B512" s="27"/>
      <c r="C512" s="48"/>
      <c r="D512" s="19"/>
      <c r="E512" s="20" t="str">
        <f t="shared" si="116"/>
        <v/>
      </c>
      <c r="F512" s="20" t="str">
        <f t="shared" si="117"/>
        <v/>
      </c>
      <c r="G512" s="81"/>
      <c r="H512" s="20" t="str">
        <f t="shared" si="118"/>
        <v/>
      </c>
      <c r="I512" s="20" t="str">
        <f t="shared" si="119"/>
        <v/>
      </c>
      <c r="J512" s="45" t="str">
        <f t="shared" si="120"/>
        <v/>
      </c>
      <c r="K512" s="45" t="str">
        <f t="shared" si="121"/>
        <v/>
      </c>
      <c r="L512" s="61" t="str">
        <f t="shared" si="122"/>
        <v/>
      </c>
      <c r="M512" s="23">
        <f t="shared" si="123"/>
        <v>0</v>
      </c>
      <c r="N512">
        <v>331</v>
      </c>
      <c r="O512" s="23">
        <f t="shared" si="124"/>
        <v>-331</v>
      </c>
      <c r="P512" s="45" t="str">
        <f t="shared" si="125"/>
        <v/>
      </c>
      <c r="Q512" s="39" t="str">
        <f t="shared" si="126"/>
        <v/>
      </c>
      <c r="R512" s="84" t="str">
        <f t="shared" si="127"/>
        <v/>
      </c>
    </row>
    <row r="513" spans="1:18" x14ac:dyDescent="0.3">
      <c r="A513" s="24"/>
      <c r="B513" s="27"/>
      <c r="C513" s="48"/>
      <c r="D513" s="19"/>
      <c r="E513" s="20" t="str">
        <f t="shared" si="116"/>
        <v/>
      </c>
      <c r="F513" s="20" t="str">
        <f t="shared" si="117"/>
        <v/>
      </c>
      <c r="G513" s="81"/>
      <c r="H513" s="20" t="str">
        <f t="shared" si="118"/>
        <v/>
      </c>
      <c r="I513" s="20" t="str">
        <f t="shared" si="119"/>
        <v/>
      </c>
      <c r="J513" s="45" t="str">
        <f t="shared" si="120"/>
        <v/>
      </c>
      <c r="K513" s="45" t="str">
        <f t="shared" si="121"/>
        <v/>
      </c>
      <c r="L513" s="61" t="str">
        <f t="shared" si="122"/>
        <v/>
      </c>
      <c r="M513" s="23">
        <f t="shared" si="123"/>
        <v>0</v>
      </c>
      <c r="N513">
        <v>332</v>
      </c>
      <c r="O513" s="23">
        <f t="shared" si="124"/>
        <v>-332</v>
      </c>
      <c r="P513" s="45" t="str">
        <f t="shared" si="125"/>
        <v/>
      </c>
      <c r="Q513" s="39" t="str">
        <f t="shared" si="126"/>
        <v/>
      </c>
      <c r="R513" s="84" t="str">
        <f t="shared" si="127"/>
        <v/>
      </c>
    </row>
    <row r="514" spans="1:18" x14ac:dyDescent="0.3">
      <c r="A514" s="24"/>
      <c r="B514" s="27"/>
      <c r="C514" s="48"/>
      <c r="D514" s="19"/>
      <c r="E514" s="20" t="str">
        <f t="shared" si="116"/>
        <v/>
      </c>
      <c r="F514" s="20" t="str">
        <f t="shared" si="117"/>
        <v/>
      </c>
      <c r="G514" s="81"/>
      <c r="H514" s="20" t="str">
        <f t="shared" si="118"/>
        <v/>
      </c>
      <c r="I514" s="20" t="str">
        <f t="shared" si="119"/>
        <v/>
      </c>
      <c r="J514" s="45" t="str">
        <f t="shared" si="120"/>
        <v/>
      </c>
      <c r="K514" s="45" t="str">
        <f t="shared" si="121"/>
        <v/>
      </c>
      <c r="L514" s="61" t="str">
        <f t="shared" si="122"/>
        <v/>
      </c>
      <c r="M514" s="23">
        <f t="shared" si="123"/>
        <v>0</v>
      </c>
      <c r="N514">
        <v>333</v>
      </c>
      <c r="O514" s="23">
        <f t="shared" si="124"/>
        <v>-333</v>
      </c>
      <c r="P514" s="45" t="str">
        <f t="shared" si="125"/>
        <v/>
      </c>
      <c r="Q514" s="39" t="str">
        <f t="shared" si="126"/>
        <v/>
      </c>
      <c r="R514" s="84" t="str">
        <f t="shared" si="127"/>
        <v/>
      </c>
    </row>
    <row r="515" spans="1:18" x14ac:dyDescent="0.3">
      <c r="A515" s="24"/>
      <c r="B515" s="27"/>
      <c r="C515" s="48"/>
      <c r="D515" s="19"/>
      <c r="E515" s="20" t="str">
        <f t="shared" si="116"/>
        <v/>
      </c>
      <c r="F515" s="20" t="str">
        <f t="shared" si="117"/>
        <v/>
      </c>
      <c r="G515" s="81"/>
      <c r="H515" s="20" t="str">
        <f t="shared" si="118"/>
        <v/>
      </c>
      <c r="I515" s="20" t="str">
        <f t="shared" si="119"/>
        <v/>
      </c>
      <c r="J515" s="45" t="str">
        <f t="shared" si="120"/>
        <v/>
      </c>
      <c r="K515" s="45" t="str">
        <f t="shared" si="121"/>
        <v/>
      </c>
      <c r="L515" s="61" t="str">
        <f t="shared" si="122"/>
        <v/>
      </c>
      <c r="M515" s="23">
        <f t="shared" si="123"/>
        <v>0</v>
      </c>
      <c r="N515">
        <v>334</v>
      </c>
      <c r="O515" s="23">
        <f t="shared" si="124"/>
        <v>-334</v>
      </c>
      <c r="P515" s="45" t="str">
        <f t="shared" si="125"/>
        <v/>
      </c>
      <c r="Q515" s="39" t="str">
        <f t="shared" si="126"/>
        <v/>
      </c>
      <c r="R515" s="84" t="str">
        <f t="shared" si="127"/>
        <v/>
      </c>
    </row>
    <row r="516" spans="1:18" x14ac:dyDescent="0.3">
      <c r="A516" s="24"/>
      <c r="B516" s="27"/>
      <c r="C516" s="48"/>
      <c r="D516" s="19"/>
      <c r="E516" s="20" t="str">
        <f t="shared" si="116"/>
        <v/>
      </c>
      <c r="F516" s="20" t="str">
        <f t="shared" si="117"/>
        <v/>
      </c>
      <c r="G516" s="81"/>
      <c r="H516" s="20" t="str">
        <f t="shared" si="118"/>
        <v/>
      </c>
      <c r="I516" s="20" t="str">
        <f t="shared" si="119"/>
        <v/>
      </c>
      <c r="J516" s="45" t="str">
        <f t="shared" si="120"/>
        <v/>
      </c>
      <c r="K516" s="45" t="str">
        <f t="shared" si="121"/>
        <v/>
      </c>
      <c r="L516" s="61" t="str">
        <f t="shared" si="122"/>
        <v/>
      </c>
      <c r="M516" s="23">
        <f t="shared" si="123"/>
        <v>0</v>
      </c>
      <c r="N516">
        <v>335</v>
      </c>
      <c r="O516" s="23">
        <f t="shared" si="124"/>
        <v>-335</v>
      </c>
      <c r="P516" s="45" t="str">
        <f t="shared" si="125"/>
        <v/>
      </c>
      <c r="Q516" s="39" t="str">
        <f t="shared" si="126"/>
        <v/>
      </c>
      <c r="R516" s="84" t="str">
        <f t="shared" si="127"/>
        <v/>
      </c>
    </row>
    <row r="517" spans="1:18" x14ac:dyDescent="0.3">
      <c r="A517" s="24"/>
      <c r="B517" s="27"/>
      <c r="C517" s="48"/>
      <c r="D517" s="19"/>
      <c r="E517" s="20" t="str">
        <f t="shared" si="116"/>
        <v/>
      </c>
      <c r="F517" s="20" t="str">
        <f t="shared" si="117"/>
        <v/>
      </c>
      <c r="G517" s="81"/>
      <c r="H517" s="20" t="str">
        <f t="shared" si="118"/>
        <v/>
      </c>
      <c r="I517" s="20" t="str">
        <f t="shared" si="119"/>
        <v/>
      </c>
      <c r="J517" s="45" t="str">
        <f t="shared" si="120"/>
        <v/>
      </c>
      <c r="K517" s="45" t="str">
        <f t="shared" si="121"/>
        <v/>
      </c>
      <c r="L517" s="61" t="str">
        <f t="shared" si="122"/>
        <v/>
      </c>
      <c r="M517" s="23">
        <f t="shared" si="123"/>
        <v>0</v>
      </c>
      <c r="N517">
        <v>336</v>
      </c>
      <c r="O517" s="23">
        <f t="shared" si="124"/>
        <v>-336</v>
      </c>
      <c r="P517" s="45" t="str">
        <f t="shared" si="125"/>
        <v/>
      </c>
      <c r="Q517" s="39" t="str">
        <f t="shared" si="126"/>
        <v/>
      </c>
      <c r="R517" s="84" t="str">
        <f t="shared" si="127"/>
        <v/>
      </c>
    </row>
    <row r="518" spans="1:18" x14ac:dyDescent="0.3">
      <c r="A518" s="24"/>
      <c r="B518" s="27"/>
      <c r="C518" s="48"/>
      <c r="D518" s="19"/>
      <c r="E518" s="20" t="str">
        <f t="shared" si="116"/>
        <v/>
      </c>
      <c r="F518" s="20" t="str">
        <f t="shared" si="117"/>
        <v/>
      </c>
      <c r="G518" s="81"/>
      <c r="H518" s="20" t="str">
        <f t="shared" si="118"/>
        <v/>
      </c>
      <c r="I518" s="20" t="str">
        <f t="shared" si="119"/>
        <v/>
      </c>
      <c r="J518" s="45" t="str">
        <f t="shared" si="120"/>
        <v/>
      </c>
      <c r="K518" s="45" t="str">
        <f t="shared" si="121"/>
        <v/>
      </c>
      <c r="L518" s="61" t="str">
        <f t="shared" si="122"/>
        <v/>
      </c>
      <c r="M518" s="23">
        <f t="shared" si="123"/>
        <v>0</v>
      </c>
      <c r="N518">
        <v>337</v>
      </c>
      <c r="O518" s="23">
        <f t="shared" si="124"/>
        <v>-337</v>
      </c>
      <c r="P518" s="45" t="str">
        <f t="shared" si="125"/>
        <v/>
      </c>
      <c r="Q518" s="39" t="str">
        <f t="shared" si="126"/>
        <v/>
      </c>
      <c r="R518" s="84" t="str">
        <f t="shared" si="127"/>
        <v/>
      </c>
    </row>
    <row r="519" spans="1:18" x14ac:dyDescent="0.3">
      <c r="A519" s="24"/>
      <c r="B519" s="27"/>
      <c r="C519" s="48"/>
      <c r="D519" s="19"/>
      <c r="E519" s="20" t="str">
        <f t="shared" si="116"/>
        <v/>
      </c>
      <c r="F519" s="20" t="str">
        <f t="shared" si="117"/>
        <v/>
      </c>
      <c r="G519" s="81"/>
      <c r="H519" s="20" t="str">
        <f t="shared" si="118"/>
        <v/>
      </c>
      <c r="I519" s="20" t="str">
        <f t="shared" si="119"/>
        <v/>
      </c>
      <c r="J519" s="45" t="str">
        <f t="shared" si="120"/>
        <v/>
      </c>
      <c r="K519" s="45" t="str">
        <f t="shared" si="121"/>
        <v/>
      </c>
      <c r="L519" s="61" t="str">
        <f t="shared" si="122"/>
        <v/>
      </c>
      <c r="M519" s="23">
        <f t="shared" si="123"/>
        <v>0</v>
      </c>
      <c r="N519">
        <v>338</v>
      </c>
      <c r="O519" s="23">
        <f t="shared" si="124"/>
        <v>-338</v>
      </c>
      <c r="P519" s="45" t="str">
        <f t="shared" si="125"/>
        <v/>
      </c>
      <c r="Q519" s="39" t="str">
        <f t="shared" si="126"/>
        <v/>
      </c>
      <c r="R519" s="84" t="str">
        <f t="shared" si="127"/>
        <v/>
      </c>
    </row>
    <row r="520" spans="1:18" x14ac:dyDescent="0.3">
      <c r="A520" s="24"/>
      <c r="B520" s="27"/>
      <c r="C520" s="48"/>
      <c r="D520" s="19"/>
      <c r="E520" s="20" t="str">
        <f t="shared" si="116"/>
        <v/>
      </c>
      <c r="F520" s="20" t="str">
        <f t="shared" si="117"/>
        <v/>
      </c>
      <c r="G520" s="81"/>
      <c r="H520" s="20" t="str">
        <f t="shared" si="118"/>
        <v/>
      </c>
      <c r="I520" s="20" t="str">
        <f t="shared" si="119"/>
        <v/>
      </c>
      <c r="J520" s="45" t="str">
        <f t="shared" si="120"/>
        <v/>
      </c>
      <c r="K520" s="45" t="str">
        <f t="shared" si="121"/>
        <v/>
      </c>
      <c r="L520" s="61" t="str">
        <f t="shared" si="122"/>
        <v/>
      </c>
      <c r="M520" s="23">
        <f t="shared" si="123"/>
        <v>0</v>
      </c>
      <c r="N520">
        <v>339</v>
      </c>
      <c r="O520" s="23">
        <f t="shared" si="124"/>
        <v>-339</v>
      </c>
      <c r="P520" s="45" t="str">
        <f t="shared" si="125"/>
        <v/>
      </c>
      <c r="Q520" s="39" t="str">
        <f t="shared" si="126"/>
        <v/>
      </c>
      <c r="R520" s="84" t="str">
        <f t="shared" si="127"/>
        <v/>
      </c>
    </row>
    <row r="521" spans="1:18" x14ac:dyDescent="0.3">
      <c r="A521" s="24"/>
      <c r="B521" s="27"/>
      <c r="C521" s="48"/>
      <c r="D521" s="19"/>
      <c r="E521" s="20" t="str">
        <f t="shared" si="116"/>
        <v/>
      </c>
      <c r="F521" s="20" t="str">
        <f t="shared" si="117"/>
        <v/>
      </c>
      <c r="G521" s="81"/>
      <c r="H521" s="20" t="str">
        <f t="shared" si="118"/>
        <v/>
      </c>
      <c r="I521" s="20" t="str">
        <f t="shared" si="119"/>
        <v/>
      </c>
      <c r="J521" s="45" t="str">
        <f t="shared" si="120"/>
        <v/>
      </c>
      <c r="K521" s="45" t="str">
        <f t="shared" si="121"/>
        <v/>
      </c>
      <c r="L521" s="61" t="str">
        <f t="shared" si="122"/>
        <v/>
      </c>
      <c r="M521" s="23">
        <f t="shared" si="123"/>
        <v>0</v>
      </c>
      <c r="N521">
        <v>340</v>
      </c>
      <c r="O521" s="23">
        <f t="shared" si="124"/>
        <v>-340</v>
      </c>
      <c r="P521" s="45" t="str">
        <f t="shared" si="125"/>
        <v/>
      </c>
      <c r="Q521" s="39" t="str">
        <f t="shared" si="126"/>
        <v/>
      </c>
      <c r="R521" s="84" t="str">
        <f t="shared" si="127"/>
        <v/>
      </c>
    </row>
    <row r="522" spans="1:18" x14ac:dyDescent="0.3">
      <c r="A522" s="24"/>
      <c r="B522" s="27"/>
      <c r="C522" s="48"/>
      <c r="D522" s="19"/>
      <c r="E522" s="20" t="str">
        <f t="shared" si="116"/>
        <v/>
      </c>
      <c r="F522" s="20" t="str">
        <f t="shared" si="117"/>
        <v/>
      </c>
      <c r="G522" s="81"/>
      <c r="H522" s="20" t="str">
        <f t="shared" si="118"/>
        <v/>
      </c>
      <c r="I522" s="20" t="str">
        <f t="shared" si="119"/>
        <v/>
      </c>
      <c r="J522" s="45" t="str">
        <f t="shared" si="120"/>
        <v/>
      </c>
      <c r="K522" s="45" t="str">
        <f t="shared" si="121"/>
        <v/>
      </c>
      <c r="L522" s="61" t="str">
        <f t="shared" si="122"/>
        <v/>
      </c>
      <c r="M522" s="23">
        <f t="shared" si="123"/>
        <v>0</v>
      </c>
      <c r="N522">
        <v>341</v>
      </c>
      <c r="O522" s="23">
        <f t="shared" si="124"/>
        <v>-341</v>
      </c>
      <c r="P522" s="45" t="str">
        <f t="shared" si="125"/>
        <v/>
      </c>
      <c r="Q522" s="39" t="str">
        <f t="shared" si="126"/>
        <v/>
      </c>
      <c r="R522" s="84" t="str">
        <f t="shared" si="127"/>
        <v/>
      </c>
    </row>
    <row r="523" spans="1:18" x14ac:dyDescent="0.3">
      <c r="A523" s="24"/>
      <c r="B523" s="27"/>
      <c r="C523" s="48"/>
      <c r="D523" s="19"/>
      <c r="E523" s="20" t="str">
        <f t="shared" si="116"/>
        <v/>
      </c>
      <c r="F523" s="20" t="str">
        <f t="shared" si="117"/>
        <v/>
      </c>
      <c r="G523" s="81"/>
      <c r="H523" s="20" t="str">
        <f t="shared" si="118"/>
        <v/>
      </c>
      <c r="I523" s="20" t="str">
        <f t="shared" si="119"/>
        <v/>
      </c>
      <c r="J523" s="45" t="str">
        <f t="shared" si="120"/>
        <v/>
      </c>
      <c r="K523" s="45" t="str">
        <f t="shared" si="121"/>
        <v/>
      </c>
      <c r="L523" s="61" t="str">
        <f t="shared" si="122"/>
        <v/>
      </c>
      <c r="M523" s="23">
        <f t="shared" si="123"/>
        <v>0</v>
      </c>
      <c r="N523">
        <v>342</v>
      </c>
      <c r="O523" s="23">
        <f t="shared" si="124"/>
        <v>-342</v>
      </c>
      <c r="P523" s="45" t="str">
        <f t="shared" si="125"/>
        <v/>
      </c>
      <c r="Q523" s="39" t="str">
        <f t="shared" si="126"/>
        <v/>
      </c>
      <c r="R523" s="84" t="str">
        <f t="shared" si="127"/>
        <v/>
      </c>
    </row>
    <row r="524" spans="1:18" x14ac:dyDescent="0.3">
      <c r="A524" s="24"/>
      <c r="B524" s="27"/>
      <c r="C524" s="48"/>
      <c r="D524" s="19"/>
      <c r="E524" s="20" t="str">
        <f t="shared" si="116"/>
        <v/>
      </c>
      <c r="F524" s="20" t="str">
        <f t="shared" si="117"/>
        <v/>
      </c>
      <c r="G524" s="81"/>
      <c r="H524" s="20" t="str">
        <f t="shared" si="118"/>
        <v/>
      </c>
      <c r="I524" s="20" t="str">
        <f t="shared" si="119"/>
        <v/>
      </c>
      <c r="J524" s="45" t="str">
        <f t="shared" si="120"/>
        <v/>
      </c>
      <c r="K524" s="45" t="str">
        <f t="shared" si="121"/>
        <v/>
      </c>
      <c r="L524" s="61" t="str">
        <f t="shared" si="122"/>
        <v/>
      </c>
      <c r="M524" s="23">
        <f t="shared" si="123"/>
        <v>0</v>
      </c>
      <c r="N524">
        <v>343</v>
      </c>
      <c r="O524" s="23">
        <f t="shared" si="124"/>
        <v>-343</v>
      </c>
      <c r="P524" s="45" t="str">
        <f t="shared" si="125"/>
        <v/>
      </c>
      <c r="Q524" s="39" t="str">
        <f t="shared" si="126"/>
        <v/>
      </c>
      <c r="R524" s="84" t="str">
        <f t="shared" si="127"/>
        <v/>
      </c>
    </row>
    <row r="525" spans="1:18" x14ac:dyDescent="0.3">
      <c r="A525" s="24"/>
      <c r="B525" s="27"/>
      <c r="C525" s="48"/>
      <c r="D525" s="19"/>
      <c r="E525" s="20" t="str">
        <f t="shared" si="116"/>
        <v/>
      </c>
      <c r="F525" s="20" t="str">
        <f t="shared" si="117"/>
        <v/>
      </c>
      <c r="G525" s="81"/>
      <c r="H525" s="20" t="str">
        <f t="shared" si="118"/>
        <v/>
      </c>
      <c r="I525" s="20" t="str">
        <f t="shared" si="119"/>
        <v/>
      </c>
      <c r="J525" s="45" t="str">
        <f t="shared" si="120"/>
        <v/>
      </c>
      <c r="K525" s="45" t="str">
        <f t="shared" si="121"/>
        <v/>
      </c>
      <c r="L525" s="61" t="str">
        <f t="shared" si="122"/>
        <v/>
      </c>
      <c r="M525" s="23">
        <f t="shared" si="123"/>
        <v>0</v>
      </c>
      <c r="N525">
        <v>344</v>
      </c>
      <c r="O525" s="23">
        <f t="shared" si="124"/>
        <v>-344</v>
      </c>
      <c r="P525" s="45" t="str">
        <f t="shared" si="125"/>
        <v/>
      </c>
      <c r="Q525" s="39" t="str">
        <f t="shared" si="126"/>
        <v/>
      </c>
      <c r="R525" s="84" t="str">
        <f t="shared" si="127"/>
        <v/>
      </c>
    </row>
    <row r="526" spans="1:18" x14ac:dyDescent="0.3">
      <c r="A526" s="24"/>
      <c r="B526" s="27"/>
      <c r="C526" s="48"/>
      <c r="D526" s="19"/>
      <c r="E526" s="20" t="str">
        <f t="shared" si="116"/>
        <v/>
      </c>
      <c r="F526" s="20" t="str">
        <f t="shared" si="117"/>
        <v/>
      </c>
      <c r="G526" s="81"/>
      <c r="H526" s="20" t="str">
        <f t="shared" si="118"/>
        <v/>
      </c>
      <c r="I526" s="20" t="str">
        <f t="shared" si="119"/>
        <v/>
      </c>
      <c r="J526" s="45" t="str">
        <f t="shared" si="120"/>
        <v/>
      </c>
      <c r="K526" s="45" t="str">
        <f t="shared" si="121"/>
        <v/>
      </c>
      <c r="L526" s="61" t="str">
        <f t="shared" si="122"/>
        <v/>
      </c>
      <c r="M526" s="23">
        <f t="shared" si="123"/>
        <v>0</v>
      </c>
      <c r="N526">
        <v>345</v>
      </c>
      <c r="O526" s="23">
        <f t="shared" si="124"/>
        <v>-345</v>
      </c>
      <c r="P526" s="45" t="str">
        <f t="shared" si="125"/>
        <v/>
      </c>
      <c r="Q526" s="39" t="str">
        <f t="shared" si="126"/>
        <v/>
      </c>
      <c r="R526" s="84" t="str">
        <f t="shared" si="127"/>
        <v/>
      </c>
    </row>
    <row r="527" spans="1:18" x14ac:dyDescent="0.3">
      <c r="A527" s="24"/>
      <c r="B527" s="27"/>
      <c r="C527" s="48"/>
      <c r="D527" s="19"/>
      <c r="E527" s="20" t="str">
        <f t="shared" si="116"/>
        <v/>
      </c>
      <c r="F527" s="20" t="str">
        <f t="shared" si="117"/>
        <v/>
      </c>
      <c r="G527" s="81"/>
      <c r="H527" s="20" t="str">
        <f t="shared" si="118"/>
        <v/>
      </c>
      <c r="I527" s="20" t="str">
        <f t="shared" si="119"/>
        <v/>
      </c>
      <c r="J527" s="45" t="str">
        <f t="shared" si="120"/>
        <v/>
      </c>
      <c r="K527" s="45" t="str">
        <f t="shared" si="121"/>
        <v/>
      </c>
      <c r="L527" s="61" t="str">
        <f t="shared" si="122"/>
        <v/>
      </c>
      <c r="M527" s="23">
        <f t="shared" si="123"/>
        <v>0</v>
      </c>
      <c r="N527">
        <v>346</v>
      </c>
      <c r="O527" s="23">
        <f t="shared" si="124"/>
        <v>-346</v>
      </c>
      <c r="P527" s="45" t="str">
        <f t="shared" si="125"/>
        <v/>
      </c>
      <c r="Q527" s="39" t="str">
        <f t="shared" si="126"/>
        <v/>
      </c>
      <c r="R527" s="84" t="str">
        <f t="shared" si="127"/>
        <v/>
      </c>
    </row>
    <row r="528" spans="1:18" x14ac:dyDescent="0.3">
      <c r="A528" s="24"/>
      <c r="B528" s="27"/>
      <c r="C528" s="48"/>
      <c r="D528" s="19"/>
      <c r="E528" s="20" t="str">
        <f t="shared" si="116"/>
        <v/>
      </c>
      <c r="F528" s="20" t="str">
        <f t="shared" si="117"/>
        <v/>
      </c>
      <c r="G528" s="81"/>
      <c r="H528" s="20" t="str">
        <f t="shared" si="118"/>
        <v/>
      </c>
      <c r="I528" s="20" t="str">
        <f t="shared" si="119"/>
        <v/>
      </c>
      <c r="J528" s="45" t="str">
        <f t="shared" si="120"/>
        <v/>
      </c>
      <c r="K528" s="45" t="str">
        <f t="shared" si="121"/>
        <v/>
      </c>
      <c r="L528" s="61" t="str">
        <f t="shared" si="122"/>
        <v/>
      </c>
      <c r="M528" s="23">
        <f t="shared" si="123"/>
        <v>0</v>
      </c>
      <c r="N528">
        <v>347</v>
      </c>
      <c r="O528" s="23">
        <f t="shared" si="124"/>
        <v>-347</v>
      </c>
      <c r="P528" s="45" t="str">
        <f t="shared" si="125"/>
        <v/>
      </c>
      <c r="Q528" s="39" t="str">
        <f t="shared" si="126"/>
        <v/>
      </c>
      <c r="R528" s="84" t="str">
        <f t="shared" si="127"/>
        <v/>
      </c>
    </row>
    <row r="529" spans="1:18" x14ac:dyDescent="0.3">
      <c r="A529" s="24"/>
      <c r="B529" s="27"/>
      <c r="C529" s="48"/>
      <c r="D529" s="19"/>
      <c r="E529" s="20" t="str">
        <f t="shared" si="116"/>
        <v/>
      </c>
      <c r="F529" s="20" t="str">
        <f t="shared" si="117"/>
        <v/>
      </c>
      <c r="G529" s="81"/>
      <c r="H529" s="20" t="str">
        <f t="shared" si="118"/>
        <v/>
      </c>
      <c r="I529" s="20" t="str">
        <f t="shared" si="119"/>
        <v/>
      </c>
      <c r="J529" s="45" t="str">
        <f t="shared" si="120"/>
        <v/>
      </c>
      <c r="K529" s="45" t="str">
        <f t="shared" si="121"/>
        <v/>
      </c>
      <c r="L529" s="61" t="str">
        <f t="shared" si="122"/>
        <v/>
      </c>
      <c r="M529" s="23">
        <f t="shared" si="123"/>
        <v>0</v>
      </c>
      <c r="N529">
        <v>348</v>
      </c>
      <c r="O529" s="23">
        <f t="shared" si="124"/>
        <v>-348</v>
      </c>
      <c r="P529" s="45" t="str">
        <f t="shared" si="125"/>
        <v/>
      </c>
      <c r="Q529" s="39" t="str">
        <f t="shared" si="126"/>
        <v/>
      </c>
      <c r="R529" s="84" t="str">
        <f t="shared" si="127"/>
        <v/>
      </c>
    </row>
    <row r="530" spans="1:18" x14ac:dyDescent="0.3">
      <c r="A530" s="24"/>
      <c r="B530" s="27"/>
      <c r="C530" s="48"/>
      <c r="D530" s="19"/>
      <c r="E530" s="20" t="str">
        <f t="shared" si="116"/>
        <v/>
      </c>
      <c r="F530" s="20" t="str">
        <f t="shared" si="117"/>
        <v/>
      </c>
      <c r="G530" s="81"/>
      <c r="H530" s="20" t="str">
        <f t="shared" si="118"/>
        <v/>
      </c>
      <c r="I530" s="20" t="str">
        <f t="shared" si="119"/>
        <v/>
      </c>
      <c r="J530" s="45" t="str">
        <f t="shared" si="120"/>
        <v/>
      </c>
      <c r="K530" s="45" t="str">
        <f t="shared" si="121"/>
        <v/>
      </c>
      <c r="L530" s="61" t="str">
        <f t="shared" si="122"/>
        <v/>
      </c>
      <c r="M530" s="23">
        <f t="shared" si="123"/>
        <v>0</v>
      </c>
      <c r="N530">
        <v>349</v>
      </c>
      <c r="O530" s="23">
        <f t="shared" si="124"/>
        <v>-349</v>
      </c>
      <c r="P530" s="45" t="str">
        <f t="shared" si="125"/>
        <v/>
      </c>
      <c r="Q530" s="39" t="str">
        <f t="shared" si="126"/>
        <v/>
      </c>
      <c r="R530" s="84" t="str">
        <f t="shared" si="127"/>
        <v/>
      </c>
    </row>
    <row r="531" spans="1:18" x14ac:dyDescent="0.3">
      <c r="A531" s="24"/>
      <c r="B531" s="27"/>
      <c r="C531" s="48"/>
      <c r="D531" s="19"/>
      <c r="E531" s="20" t="str">
        <f t="shared" si="116"/>
        <v/>
      </c>
      <c r="F531" s="20" t="str">
        <f t="shared" si="117"/>
        <v/>
      </c>
      <c r="G531" s="81"/>
      <c r="H531" s="20" t="str">
        <f t="shared" si="118"/>
        <v/>
      </c>
      <c r="I531" s="20" t="str">
        <f t="shared" si="119"/>
        <v/>
      </c>
      <c r="J531" s="45" t="str">
        <f t="shared" si="120"/>
        <v/>
      </c>
      <c r="K531" s="45" t="str">
        <f t="shared" si="121"/>
        <v/>
      </c>
      <c r="L531" s="61" t="str">
        <f t="shared" si="122"/>
        <v/>
      </c>
      <c r="M531" s="23">
        <f t="shared" si="123"/>
        <v>0</v>
      </c>
      <c r="N531">
        <v>350</v>
      </c>
      <c r="O531" s="23">
        <f t="shared" si="124"/>
        <v>-350</v>
      </c>
      <c r="P531" s="45" t="str">
        <f t="shared" si="125"/>
        <v/>
      </c>
      <c r="Q531" s="39" t="str">
        <f t="shared" si="126"/>
        <v/>
      </c>
      <c r="R531" s="84" t="str">
        <f t="shared" si="127"/>
        <v/>
      </c>
    </row>
    <row r="532" spans="1:18" x14ac:dyDescent="0.3">
      <c r="A532" s="24"/>
      <c r="B532" s="27"/>
      <c r="C532" s="48"/>
      <c r="D532" s="19"/>
      <c r="E532" s="20" t="str">
        <f t="shared" si="116"/>
        <v/>
      </c>
      <c r="F532" s="20" t="str">
        <f t="shared" si="117"/>
        <v/>
      </c>
      <c r="G532" s="81"/>
      <c r="H532" s="20" t="str">
        <f t="shared" si="118"/>
        <v/>
      </c>
      <c r="I532" s="20" t="str">
        <f t="shared" si="119"/>
        <v/>
      </c>
      <c r="J532" s="45" t="str">
        <f t="shared" si="120"/>
        <v/>
      </c>
      <c r="K532" s="45" t="str">
        <f t="shared" si="121"/>
        <v/>
      </c>
      <c r="L532" s="61" t="str">
        <f t="shared" si="122"/>
        <v/>
      </c>
      <c r="M532" s="23">
        <f t="shared" si="123"/>
        <v>0</v>
      </c>
      <c r="N532">
        <v>351</v>
      </c>
      <c r="O532" s="23">
        <f t="shared" si="124"/>
        <v>-351</v>
      </c>
      <c r="P532" s="45" t="str">
        <f t="shared" si="125"/>
        <v/>
      </c>
      <c r="Q532" s="39" t="str">
        <f t="shared" si="126"/>
        <v/>
      </c>
      <c r="R532" s="84" t="str">
        <f t="shared" si="127"/>
        <v/>
      </c>
    </row>
    <row r="533" spans="1:18" x14ac:dyDescent="0.3">
      <c r="A533" s="24"/>
      <c r="B533" s="27"/>
      <c r="C533" s="48"/>
      <c r="D533" s="19"/>
      <c r="E533" s="20" t="str">
        <f t="shared" si="116"/>
        <v/>
      </c>
      <c r="F533" s="20" t="str">
        <f t="shared" si="117"/>
        <v/>
      </c>
      <c r="G533" s="81"/>
      <c r="H533" s="20" t="str">
        <f t="shared" si="118"/>
        <v/>
      </c>
      <c r="I533" s="20" t="str">
        <f t="shared" si="119"/>
        <v/>
      </c>
      <c r="J533" s="45" t="str">
        <f t="shared" si="120"/>
        <v/>
      </c>
      <c r="K533" s="45" t="str">
        <f t="shared" si="121"/>
        <v/>
      </c>
      <c r="L533" s="61" t="str">
        <f t="shared" si="122"/>
        <v/>
      </c>
      <c r="M533" s="23">
        <f t="shared" si="123"/>
        <v>0</v>
      </c>
      <c r="N533">
        <v>352</v>
      </c>
      <c r="O533" s="23">
        <f t="shared" si="124"/>
        <v>-352</v>
      </c>
      <c r="P533" s="45" t="str">
        <f t="shared" si="125"/>
        <v/>
      </c>
      <c r="Q533" s="39" t="str">
        <f t="shared" si="126"/>
        <v/>
      </c>
      <c r="R533" s="84" t="str">
        <f t="shared" si="127"/>
        <v/>
      </c>
    </row>
    <row r="534" spans="1:18" x14ac:dyDescent="0.3">
      <c r="A534" s="24"/>
      <c r="B534" s="27"/>
      <c r="C534" s="48"/>
      <c r="D534" s="19"/>
      <c r="E534" s="20" t="str">
        <f t="shared" si="116"/>
        <v/>
      </c>
      <c r="F534" s="20" t="str">
        <f t="shared" si="117"/>
        <v/>
      </c>
      <c r="G534" s="81"/>
      <c r="H534" s="20" t="str">
        <f t="shared" si="118"/>
        <v/>
      </c>
      <c r="I534" s="20" t="str">
        <f t="shared" si="119"/>
        <v/>
      </c>
      <c r="J534" s="45" t="str">
        <f t="shared" si="120"/>
        <v/>
      </c>
      <c r="K534" s="45" t="str">
        <f t="shared" si="121"/>
        <v/>
      </c>
      <c r="L534" s="61" t="str">
        <f t="shared" si="122"/>
        <v/>
      </c>
      <c r="M534" s="23">
        <f t="shared" si="123"/>
        <v>0</v>
      </c>
      <c r="N534">
        <v>353</v>
      </c>
      <c r="O534" s="23">
        <f t="shared" si="124"/>
        <v>-353</v>
      </c>
      <c r="P534" s="45" t="str">
        <f t="shared" si="125"/>
        <v/>
      </c>
      <c r="Q534" s="39" t="str">
        <f t="shared" si="126"/>
        <v/>
      </c>
      <c r="R534" s="84" t="str">
        <f t="shared" si="127"/>
        <v/>
      </c>
    </row>
    <row r="535" spans="1:18" x14ac:dyDescent="0.3">
      <c r="A535" s="24"/>
      <c r="B535" s="27"/>
      <c r="C535" s="48"/>
      <c r="D535" s="19"/>
      <c r="E535" s="20" t="str">
        <f t="shared" si="116"/>
        <v/>
      </c>
      <c r="F535" s="20" t="str">
        <f t="shared" si="117"/>
        <v/>
      </c>
      <c r="G535" s="81"/>
      <c r="H535" s="20" t="str">
        <f t="shared" si="118"/>
        <v/>
      </c>
      <c r="I535" s="20" t="str">
        <f t="shared" si="119"/>
        <v/>
      </c>
      <c r="J535" s="45" t="str">
        <f t="shared" si="120"/>
        <v/>
      </c>
      <c r="K535" s="45" t="str">
        <f t="shared" si="121"/>
        <v/>
      </c>
      <c r="L535" s="61" t="str">
        <f t="shared" si="122"/>
        <v/>
      </c>
      <c r="M535" s="23">
        <f t="shared" si="123"/>
        <v>0</v>
      </c>
      <c r="N535">
        <v>354</v>
      </c>
      <c r="O535" s="23">
        <f t="shared" si="124"/>
        <v>-354</v>
      </c>
      <c r="P535" s="45" t="str">
        <f t="shared" si="125"/>
        <v/>
      </c>
      <c r="Q535" s="39" t="str">
        <f t="shared" si="126"/>
        <v/>
      </c>
      <c r="R535" s="84" t="str">
        <f t="shared" si="127"/>
        <v/>
      </c>
    </row>
    <row r="536" spans="1:18" x14ac:dyDescent="0.3">
      <c r="A536" s="24"/>
      <c r="B536" s="27"/>
      <c r="C536" s="48"/>
      <c r="D536" s="19"/>
      <c r="E536" s="20" t="str">
        <f t="shared" si="116"/>
        <v/>
      </c>
      <c r="F536" s="20" t="str">
        <f t="shared" si="117"/>
        <v/>
      </c>
      <c r="G536" s="81"/>
      <c r="H536" s="20" t="str">
        <f t="shared" si="118"/>
        <v/>
      </c>
      <c r="I536" s="20" t="str">
        <f t="shared" si="119"/>
        <v/>
      </c>
      <c r="J536" s="45" t="str">
        <f t="shared" si="120"/>
        <v/>
      </c>
      <c r="K536" s="45" t="str">
        <f t="shared" si="121"/>
        <v/>
      </c>
      <c r="L536" s="61" t="str">
        <f t="shared" si="122"/>
        <v/>
      </c>
      <c r="M536" s="23">
        <f t="shared" si="123"/>
        <v>0</v>
      </c>
      <c r="N536">
        <v>355</v>
      </c>
      <c r="O536" s="23">
        <f t="shared" si="124"/>
        <v>-355</v>
      </c>
      <c r="P536" s="45" t="str">
        <f t="shared" si="125"/>
        <v/>
      </c>
      <c r="Q536" s="39" t="str">
        <f t="shared" si="126"/>
        <v/>
      </c>
      <c r="R536" s="84" t="str">
        <f t="shared" si="127"/>
        <v/>
      </c>
    </row>
    <row r="537" spans="1:18" x14ac:dyDescent="0.3">
      <c r="A537" s="24"/>
      <c r="B537" s="27"/>
      <c r="C537" s="48"/>
      <c r="D537" s="19"/>
      <c r="E537" s="20" t="str">
        <f t="shared" si="116"/>
        <v/>
      </c>
      <c r="F537" s="20" t="str">
        <f t="shared" si="117"/>
        <v/>
      </c>
      <c r="G537" s="81"/>
      <c r="H537" s="20" t="str">
        <f t="shared" si="118"/>
        <v/>
      </c>
      <c r="I537" s="20" t="str">
        <f t="shared" si="119"/>
        <v/>
      </c>
      <c r="J537" s="45" t="str">
        <f t="shared" si="120"/>
        <v/>
      </c>
      <c r="K537" s="45" t="str">
        <f t="shared" si="121"/>
        <v/>
      </c>
      <c r="L537" s="61" t="str">
        <f t="shared" si="122"/>
        <v/>
      </c>
      <c r="M537" s="23">
        <f t="shared" si="123"/>
        <v>0</v>
      </c>
      <c r="N537">
        <v>356</v>
      </c>
      <c r="O537" s="23">
        <f t="shared" si="124"/>
        <v>-356</v>
      </c>
      <c r="P537" s="45" t="str">
        <f t="shared" si="125"/>
        <v/>
      </c>
      <c r="Q537" s="39" t="str">
        <f t="shared" si="126"/>
        <v/>
      </c>
      <c r="R537" s="84" t="str">
        <f t="shared" si="127"/>
        <v/>
      </c>
    </row>
    <row r="538" spans="1:18" x14ac:dyDescent="0.3">
      <c r="A538" s="24"/>
      <c r="B538" s="27"/>
      <c r="C538" s="48"/>
      <c r="D538" s="19"/>
      <c r="E538" s="20" t="str">
        <f t="shared" si="116"/>
        <v/>
      </c>
      <c r="F538" s="20" t="str">
        <f t="shared" si="117"/>
        <v/>
      </c>
      <c r="G538" s="81"/>
      <c r="H538" s="20" t="str">
        <f t="shared" si="118"/>
        <v/>
      </c>
      <c r="I538" s="20" t="str">
        <f t="shared" si="119"/>
        <v/>
      </c>
      <c r="J538" s="45" t="str">
        <f t="shared" si="120"/>
        <v/>
      </c>
      <c r="K538" s="45" t="str">
        <f t="shared" si="121"/>
        <v/>
      </c>
      <c r="L538" s="61" t="str">
        <f t="shared" si="122"/>
        <v/>
      </c>
      <c r="M538" s="23">
        <f t="shared" si="123"/>
        <v>0</v>
      </c>
      <c r="N538">
        <v>357</v>
      </c>
      <c r="O538" s="23">
        <f t="shared" si="124"/>
        <v>-357</v>
      </c>
      <c r="P538" s="45" t="str">
        <f t="shared" si="125"/>
        <v/>
      </c>
      <c r="Q538" s="39" t="str">
        <f t="shared" si="126"/>
        <v/>
      </c>
      <c r="R538" s="84" t="str">
        <f t="shared" si="127"/>
        <v/>
      </c>
    </row>
    <row r="539" spans="1:18" x14ac:dyDescent="0.3">
      <c r="A539" s="24"/>
      <c r="B539" s="27"/>
      <c r="C539" s="48"/>
      <c r="D539" s="19"/>
      <c r="E539" s="20" t="str">
        <f t="shared" si="116"/>
        <v/>
      </c>
      <c r="F539" s="20" t="str">
        <f t="shared" si="117"/>
        <v/>
      </c>
      <c r="G539" s="81"/>
      <c r="H539" s="20" t="str">
        <f t="shared" si="118"/>
        <v/>
      </c>
      <c r="I539" s="20" t="str">
        <f t="shared" si="119"/>
        <v/>
      </c>
      <c r="J539" s="45" t="str">
        <f t="shared" si="120"/>
        <v/>
      </c>
      <c r="K539" s="45" t="str">
        <f t="shared" si="121"/>
        <v/>
      </c>
      <c r="L539" s="61" t="str">
        <f t="shared" si="122"/>
        <v/>
      </c>
      <c r="M539" s="23">
        <f t="shared" si="123"/>
        <v>0</v>
      </c>
      <c r="N539">
        <v>358</v>
      </c>
      <c r="O539" s="23">
        <f t="shared" si="124"/>
        <v>-358</v>
      </c>
      <c r="P539" s="45" t="str">
        <f t="shared" si="125"/>
        <v/>
      </c>
      <c r="Q539" s="39" t="str">
        <f t="shared" si="126"/>
        <v/>
      </c>
      <c r="R539" s="84" t="str">
        <f t="shared" si="127"/>
        <v/>
      </c>
    </row>
    <row r="540" spans="1:18" x14ac:dyDescent="0.3">
      <c r="A540" s="24"/>
      <c r="B540" s="27"/>
      <c r="C540" s="48"/>
      <c r="D540" s="19"/>
      <c r="E540" s="20" t="str">
        <f t="shared" si="116"/>
        <v/>
      </c>
      <c r="F540" s="20" t="str">
        <f t="shared" si="117"/>
        <v/>
      </c>
      <c r="G540" s="81"/>
      <c r="H540" s="20" t="str">
        <f t="shared" si="118"/>
        <v/>
      </c>
      <c r="I540" s="20" t="str">
        <f t="shared" si="119"/>
        <v/>
      </c>
      <c r="J540" s="45" t="str">
        <f t="shared" si="120"/>
        <v/>
      </c>
      <c r="K540" s="45" t="str">
        <f t="shared" si="121"/>
        <v/>
      </c>
      <c r="L540" s="61" t="str">
        <f t="shared" si="122"/>
        <v/>
      </c>
      <c r="M540" s="23">
        <f t="shared" si="123"/>
        <v>0</v>
      </c>
      <c r="N540">
        <v>359</v>
      </c>
      <c r="O540" s="23">
        <f t="shared" si="124"/>
        <v>-359</v>
      </c>
      <c r="P540" s="45" t="str">
        <f t="shared" si="125"/>
        <v/>
      </c>
      <c r="Q540" s="39" t="str">
        <f t="shared" si="126"/>
        <v/>
      </c>
      <c r="R540" s="84" t="str">
        <f t="shared" si="127"/>
        <v/>
      </c>
    </row>
    <row r="541" spans="1:18" x14ac:dyDescent="0.3">
      <c r="A541" s="24"/>
      <c r="B541" s="27"/>
      <c r="C541" s="48"/>
      <c r="D541" s="19"/>
      <c r="E541" s="20" t="str">
        <f t="shared" si="116"/>
        <v/>
      </c>
      <c r="F541" s="20" t="str">
        <f t="shared" si="117"/>
        <v/>
      </c>
      <c r="G541" s="81"/>
      <c r="H541" s="20" t="str">
        <f t="shared" si="118"/>
        <v/>
      </c>
      <c r="I541" s="20" t="str">
        <f t="shared" si="119"/>
        <v/>
      </c>
      <c r="J541" s="45" t="str">
        <f t="shared" si="120"/>
        <v/>
      </c>
      <c r="K541" s="45" t="str">
        <f t="shared" si="121"/>
        <v/>
      </c>
      <c r="L541" s="61" t="str">
        <f t="shared" si="122"/>
        <v/>
      </c>
      <c r="M541" s="23">
        <f t="shared" si="123"/>
        <v>0</v>
      </c>
      <c r="N541">
        <v>360</v>
      </c>
      <c r="O541" s="23">
        <f t="shared" si="124"/>
        <v>-360</v>
      </c>
      <c r="P541" s="45" t="str">
        <f t="shared" si="125"/>
        <v/>
      </c>
      <c r="Q541" s="39" t="str">
        <f t="shared" si="126"/>
        <v/>
      </c>
      <c r="R541" s="84" t="str">
        <f t="shared" si="127"/>
        <v/>
      </c>
    </row>
    <row r="542" spans="1:18" x14ac:dyDescent="0.3">
      <c r="A542" s="24"/>
      <c r="B542" s="27"/>
      <c r="C542" s="48"/>
      <c r="D542" s="19"/>
      <c r="E542" s="20" t="str">
        <f t="shared" si="116"/>
        <v/>
      </c>
      <c r="F542" s="20" t="str">
        <f t="shared" si="117"/>
        <v/>
      </c>
      <c r="G542" s="81"/>
      <c r="H542" s="20" t="str">
        <f t="shared" si="118"/>
        <v/>
      </c>
      <c r="I542" s="20" t="str">
        <f t="shared" si="119"/>
        <v/>
      </c>
      <c r="J542" s="45" t="str">
        <f t="shared" si="120"/>
        <v/>
      </c>
      <c r="K542" s="45" t="str">
        <f t="shared" si="121"/>
        <v/>
      </c>
      <c r="L542" s="61" t="str">
        <f t="shared" si="122"/>
        <v/>
      </c>
      <c r="M542" s="23">
        <f t="shared" si="123"/>
        <v>0</v>
      </c>
      <c r="N542">
        <v>361</v>
      </c>
      <c r="O542" s="23">
        <f t="shared" si="124"/>
        <v>-361</v>
      </c>
      <c r="P542" s="45" t="str">
        <f t="shared" si="125"/>
        <v/>
      </c>
      <c r="Q542" s="39" t="str">
        <f t="shared" si="126"/>
        <v/>
      </c>
      <c r="R542" s="84" t="str">
        <f t="shared" si="127"/>
        <v/>
      </c>
    </row>
    <row r="543" spans="1:18" x14ac:dyDescent="0.3">
      <c r="A543" s="24"/>
      <c r="B543" s="27"/>
      <c r="C543" s="48"/>
      <c r="D543" s="19"/>
      <c r="E543" s="20" t="str">
        <f t="shared" si="116"/>
        <v/>
      </c>
      <c r="F543" s="20" t="str">
        <f t="shared" si="117"/>
        <v/>
      </c>
      <c r="G543" s="81"/>
      <c r="H543" s="20" t="str">
        <f t="shared" si="118"/>
        <v/>
      </c>
      <c r="I543" s="20" t="str">
        <f t="shared" si="119"/>
        <v/>
      </c>
      <c r="J543" s="45" t="str">
        <f t="shared" si="120"/>
        <v/>
      </c>
      <c r="K543" s="45" t="str">
        <f t="shared" si="121"/>
        <v/>
      </c>
      <c r="L543" s="61" t="str">
        <f t="shared" si="122"/>
        <v/>
      </c>
      <c r="M543" s="23">
        <f t="shared" si="123"/>
        <v>0</v>
      </c>
      <c r="N543">
        <v>362</v>
      </c>
      <c r="O543" s="23">
        <f t="shared" si="124"/>
        <v>-362</v>
      </c>
      <c r="P543" s="45" t="str">
        <f t="shared" si="125"/>
        <v/>
      </c>
      <c r="Q543" s="39" t="str">
        <f t="shared" si="126"/>
        <v/>
      </c>
      <c r="R543" s="84" t="str">
        <f t="shared" si="127"/>
        <v/>
      </c>
    </row>
    <row r="544" spans="1:18" x14ac:dyDescent="0.3">
      <c r="A544" s="24"/>
      <c r="B544" s="27"/>
      <c r="C544" s="48"/>
      <c r="D544" s="19"/>
      <c r="E544" s="20" t="str">
        <f t="shared" si="116"/>
        <v/>
      </c>
      <c r="F544" s="20" t="str">
        <f t="shared" si="117"/>
        <v/>
      </c>
      <c r="G544" s="81"/>
      <c r="H544" s="20" t="str">
        <f t="shared" si="118"/>
        <v/>
      </c>
      <c r="I544" s="20" t="str">
        <f t="shared" si="119"/>
        <v/>
      </c>
      <c r="J544" s="45" t="str">
        <f t="shared" si="120"/>
        <v/>
      </c>
      <c r="K544" s="45" t="str">
        <f t="shared" si="121"/>
        <v/>
      </c>
      <c r="L544" s="61" t="str">
        <f t="shared" si="122"/>
        <v/>
      </c>
      <c r="M544" s="23">
        <f t="shared" si="123"/>
        <v>0</v>
      </c>
      <c r="N544">
        <v>363</v>
      </c>
      <c r="O544" s="23">
        <f t="shared" si="124"/>
        <v>-363</v>
      </c>
      <c r="P544" s="45" t="str">
        <f t="shared" si="125"/>
        <v/>
      </c>
      <c r="Q544" s="39" t="str">
        <f t="shared" si="126"/>
        <v/>
      </c>
      <c r="R544" s="84" t="str">
        <f t="shared" si="127"/>
        <v/>
      </c>
    </row>
    <row r="545" spans="1:18" x14ac:dyDescent="0.3">
      <c r="A545" s="24"/>
      <c r="B545" s="27"/>
      <c r="C545" s="48"/>
      <c r="D545" s="19"/>
      <c r="E545" s="20" t="str">
        <f t="shared" ref="E545:E608" si="128">IF(D545="","",IF(G544="Won",1,IF(COUNTIF(G540:G544,"Lost")&gt;4,1,IF(E544&gt;=9,E544*2,E544*3))))</f>
        <v/>
      </c>
      <c r="F545" s="20" t="str">
        <f t="shared" ref="F545:F608" si="129">IF(D545="","",IF(G544="Won",  D545*E545,D545*E545))</f>
        <v/>
      </c>
      <c r="G545" s="81"/>
      <c r="H545" s="20" t="str">
        <f t="shared" ref="H545:H608" si="130">IF(G545="","",IF(G545="Won", E545*D545-E545,-E545))</f>
        <v/>
      </c>
      <c r="I545" s="20" t="str">
        <f t="shared" ref="I545:I608" si="131">IF(G545="","",H545+I544)</f>
        <v/>
      </c>
      <c r="J545" s="45" t="str">
        <f t="shared" ref="J545:J608" si="132">IF(G545="","",IF(G545="Won",J544+1,IF(G545="Push",J544,J544)))</f>
        <v/>
      </c>
      <c r="K545" s="45" t="str">
        <f t="shared" ref="K545:K608" si="133">IF(G545="","",IF(G545="Lost",K544+1,IF(G545="Push",K544,K544)))</f>
        <v/>
      </c>
      <c r="L545" s="61" t="str">
        <f t="shared" ref="L545:L608" si="134">IF(G545="","",J545/(J545+K545))</f>
        <v/>
      </c>
      <c r="M545" s="23">
        <f t="shared" ref="M545:M608" si="135">D545</f>
        <v>0</v>
      </c>
      <c r="N545">
        <v>364</v>
      </c>
      <c r="O545" s="23">
        <f t="shared" ref="O545:O608" si="136">M545-N545</f>
        <v>-364</v>
      </c>
      <c r="P545" s="45" t="str">
        <f t="shared" ref="P545:P608" si="137">IF(G545="","",IF(G545="Won",P544+1,IF(G545="Push",P544,P544)))</f>
        <v/>
      </c>
      <c r="Q545" s="39" t="str">
        <f t="shared" ref="Q545:Q608" si="138">IF(G545="","",IF(G545="Lost",Q544+1,IF(G545="Push",Q544,Q544)))</f>
        <v/>
      </c>
      <c r="R545" s="84" t="str">
        <f t="shared" ref="R545:R608" si="139">IF(G545="","",P545/(P545+Q545))</f>
        <v/>
      </c>
    </row>
    <row r="546" spans="1:18" x14ac:dyDescent="0.3">
      <c r="A546" s="24"/>
      <c r="B546" s="27"/>
      <c r="C546" s="48"/>
      <c r="D546" s="19"/>
      <c r="E546" s="20" t="str">
        <f t="shared" si="128"/>
        <v/>
      </c>
      <c r="F546" s="20" t="str">
        <f t="shared" si="129"/>
        <v/>
      </c>
      <c r="G546" s="81"/>
      <c r="H546" s="20" t="str">
        <f t="shared" si="130"/>
        <v/>
      </c>
      <c r="I546" s="20" t="str">
        <f t="shared" si="131"/>
        <v/>
      </c>
      <c r="J546" s="45" t="str">
        <f t="shared" si="132"/>
        <v/>
      </c>
      <c r="K546" s="45" t="str">
        <f t="shared" si="133"/>
        <v/>
      </c>
      <c r="L546" s="61" t="str">
        <f t="shared" si="134"/>
        <v/>
      </c>
      <c r="M546" s="23">
        <f t="shared" si="135"/>
        <v>0</v>
      </c>
      <c r="N546">
        <v>365</v>
      </c>
      <c r="O546" s="23">
        <f t="shared" si="136"/>
        <v>-365</v>
      </c>
      <c r="P546" s="45" t="str">
        <f t="shared" si="137"/>
        <v/>
      </c>
      <c r="Q546" s="39" t="str">
        <f t="shared" si="138"/>
        <v/>
      </c>
      <c r="R546" s="84" t="str">
        <f t="shared" si="139"/>
        <v/>
      </c>
    </row>
    <row r="547" spans="1:18" x14ac:dyDescent="0.3">
      <c r="A547" s="24"/>
      <c r="B547" s="27"/>
      <c r="C547" s="48"/>
      <c r="D547" s="19"/>
      <c r="E547" s="20" t="str">
        <f t="shared" si="128"/>
        <v/>
      </c>
      <c r="F547" s="20" t="str">
        <f t="shared" si="129"/>
        <v/>
      </c>
      <c r="G547" s="81"/>
      <c r="H547" s="20" t="str">
        <f t="shared" si="130"/>
        <v/>
      </c>
      <c r="I547" s="20" t="str">
        <f t="shared" si="131"/>
        <v/>
      </c>
      <c r="J547" s="45" t="str">
        <f t="shared" si="132"/>
        <v/>
      </c>
      <c r="K547" s="45" t="str">
        <f t="shared" si="133"/>
        <v/>
      </c>
      <c r="L547" s="61" t="str">
        <f t="shared" si="134"/>
        <v/>
      </c>
      <c r="M547" s="23">
        <f t="shared" si="135"/>
        <v>0</v>
      </c>
      <c r="N547">
        <v>366</v>
      </c>
      <c r="O547" s="23">
        <f t="shared" si="136"/>
        <v>-366</v>
      </c>
      <c r="P547" s="45" t="str">
        <f t="shared" si="137"/>
        <v/>
      </c>
      <c r="Q547" s="39" t="str">
        <f t="shared" si="138"/>
        <v/>
      </c>
      <c r="R547" s="84" t="str">
        <f t="shared" si="139"/>
        <v/>
      </c>
    </row>
    <row r="548" spans="1:18" x14ac:dyDescent="0.3">
      <c r="A548" s="24"/>
      <c r="B548" s="27"/>
      <c r="C548" s="48"/>
      <c r="D548" s="19"/>
      <c r="E548" s="20" t="str">
        <f t="shared" si="128"/>
        <v/>
      </c>
      <c r="F548" s="20" t="str">
        <f t="shared" si="129"/>
        <v/>
      </c>
      <c r="G548" s="81"/>
      <c r="H548" s="20" t="str">
        <f t="shared" si="130"/>
        <v/>
      </c>
      <c r="I548" s="20" t="str">
        <f t="shared" si="131"/>
        <v/>
      </c>
      <c r="J548" s="45" t="str">
        <f t="shared" si="132"/>
        <v/>
      </c>
      <c r="K548" s="45" t="str">
        <f t="shared" si="133"/>
        <v/>
      </c>
      <c r="L548" s="61" t="str">
        <f t="shared" si="134"/>
        <v/>
      </c>
      <c r="M548" s="23">
        <f t="shared" si="135"/>
        <v>0</v>
      </c>
      <c r="N548">
        <v>367</v>
      </c>
      <c r="O548" s="23">
        <f t="shared" si="136"/>
        <v>-367</v>
      </c>
      <c r="P548" s="45" t="str">
        <f t="shared" si="137"/>
        <v/>
      </c>
      <c r="Q548" s="39" t="str">
        <f t="shared" si="138"/>
        <v/>
      </c>
      <c r="R548" s="84" t="str">
        <f t="shared" si="139"/>
        <v/>
      </c>
    </row>
    <row r="549" spans="1:18" x14ac:dyDescent="0.3">
      <c r="A549" s="24"/>
      <c r="B549" s="27"/>
      <c r="C549" s="48"/>
      <c r="D549" s="19"/>
      <c r="E549" s="20" t="str">
        <f t="shared" si="128"/>
        <v/>
      </c>
      <c r="F549" s="20" t="str">
        <f t="shared" si="129"/>
        <v/>
      </c>
      <c r="G549" s="81"/>
      <c r="H549" s="20" t="str">
        <f t="shared" si="130"/>
        <v/>
      </c>
      <c r="I549" s="20" t="str">
        <f t="shared" si="131"/>
        <v/>
      </c>
      <c r="J549" s="45" t="str">
        <f t="shared" si="132"/>
        <v/>
      </c>
      <c r="K549" s="45" t="str">
        <f t="shared" si="133"/>
        <v/>
      </c>
      <c r="L549" s="61" t="str">
        <f t="shared" si="134"/>
        <v/>
      </c>
      <c r="M549" s="23">
        <f t="shared" si="135"/>
        <v>0</v>
      </c>
      <c r="N549">
        <v>368</v>
      </c>
      <c r="O549" s="23">
        <f t="shared" si="136"/>
        <v>-368</v>
      </c>
      <c r="P549" s="45" t="str">
        <f t="shared" si="137"/>
        <v/>
      </c>
      <c r="Q549" s="39" t="str">
        <f t="shared" si="138"/>
        <v/>
      </c>
      <c r="R549" s="84" t="str">
        <f t="shared" si="139"/>
        <v/>
      </c>
    </row>
    <row r="550" spans="1:18" x14ac:dyDescent="0.3">
      <c r="A550" s="24"/>
      <c r="B550" s="27"/>
      <c r="C550" s="48"/>
      <c r="D550" s="19"/>
      <c r="E550" s="20" t="str">
        <f t="shared" si="128"/>
        <v/>
      </c>
      <c r="F550" s="20" t="str">
        <f t="shared" si="129"/>
        <v/>
      </c>
      <c r="G550" s="81"/>
      <c r="H550" s="20" t="str">
        <f t="shared" si="130"/>
        <v/>
      </c>
      <c r="I550" s="20" t="str">
        <f t="shared" si="131"/>
        <v/>
      </c>
      <c r="J550" s="45" t="str">
        <f t="shared" si="132"/>
        <v/>
      </c>
      <c r="K550" s="45" t="str">
        <f t="shared" si="133"/>
        <v/>
      </c>
      <c r="L550" s="61" t="str">
        <f t="shared" si="134"/>
        <v/>
      </c>
      <c r="M550" s="23">
        <f t="shared" si="135"/>
        <v>0</v>
      </c>
      <c r="N550">
        <v>369</v>
      </c>
      <c r="O550" s="23">
        <f t="shared" si="136"/>
        <v>-369</v>
      </c>
      <c r="P550" s="45" t="str">
        <f t="shared" si="137"/>
        <v/>
      </c>
      <c r="Q550" s="39" t="str">
        <f t="shared" si="138"/>
        <v/>
      </c>
      <c r="R550" s="84" t="str">
        <f t="shared" si="139"/>
        <v/>
      </c>
    </row>
    <row r="551" spans="1:18" x14ac:dyDescent="0.3">
      <c r="A551" s="24"/>
      <c r="B551" s="27"/>
      <c r="C551" s="48"/>
      <c r="D551" s="19"/>
      <c r="E551" s="20" t="str">
        <f t="shared" si="128"/>
        <v/>
      </c>
      <c r="F551" s="20" t="str">
        <f t="shared" si="129"/>
        <v/>
      </c>
      <c r="G551" s="81"/>
      <c r="H551" s="20" t="str">
        <f t="shared" si="130"/>
        <v/>
      </c>
      <c r="I551" s="20" t="str">
        <f t="shared" si="131"/>
        <v/>
      </c>
      <c r="J551" s="45" t="str">
        <f t="shared" si="132"/>
        <v/>
      </c>
      <c r="K551" s="45" t="str">
        <f t="shared" si="133"/>
        <v/>
      </c>
      <c r="L551" s="61" t="str">
        <f t="shared" si="134"/>
        <v/>
      </c>
      <c r="M551" s="23">
        <f t="shared" si="135"/>
        <v>0</v>
      </c>
      <c r="N551">
        <v>370</v>
      </c>
      <c r="O551" s="23">
        <f t="shared" si="136"/>
        <v>-370</v>
      </c>
      <c r="P551" s="45" t="str">
        <f t="shared" si="137"/>
        <v/>
      </c>
      <c r="Q551" s="39" t="str">
        <f t="shared" si="138"/>
        <v/>
      </c>
      <c r="R551" s="84" t="str">
        <f t="shared" si="139"/>
        <v/>
      </c>
    </row>
    <row r="552" spans="1:18" x14ac:dyDescent="0.3">
      <c r="A552" s="24"/>
      <c r="B552" s="27"/>
      <c r="C552" s="48"/>
      <c r="D552" s="19"/>
      <c r="E552" s="20" t="str">
        <f t="shared" si="128"/>
        <v/>
      </c>
      <c r="F552" s="20" t="str">
        <f t="shared" si="129"/>
        <v/>
      </c>
      <c r="G552" s="81"/>
      <c r="H552" s="20" t="str">
        <f t="shared" si="130"/>
        <v/>
      </c>
      <c r="I552" s="20" t="str">
        <f t="shared" si="131"/>
        <v/>
      </c>
      <c r="J552" s="45" t="str">
        <f t="shared" si="132"/>
        <v/>
      </c>
      <c r="K552" s="45" t="str">
        <f t="shared" si="133"/>
        <v/>
      </c>
      <c r="L552" s="61" t="str">
        <f t="shared" si="134"/>
        <v/>
      </c>
      <c r="M552" s="23">
        <f t="shared" si="135"/>
        <v>0</v>
      </c>
      <c r="N552">
        <v>371</v>
      </c>
      <c r="O552" s="23">
        <f t="shared" si="136"/>
        <v>-371</v>
      </c>
      <c r="P552" s="45" t="str">
        <f t="shared" si="137"/>
        <v/>
      </c>
      <c r="Q552" s="39" t="str">
        <f t="shared" si="138"/>
        <v/>
      </c>
      <c r="R552" s="84" t="str">
        <f t="shared" si="139"/>
        <v/>
      </c>
    </row>
    <row r="553" spans="1:18" x14ac:dyDescent="0.3">
      <c r="A553" s="24"/>
      <c r="B553" s="27"/>
      <c r="C553" s="48"/>
      <c r="D553" s="19"/>
      <c r="E553" s="20" t="str">
        <f t="shared" si="128"/>
        <v/>
      </c>
      <c r="F553" s="20" t="str">
        <f t="shared" si="129"/>
        <v/>
      </c>
      <c r="G553" s="81"/>
      <c r="H553" s="20" t="str">
        <f t="shared" si="130"/>
        <v/>
      </c>
      <c r="I553" s="20" t="str">
        <f t="shared" si="131"/>
        <v/>
      </c>
      <c r="J553" s="45" t="str">
        <f t="shared" si="132"/>
        <v/>
      </c>
      <c r="K553" s="45" t="str">
        <f t="shared" si="133"/>
        <v/>
      </c>
      <c r="L553" s="61" t="str">
        <f t="shared" si="134"/>
        <v/>
      </c>
      <c r="M553" s="23">
        <f t="shared" si="135"/>
        <v>0</v>
      </c>
      <c r="N553">
        <v>372</v>
      </c>
      <c r="O553" s="23">
        <f t="shared" si="136"/>
        <v>-372</v>
      </c>
      <c r="P553" s="45" t="str">
        <f t="shared" si="137"/>
        <v/>
      </c>
      <c r="Q553" s="39" t="str">
        <f t="shared" si="138"/>
        <v/>
      </c>
      <c r="R553" s="84" t="str">
        <f t="shared" si="139"/>
        <v/>
      </c>
    </row>
    <row r="554" spans="1:18" x14ac:dyDescent="0.3">
      <c r="A554" s="24"/>
      <c r="B554" s="27"/>
      <c r="C554" s="48"/>
      <c r="D554" s="19"/>
      <c r="E554" s="20" t="str">
        <f t="shared" si="128"/>
        <v/>
      </c>
      <c r="F554" s="20" t="str">
        <f t="shared" si="129"/>
        <v/>
      </c>
      <c r="G554" s="81"/>
      <c r="H554" s="20" t="str">
        <f t="shared" si="130"/>
        <v/>
      </c>
      <c r="I554" s="20" t="str">
        <f t="shared" si="131"/>
        <v/>
      </c>
      <c r="J554" s="45" t="str">
        <f t="shared" si="132"/>
        <v/>
      </c>
      <c r="K554" s="45" t="str">
        <f t="shared" si="133"/>
        <v/>
      </c>
      <c r="L554" s="61" t="str">
        <f t="shared" si="134"/>
        <v/>
      </c>
      <c r="M554" s="23">
        <f t="shared" si="135"/>
        <v>0</v>
      </c>
      <c r="N554">
        <v>373</v>
      </c>
      <c r="O554" s="23">
        <f t="shared" si="136"/>
        <v>-373</v>
      </c>
      <c r="P554" s="45" t="str">
        <f t="shared" si="137"/>
        <v/>
      </c>
      <c r="Q554" s="39" t="str">
        <f t="shared" si="138"/>
        <v/>
      </c>
      <c r="R554" s="84" t="str">
        <f t="shared" si="139"/>
        <v/>
      </c>
    </row>
    <row r="555" spans="1:18" x14ac:dyDescent="0.3">
      <c r="A555" s="24"/>
      <c r="B555" s="27"/>
      <c r="C555" s="48"/>
      <c r="D555" s="19"/>
      <c r="E555" s="20" t="str">
        <f t="shared" si="128"/>
        <v/>
      </c>
      <c r="F555" s="20" t="str">
        <f t="shared" si="129"/>
        <v/>
      </c>
      <c r="G555" s="81"/>
      <c r="H555" s="20" t="str">
        <f t="shared" si="130"/>
        <v/>
      </c>
      <c r="I555" s="20" t="str">
        <f t="shared" si="131"/>
        <v/>
      </c>
      <c r="J555" s="45" t="str">
        <f t="shared" si="132"/>
        <v/>
      </c>
      <c r="K555" s="45" t="str">
        <f t="shared" si="133"/>
        <v/>
      </c>
      <c r="L555" s="61" t="str">
        <f t="shared" si="134"/>
        <v/>
      </c>
      <c r="M555" s="23">
        <f t="shared" si="135"/>
        <v>0</v>
      </c>
      <c r="N555">
        <v>374</v>
      </c>
      <c r="O555" s="23">
        <f t="shared" si="136"/>
        <v>-374</v>
      </c>
      <c r="P555" s="45" t="str">
        <f t="shared" si="137"/>
        <v/>
      </c>
      <c r="Q555" s="39" t="str">
        <f t="shared" si="138"/>
        <v/>
      </c>
      <c r="R555" s="84" t="str">
        <f t="shared" si="139"/>
        <v/>
      </c>
    </row>
    <row r="556" spans="1:18" x14ac:dyDescent="0.3">
      <c r="A556" s="24"/>
      <c r="B556" s="27"/>
      <c r="C556" s="48"/>
      <c r="D556" s="19"/>
      <c r="E556" s="20" t="str">
        <f t="shared" si="128"/>
        <v/>
      </c>
      <c r="F556" s="20" t="str">
        <f t="shared" si="129"/>
        <v/>
      </c>
      <c r="G556" s="81"/>
      <c r="H556" s="20" t="str">
        <f t="shared" si="130"/>
        <v/>
      </c>
      <c r="I556" s="20" t="str">
        <f t="shared" si="131"/>
        <v/>
      </c>
      <c r="J556" s="45" t="str">
        <f t="shared" si="132"/>
        <v/>
      </c>
      <c r="K556" s="45" t="str">
        <f t="shared" si="133"/>
        <v/>
      </c>
      <c r="L556" s="61" t="str">
        <f t="shared" si="134"/>
        <v/>
      </c>
      <c r="M556" s="23">
        <f t="shared" si="135"/>
        <v>0</v>
      </c>
      <c r="N556">
        <v>375</v>
      </c>
      <c r="O556" s="23">
        <f t="shared" si="136"/>
        <v>-375</v>
      </c>
      <c r="P556" s="45" t="str">
        <f t="shared" si="137"/>
        <v/>
      </c>
      <c r="Q556" s="39" t="str">
        <f t="shared" si="138"/>
        <v/>
      </c>
      <c r="R556" s="84" t="str">
        <f t="shared" si="139"/>
        <v/>
      </c>
    </row>
    <row r="557" spans="1:18" x14ac:dyDescent="0.3">
      <c r="A557" s="24"/>
      <c r="B557" s="27"/>
      <c r="C557" s="48"/>
      <c r="D557" s="19"/>
      <c r="E557" s="20" t="str">
        <f t="shared" si="128"/>
        <v/>
      </c>
      <c r="F557" s="20" t="str">
        <f t="shared" si="129"/>
        <v/>
      </c>
      <c r="G557" s="81"/>
      <c r="H557" s="20" t="str">
        <f t="shared" si="130"/>
        <v/>
      </c>
      <c r="I557" s="20" t="str">
        <f t="shared" si="131"/>
        <v/>
      </c>
      <c r="J557" s="45" t="str">
        <f t="shared" si="132"/>
        <v/>
      </c>
      <c r="K557" s="45" t="str">
        <f t="shared" si="133"/>
        <v/>
      </c>
      <c r="L557" s="61" t="str">
        <f t="shared" si="134"/>
        <v/>
      </c>
      <c r="M557" s="23">
        <f t="shared" si="135"/>
        <v>0</v>
      </c>
      <c r="N557">
        <v>376</v>
      </c>
      <c r="O557" s="23">
        <f t="shared" si="136"/>
        <v>-376</v>
      </c>
      <c r="P557" s="45" t="str">
        <f t="shared" si="137"/>
        <v/>
      </c>
      <c r="Q557" s="39" t="str">
        <f t="shared" si="138"/>
        <v/>
      </c>
      <c r="R557" s="84" t="str">
        <f t="shared" si="139"/>
        <v/>
      </c>
    </row>
    <row r="558" spans="1:18" x14ac:dyDescent="0.3">
      <c r="A558" s="24"/>
      <c r="B558" s="27"/>
      <c r="C558" s="48"/>
      <c r="D558" s="19"/>
      <c r="E558" s="20" t="str">
        <f t="shared" si="128"/>
        <v/>
      </c>
      <c r="F558" s="20" t="str">
        <f t="shared" si="129"/>
        <v/>
      </c>
      <c r="G558" s="81"/>
      <c r="H558" s="20" t="str">
        <f t="shared" si="130"/>
        <v/>
      </c>
      <c r="I558" s="20" t="str">
        <f t="shared" si="131"/>
        <v/>
      </c>
      <c r="J558" s="45" t="str">
        <f t="shared" si="132"/>
        <v/>
      </c>
      <c r="K558" s="45" t="str">
        <f t="shared" si="133"/>
        <v/>
      </c>
      <c r="L558" s="61" t="str">
        <f t="shared" si="134"/>
        <v/>
      </c>
      <c r="M558" s="23">
        <f t="shared" si="135"/>
        <v>0</v>
      </c>
      <c r="N558">
        <v>377</v>
      </c>
      <c r="O558" s="23">
        <f t="shared" si="136"/>
        <v>-377</v>
      </c>
      <c r="P558" s="45" t="str">
        <f t="shared" si="137"/>
        <v/>
      </c>
      <c r="Q558" s="39" t="str">
        <f t="shared" si="138"/>
        <v/>
      </c>
      <c r="R558" s="84" t="str">
        <f t="shared" si="139"/>
        <v/>
      </c>
    </row>
    <row r="559" spans="1:18" x14ac:dyDescent="0.3">
      <c r="A559" s="24"/>
      <c r="B559" s="27"/>
      <c r="C559" s="48"/>
      <c r="D559" s="19"/>
      <c r="E559" s="20" t="str">
        <f t="shared" si="128"/>
        <v/>
      </c>
      <c r="F559" s="20" t="str">
        <f t="shared" si="129"/>
        <v/>
      </c>
      <c r="G559" s="81"/>
      <c r="H559" s="20" t="str">
        <f t="shared" si="130"/>
        <v/>
      </c>
      <c r="I559" s="20" t="str">
        <f t="shared" si="131"/>
        <v/>
      </c>
      <c r="J559" s="45" t="str">
        <f t="shared" si="132"/>
        <v/>
      </c>
      <c r="K559" s="45" t="str">
        <f t="shared" si="133"/>
        <v/>
      </c>
      <c r="L559" s="61" t="str">
        <f t="shared" si="134"/>
        <v/>
      </c>
      <c r="M559" s="23">
        <f t="shared" si="135"/>
        <v>0</v>
      </c>
      <c r="N559">
        <v>378</v>
      </c>
      <c r="O559" s="23">
        <f t="shared" si="136"/>
        <v>-378</v>
      </c>
      <c r="P559" s="45" t="str">
        <f t="shared" si="137"/>
        <v/>
      </c>
      <c r="Q559" s="39" t="str">
        <f t="shared" si="138"/>
        <v/>
      </c>
      <c r="R559" s="84" t="str">
        <f t="shared" si="139"/>
        <v/>
      </c>
    </row>
    <row r="560" spans="1:18" x14ac:dyDescent="0.3">
      <c r="A560" s="24"/>
      <c r="B560" s="27"/>
      <c r="C560" s="48"/>
      <c r="D560" s="19"/>
      <c r="E560" s="20" t="str">
        <f t="shared" si="128"/>
        <v/>
      </c>
      <c r="F560" s="20" t="str">
        <f t="shared" si="129"/>
        <v/>
      </c>
      <c r="G560" s="81"/>
      <c r="H560" s="20" t="str">
        <f t="shared" si="130"/>
        <v/>
      </c>
      <c r="I560" s="20" t="str">
        <f t="shared" si="131"/>
        <v/>
      </c>
      <c r="J560" s="45" t="str">
        <f t="shared" si="132"/>
        <v/>
      </c>
      <c r="K560" s="45" t="str">
        <f t="shared" si="133"/>
        <v/>
      </c>
      <c r="L560" s="61" t="str">
        <f t="shared" si="134"/>
        <v/>
      </c>
      <c r="M560" s="23">
        <f t="shared" si="135"/>
        <v>0</v>
      </c>
      <c r="N560">
        <v>379</v>
      </c>
      <c r="O560" s="23">
        <f t="shared" si="136"/>
        <v>-379</v>
      </c>
      <c r="P560" s="45" t="str">
        <f t="shared" si="137"/>
        <v/>
      </c>
      <c r="Q560" s="39" t="str">
        <f t="shared" si="138"/>
        <v/>
      </c>
      <c r="R560" s="84" t="str">
        <f t="shared" si="139"/>
        <v/>
      </c>
    </row>
    <row r="561" spans="1:18" x14ac:dyDescent="0.3">
      <c r="A561" s="24"/>
      <c r="B561" s="27"/>
      <c r="C561" s="48"/>
      <c r="D561" s="19"/>
      <c r="E561" s="20" t="str">
        <f t="shared" si="128"/>
        <v/>
      </c>
      <c r="F561" s="20" t="str">
        <f t="shared" si="129"/>
        <v/>
      </c>
      <c r="G561" s="81"/>
      <c r="H561" s="20" t="str">
        <f t="shared" si="130"/>
        <v/>
      </c>
      <c r="I561" s="20" t="str">
        <f t="shared" si="131"/>
        <v/>
      </c>
      <c r="J561" s="45" t="str">
        <f t="shared" si="132"/>
        <v/>
      </c>
      <c r="K561" s="45" t="str">
        <f t="shared" si="133"/>
        <v/>
      </c>
      <c r="L561" s="61" t="str">
        <f t="shared" si="134"/>
        <v/>
      </c>
      <c r="M561" s="23">
        <f t="shared" si="135"/>
        <v>0</v>
      </c>
      <c r="N561">
        <v>380</v>
      </c>
      <c r="O561" s="23">
        <f t="shared" si="136"/>
        <v>-380</v>
      </c>
      <c r="P561" s="45" t="str">
        <f t="shared" si="137"/>
        <v/>
      </c>
      <c r="Q561" s="39" t="str">
        <f t="shared" si="138"/>
        <v/>
      </c>
      <c r="R561" s="84" t="str">
        <f t="shared" si="139"/>
        <v/>
      </c>
    </row>
    <row r="562" spans="1:18" x14ac:dyDescent="0.3">
      <c r="A562" s="24"/>
      <c r="B562" s="27"/>
      <c r="C562" s="48"/>
      <c r="D562" s="19"/>
      <c r="E562" s="20" t="str">
        <f t="shared" si="128"/>
        <v/>
      </c>
      <c r="F562" s="20" t="str">
        <f t="shared" si="129"/>
        <v/>
      </c>
      <c r="G562" s="81"/>
      <c r="H562" s="20" t="str">
        <f t="shared" si="130"/>
        <v/>
      </c>
      <c r="I562" s="20" t="str">
        <f t="shared" si="131"/>
        <v/>
      </c>
      <c r="J562" s="45" t="str">
        <f t="shared" si="132"/>
        <v/>
      </c>
      <c r="K562" s="45" t="str">
        <f t="shared" si="133"/>
        <v/>
      </c>
      <c r="L562" s="61" t="str">
        <f t="shared" si="134"/>
        <v/>
      </c>
      <c r="M562" s="23">
        <f t="shared" si="135"/>
        <v>0</v>
      </c>
      <c r="N562">
        <v>381</v>
      </c>
      <c r="O562" s="23">
        <f t="shared" si="136"/>
        <v>-381</v>
      </c>
      <c r="P562" s="45" t="str">
        <f t="shared" si="137"/>
        <v/>
      </c>
      <c r="Q562" s="39" t="str">
        <f t="shared" si="138"/>
        <v/>
      </c>
      <c r="R562" s="84" t="str">
        <f t="shared" si="139"/>
        <v/>
      </c>
    </row>
    <row r="563" spans="1:18" x14ac:dyDescent="0.3">
      <c r="A563" s="24"/>
      <c r="B563" s="27"/>
      <c r="C563" s="48"/>
      <c r="D563" s="19"/>
      <c r="E563" s="20" t="str">
        <f t="shared" si="128"/>
        <v/>
      </c>
      <c r="F563" s="20" t="str">
        <f t="shared" si="129"/>
        <v/>
      </c>
      <c r="G563" s="81"/>
      <c r="H563" s="20" t="str">
        <f t="shared" si="130"/>
        <v/>
      </c>
      <c r="I563" s="20" t="str">
        <f t="shared" si="131"/>
        <v/>
      </c>
      <c r="J563" s="45" t="str">
        <f t="shared" si="132"/>
        <v/>
      </c>
      <c r="K563" s="45" t="str">
        <f t="shared" si="133"/>
        <v/>
      </c>
      <c r="L563" s="61" t="str">
        <f t="shared" si="134"/>
        <v/>
      </c>
      <c r="M563" s="23">
        <f t="shared" si="135"/>
        <v>0</v>
      </c>
      <c r="N563">
        <v>382</v>
      </c>
      <c r="O563" s="23">
        <f t="shared" si="136"/>
        <v>-382</v>
      </c>
      <c r="P563" s="45" t="str">
        <f t="shared" si="137"/>
        <v/>
      </c>
      <c r="Q563" s="39" t="str">
        <f t="shared" si="138"/>
        <v/>
      </c>
      <c r="R563" s="84" t="str">
        <f t="shared" si="139"/>
        <v/>
      </c>
    </row>
    <row r="564" spans="1:18" x14ac:dyDescent="0.3">
      <c r="A564" s="24"/>
      <c r="B564" s="27"/>
      <c r="C564" s="48"/>
      <c r="D564" s="19"/>
      <c r="E564" s="20" t="str">
        <f t="shared" si="128"/>
        <v/>
      </c>
      <c r="F564" s="20" t="str">
        <f t="shared" si="129"/>
        <v/>
      </c>
      <c r="G564" s="81"/>
      <c r="H564" s="20" t="str">
        <f t="shared" si="130"/>
        <v/>
      </c>
      <c r="I564" s="20" t="str">
        <f t="shared" si="131"/>
        <v/>
      </c>
      <c r="J564" s="45" t="str">
        <f t="shared" si="132"/>
        <v/>
      </c>
      <c r="K564" s="45" t="str">
        <f t="shared" si="133"/>
        <v/>
      </c>
      <c r="L564" s="61" t="str">
        <f t="shared" si="134"/>
        <v/>
      </c>
      <c r="M564" s="23">
        <f t="shared" si="135"/>
        <v>0</v>
      </c>
      <c r="N564">
        <v>383</v>
      </c>
      <c r="O564" s="23">
        <f t="shared" si="136"/>
        <v>-383</v>
      </c>
      <c r="P564" s="45" t="str">
        <f t="shared" si="137"/>
        <v/>
      </c>
      <c r="Q564" s="39" t="str">
        <f t="shared" si="138"/>
        <v/>
      </c>
      <c r="R564" s="84" t="str">
        <f t="shared" si="139"/>
        <v/>
      </c>
    </row>
    <row r="565" spans="1:18" x14ac:dyDescent="0.3">
      <c r="A565" s="24"/>
      <c r="B565" s="27"/>
      <c r="C565" s="48"/>
      <c r="D565" s="19"/>
      <c r="E565" s="20" t="str">
        <f t="shared" si="128"/>
        <v/>
      </c>
      <c r="F565" s="20" t="str">
        <f t="shared" si="129"/>
        <v/>
      </c>
      <c r="G565" s="81"/>
      <c r="H565" s="20" t="str">
        <f t="shared" si="130"/>
        <v/>
      </c>
      <c r="I565" s="20" t="str">
        <f t="shared" si="131"/>
        <v/>
      </c>
      <c r="J565" s="45" t="str">
        <f t="shared" si="132"/>
        <v/>
      </c>
      <c r="K565" s="45" t="str">
        <f t="shared" si="133"/>
        <v/>
      </c>
      <c r="L565" s="61" t="str">
        <f t="shared" si="134"/>
        <v/>
      </c>
      <c r="M565" s="23">
        <f t="shared" si="135"/>
        <v>0</v>
      </c>
      <c r="N565">
        <v>384</v>
      </c>
      <c r="O565" s="23">
        <f t="shared" si="136"/>
        <v>-384</v>
      </c>
      <c r="P565" s="45" t="str">
        <f t="shared" si="137"/>
        <v/>
      </c>
      <c r="Q565" s="39" t="str">
        <f t="shared" si="138"/>
        <v/>
      </c>
      <c r="R565" s="84" t="str">
        <f t="shared" si="139"/>
        <v/>
      </c>
    </row>
    <row r="566" spans="1:18" x14ac:dyDescent="0.3">
      <c r="A566" s="24"/>
      <c r="B566" s="27"/>
      <c r="C566" s="48"/>
      <c r="D566" s="19"/>
      <c r="E566" s="20" t="str">
        <f t="shared" si="128"/>
        <v/>
      </c>
      <c r="F566" s="20" t="str">
        <f t="shared" si="129"/>
        <v/>
      </c>
      <c r="G566" s="81"/>
      <c r="H566" s="20" t="str">
        <f t="shared" si="130"/>
        <v/>
      </c>
      <c r="I566" s="20" t="str">
        <f t="shared" si="131"/>
        <v/>
      </c>
      <c r="J566" s="45" t="str">
        <f t="shared" si="132"/>
        <v/>
      </c>
      <c r="K566" s="45" t="str">
        <f t="shared" si="133"/>
        <v/>
      </c>
      <c r="L566" s="61" t="str">
        <f t="shared" si="134"/>
        <v/>
      </c>
      <c r="M566" s="23">
        <f t="shared" si="135"/>
        <v>0</v>
      </c>
      <c r="N566">
        <v>385</v>
      </c>
      <c r="O566" s="23">
        <f t="shared" si="136"/>
        <v>-385</v>
      </c>
      <c r="P566" s="45" t="str">
        <f t="shared" si="137"/>
        <v/>
      </c>
      <c r="Q566" s="39" t="str">
        <f t="shared" si="138"/>
        <v/>
      </c>
      <c r="R566" s="84" t="str">
        <f t="shared" si="139"/>
        <v/>
      </c>
    </row>
    <row r="567" spans="1:18" x14ac:dyDescent="0.3">
      <c r="A567" s="24"/>
      <c r="B567" s="27"/>
      <c r="C567" s="48"/>
      <c r="D567" s="19"/>
      <c r="E567" s="20" t="str">
        <f t="shared" si="128"/>
        <v/>
      </c>
      <c r="F567" s="20" t="str">
        <f t="shared" si="129"/>
        <v/>
      </c>
      <c r="G567" s="81"/>
      <c r="H567" s="20" t="str">
        <f t="shared" si="130"/>
        <v/>
      </c>
      <c r="I567" s="20" t="str">
        <f t="shared" si="131"/>
        <v/>
      </c>
      <c r="J567" s="45" t="str">
        <f t="shared" si="132"/>
        <v/>
      </c>
      <c r="K567" s="45" t="str">
        <f t="shared" si="133"/>
        <v/>
      </c>
      <c r="L567" s="61" t="str">
        <f t="shared" si="134"/>
        <v/>
      </c>
      <c r="M567" s="23">
        <f t="shared" si="135"/>
        <v>0</v>
      </c>
      <c r="N567">
        <v>386</v>
      </c>
      <c r="O567" s="23">
        <f t="shared" si="136"/>
        <v>-386</v>
      </c>
      <c r="P567" s="45" t="str">
        <f t="shared" si="137"/>
        <v/>
      </c>
      <c r="Q567" s="39" t="str">
        <f t="shared" si="138"/>
        <v/>
      </c>
      <c r="R567" s="84" t="str">
        <f t="shared" si="139"/>
        <v/>
      </c>
    </row>
    <row r="568" spans="1:18" x14ac:dyDescent="0.3">
      <c r="A568" s="24"/>
      <c r="B568" s="27"/>
      <c r="C568" s="48"/>
      <c r="D568" s="19"/>
      <c r="E568" s="20" t="str">
        <f t="shared" si="128"/>
        <v/>
      </c>
      <c r="F568" s="20" t="str">
        <f t="shared" si="129"/>
        <v/>
      </c>
      <c r="G568" s="81"/>
      <c r="H568" s="20" t="str">
        <f t="shared" si="130"/>
        <v/>
      </c>
      <c r="I568" s="20" t="str">
        <f t="shared" si="131"/>
        <v/>
      </c>
      <c r="J568" s="45" t="str">
        <f t="shared" si="132"/>
        <v/>
      </c>
      <c r="K568" s="45" t="str">
        <f t="shared" si="133"/>
        <v/>
      </c>
      <c r="L568" s="61" t="str">
        <f t="shared" si="134"/>
        <v/>
      </c>
      <c r="M568" s="23">
        <f t="shared" si="135"/>
        <v>0</v>
      </c>
      <c r="N568">
        <v>387</v>
      </c>
      <c r="O568" s="23">
        <f t="shared" si="136"/>
        <v>-387</v>
      </c>
      <c r="P568" s="45" t="str">
        <f t="shared" si="137"/>
        <v/>
      </c>
      <c r="Q568" s="39" t="str">
        <f t="shared" si="138"/>
        <v/>
      </c>
      <c r="R568" s="84" t="str">
        <f t="shared" si="139"/>
        <v/>
      </c>
    </row>
    <row r="569" spans="1:18" x14ac:dyDescent="0.3">
      <c r="A569" s="24"/>
      <c r="B569" s="27"/>
      <c r="C569" s="48"/>
      <c r="D569" s="19"/>
      <c r="E569" s="20" t="str">
        <f t="shared" si="128"/>
        <v/>
      </c>
      <c r="F569" s="20" t="str">
        <f t="shared" si="129"/>
        <v/>
      </c>
      <c r="G569" s="81"/>
      <c r="H569" s="20" t="str">
        <f t="shared" si="130"/>
        <v/>
      </c>
      <c r="I569" s="20" t="str">
        <f t="shared" si="131"/>
        <v/>
      </c>
      <c r="J569" s="45" t="str">
        <f t="shared" si="132"/>
        <v/>
      </c>
      <c r="K569" s="45" t="str">
        <f t="shared" si="133"/>
        <v/>
      </c>
      <c r="L569" s="61" t="str">
        <f t="shared" si="134"/>
        <v/>
      </c>
      <c r="M569" s="23">
        <f t="shared" si="135"/>
        <v>0</v>
      </c>
      <c r="N569">
        <v>388</v>
      </c>
      <c r="O569" s="23">
        <f t="shared" si="136"/>
        <v>-388</v>
      </c>
      <c r="P569" s="45" t="str">
        <f t="shared" si="137"/>
        <v/>
      </c>
      <c r="Q569" s="39" t="str">
        <f t="shared" si="138"/>
        <v/>
      </c>
      <c r="R569" s="84" t="str">
        <f t="shared" si="139"/>
        <v/>
      </c>
    </row>
    <row r="570" spans="1:18" x14ac:dyDescent="0.3">
      <c r="A570" s="24"/>
      <c r="B570" s="27"/>
      <c r="C570" s="48"/>
      <c r="D570" s="19"/>
      <c r="E570" s="20" t="str">
        <f t="shared" si="128"/>
        <v/>
      </c>
      <c r="F570" s="20" t="str">
        <f t="shared" si="129"/>
        <v/>
      </c>
      <c r="G570" s="81"/>
      <c r="H570" s="20" t="str">
        <f t="shared" si="130"/>
        <v/>
      </c>
      <c r="I570" s="20" t="str">
        <f t="shared" si="131"/>
        <v/>
      </c>
      <c r="J570" s="45" t="str">
        <f t="shared" si="132"/>
        <v/>
      </c>
      <c r="K570" s="45" t="str">
        <f t="shared" si="133"/>
        <v/>
      </c>
      <c r="L570" s="61" t="str">
        <f t="shared" si="134"/>
        <v/>
      </c>
      <c r="M570" s="23">
        <f t="shared" si="135"/>
        <v>0</v>
      </c>
      <c r="N570">
        <v>389</v>
      </c>
      <c r="O570" s="23">
        <f t="shared" si="136"/>
        <v>-389</v>
      </c>
      <c r="P570" s="45" t="str">
        <f t="shared" si="137"/>
        <v/>
      </c>
      <c r="Q570" s="39" t="str">
        <f t="shared" si="138"/>
        <v/>
      </c>
      <c r="R570" s="84" t="str">
        <f t="shared" si="139"/>
        <v/>
      </c>
    </row>
    <row r="571" spans="1:18" x14ac:dyDescent="0.3">
      <c r="A571" s="24"/>
      <c r="B571" s="27"/>
      <c r="C571" s="48"/>
      <c r="D571" s="19"/>
      <c r="E571" s="20" t="str">
        <f t="shared" si="128"/>
        <v/>
      </c>
      <c r="F571" s="20" t="str">
        <f t="shared" si="129"/>
        <v/>
      </c>
      <c r="G571" s="81"/>
      <c r="H571" s="20" t="str">
        <f t="shared" si="130"/>
        <v/>
      </c>
      <c r="I571" s="20" t="str">
        <f t="shared" si="131"/>
        <v/>
      </c>
      <c r="J571" s="45" t="str">
        <f t="shared" si="132"/>
        <v/>
      </c>
      <c r="K571" s="45" t="str">
        <f t="shared" si="133"/>
        <v/>
      </c>
      <c r="L571" s="61" t="str">
        <f t="shared" si="134"/>
        <v/>
      </c>
      <c r="M571" s="23">
        <f t="shared" si="135"/>
        <v>0</v>
      </c>
      <c r="N571">
        <v>390</v>
      </c>
      <c r="O571" s="23">
        <f t="shared" si="136"/>
        <v>-390</v>
      </c>
      <c r="P571" s="45" t="str">
        <f t="shared" si="137"/>
        <v/>
      </c>
      <c r="Q571" s="39" t="str">
        <f t="shared" si="138"/>
        <v/>
      </c>
      <c r="R571" s="84" t="str">
        <f t="shared" si="139"/>
        <v/>
      </c>
    </row>
    <row r="572" spans="1:18" x14ac:dyDescent="0.3">
      <c r="A572" s="24"/>
      <c r="B572" s="27"/>
      <c r="C572" s="48"/>
      <c r="D572" s="19"/>
      <c r="E572" s="20" t="str">
        <f t="shared" si="128"/>
        <v/>
      </c>
      <c r="F572" s="20" t="str">
        <f t="shared" si="129"/>
        <v/>
      </c>
      <c r="G572" s="81"/>
      <c r="H572" s="20" t="str">
        <f t="shared" si="130"/>
        <v/>
      </c>
      <c r="I572" s="20" t="str">
        <f t="shared" si="131"/>
        <v/>
      </c>
      <c r="J572" s="45" t="str">
        <f t="shared" si="132"/>
        <v/>
      </c>
      <c r="K572" s="45" t="str">
        <f t="shared" si="133"/>
        <v/>
      </c>
      <c r="L572" s="61" t="str">
        <f t="shared" si="134"/>
        <v/>
      </c>
      <c r="M572" s="23">
        <f t="shared" si="135"/>
        <v>0</v>
      </c>
      <c r="N572">
        <v>391</v>
      </c>
      <c r="O572" s="23">
        <f t="shared" si="136"/>
        <v>-391</v>
      </c>
      <c r="P572" s="45" t="str">
        <f t="shared" si="137"/>
        <v/>
      </c>
      <c r="Q572" s="39" t="str">
        <f t="shared" si="138"/>
        <v/>
      </c>
      <c r="R572" s="84" t="str">
        <f t="shared" si="139"/>
        <v/>
      </c>
    </row>
    <row r="573" spans="1:18" x14ac:dyDescent="0.3">
      <c r="A573" s="24"/>
      <c r="B573" s="27"/>
      <c r="C573" s="48"/>
      <c r="D573" s="19"/>
      <c r="E573" s="20" t="str">
        <f t="shared" si="128"/>
        <v/>
      </c>
      <c r="F573" s="20" t="str">
        <f t="shared" si="129"/>
        <v/>
      </c>
      <c r="G573" s="81"/>
      <c r="H573" s="20" t="str">
        <f t="shared" si="130"/>
        <v/>
      </c>
      <c r="I573" s="20" t="str">
        <f t="shared" si="131"/>
        <v/>
      </c>
      <c r="J573" s="45" t="str">
        <f t="shared" si="132"/>
        <v/>
      </c>
      <c r="K573" s="45" t="str">
        <f t="shared" si="133"/>
        <v/>
      </c>
      <c r="L573" s="61" t="str">
        <f t="shared" si="134"/>
        <v/>
      </c>
      <c r="M573" s="23">
        <f t="shared" si="135"/>
        <v>0</v>
      </c>
      <c r="N573">
        <v>392</v>
      </c>
      <c r="O573" s="23">
        <f t="shared" si="136"/>
        <v>-392</v>
      </c>
      <c r="P573" s="45" t="str">
        <f t="shared" si="137"/>
        <v/>
      </c>
      <c r="Q573" s="39" t="str">
        <f t="shared" si="138"/>
        <v/>
      </c>
      <c r="R573" s="84" t="str">
        <f t="shared" si="139"/>
        <v/>
      </c>
    </row>
    <row r="574" spans="1:18" x14ac:dyDescent="0.3">
      <c r="A574" s="24"/>
      <c r="B574" s="27"/>
      <c r="C574" s="48"/>
      <c r="D574" s="19"/>
      <c r="E574" s="20" t="str">
        <f t="shared" si="128"/>
        <v/>
      </c>
      <c r="F574" s="20" t="str">
        <f t="shared" si="129"/>
        <v/>
      </c>
      <c r="G574" s="81"/>
      <c r="H574" s="20" t="str">
        <f t="shared" si="130"/>
        <v/>
      </c>
      <c r="I574" s="20" t="str">
        <f t="shared" si="131"/>
        <v/>
      </c>
      <c r="J574" s="45" t="str">
        <f t="shared" si="132"/>
        <v/>
      </c>
      <c r="K574" s="45" t="str">
        <f t="shared" si="133"/>
        <v/>
      </c>
      <c r="L574" s="61" t="str">
        <f t="shared" si="134"/>
        <v/>
      </c>
      <c r="M574" s="23">
        <f t="shared" si="135"/>
        <v>0</v>
      </c>
      <c r="N574">
        <v>393</v>
      </c>
      <c r="O574" s="23">
        <f t="shared" si="136"/>
        <v>-393</v>
      </c>
      <c r="P574" s="45" t="str">
        <f t="shared" si="137"/>
        <v/>
      </c>
      <c r="Q574" s="39" t="str">
        <f t="shared" si="138"/>
        <v/>
      </c>
      <c r="R574" s="84" t="str">
        <f t="shared" si="139"/>
        <v/>
      </c>
    </row>
    <row r="575" spans="1:18" x14ac:dyDescent="0.3">
      <c r="A575" s="24"/>
      <c r="B575" s="27"/>
      <c r="C575" s="48"/>
      <c r="D575" s="19"/>
      <c r="E575" s="20" t="str">
        <f t="shared" si="128"/>
        <v/>
      </c>
      <c r="F575" s="20" t="str">
        <f t="shared" si="129"/>
        <v/>
      </c>
      <c r="G575" s="81"/>
      <c r="H575" s="20" t="str">
        <f t="shared" si="130"/>
        <v/>
      </c>
      <c r="I575" s="20" t="str">
        <f t="shared" si="131"/>
        <v/>
      </c>
      <c r="J575" s="45" t="str">
        <f t="shared" si="132"/>
        <v/>
      </c>
      <c r="K575" s="45" t="str">
        <f t="shared" si="133"/>
        <v/>
      </c>
      <c r="L575" s="61" t="str">
        <f t="shared" si="134"/>
        <v/>
      </c>
      <c r="M575" s="23">
        <f t="shared" si="135"/>
        <v>0</v>
      </c>
      <c r="N575">
        <v>394</v>
      </c>
      <c r="O575" s="23">
        <f t="shared" si="136"/>
        <v>-394</v>
      </c>
      <c r="P575" s="45" t="str">
        <f t="shared" si="137"/>
        <v/>
      </c>
      <c r="Q575" s="39" t="str">
        <f t="shared" si="138"/>
        <v/>
      </c>
      <c r="R575" s="84" t="str">
        <f t="shared" si="139"/>
        <v/>
      </c>
    </row>
    <row r="576" spans="1:18" x14ac:dyDescent="0.3">
      <c r="A576" s="24"/>
      <c r="B576" s="27"/>
      <c r="C576" s="48"/>
      <c r="D576" s="19"/>
      <c r="E576" s="20" t="str">
        <f t="shared" si="128"/>
        <v/>
      </c>
      <c r="F576" s="20" t="str">
        <f t="shared" si="129"/>
        <v/>
      </c>
      <c r="G576" s="81"/>
      <c r="H576" s="20" t="str">
        <f t="shared" si="130"/>
        <v/>
      </c>
      <c r="I576" s="20" t="str">
        <f t="shared" si="131"/>
        <v/>
      </c>
      <c r="J576" s="45" t="str">
        <f t="shared" si="132"/>
        <v/>
      </c>
      <c r="K576" s="45" t="str">
        <f t="shared" si="133"/>
        <v/>
      </c>
      <c r="L576" s="61" t="str">
        <f t="shared" si="134"/>
        <v/>
      </c>
      <c r="M576" s="23">
        <f t="shared" si="135"/>
        <v>0</v>
      </c>
      <c r="N576">
        <v>395</v>
      </c>
      <c r="O576" s="23">
        <f t="shared" si="136"/>
        <v>-395</v>
      </c>
      <c r="P576" s="45" t="str">
        <f t="shared" si="137"/>
        <v/>
      </c>
      <c r="Q576" s="39" t="str">
        <f t="shared" si="138"/>
        <v/>
      </c>
      <c r="R576" s="84" t="str">
        <f t="shared" si="139"/>
        <v/>
      </c>
    </row>
    <row r="577" spans="1:18" x14ac:dyDescent="0.3">
      <c r="A577" s="24"/>
      <c r="B577" s="27"/>
      <c r="C577" s="48"/>
      <c r="D577" s="19"/>
      <c r="E577" s="20" t="str">
        <f t="shared" si="128"/>
        <v/>
      </c>
      <c r="F577" s="20" t="str">
        <f t="shared" si="129"/>
        <v/>
      </c>
      <c r="G577" s="81"/>
      <c r="H577" s="20" t="str">
        <f t="shared" si="130"/>
        <v/>
      </c>
      <c r="I577" s="20" t="str">
        <f t="shared" si="131"/>
        <v/>
      </c>
      <c r="J577" s="45" t="str">
        <f t="shared" si="132"/>
        <v/>
      </c>
      <c r="K577" s="45" t="str">
        <f t="shared" si="133"/>
        <v/>
      </c>
      <c r="L577" s="61" t="str">
        <f t="shared" si="134"/>
        <v/>
      </c>
      <c r="M577" s="23">
        <f t="shared" si="135"/>
        <v>0</v>
      </c>
      <c r="N577">
        <v>396</v>
      </c>
      <c r="O577" s="23">
        <f t="shared" si="136"/>
        <v>-396</v>
      </c>
      <c r="P577" s="45" t="str">
        <f t="shared" si="137"/>
        <v/>
      </c>
      <c r="Q577" s="39" t="str">
        <f t="shared" si="138"/>
        <v/>
      </c>
      <c r="R577" s="84" t="str">
        <f t="shared" si="139"/>
        <v/>
      </c>
    </row>
    <row r="578" spans="1:18" x14ac:dyDescent="0.3">
      <c r="A578" s="24"/>
      <c r="B578" s="27"/>
      <c r="C578" s="48"/>
      <c r="D578" s="19"/>
      <c r="E578" s="20" t="str">
        <f t="shared" si="128"/>
        <v/>
      </c>
      <c r="F578" s="20" t="str">
        <f t="shared" si="129"/>
        <v/>
      </c>
      <c r="G578" s="81"/>
      <c r="H578" s="20" t="str">
        <f t="shared" si="130"/>
        <v/>
      </c>
      <c r="I578" s="20" t="str">
        <f t="shared" si="131"/>
        <v/>
      </c>
      <c r="J578" s="45" t="str">
        <f t="shared" si="132"/>
        <v/>
      </c>
      <c r="K578" s="45" t="str">
        <f t="shared" si="133"/>
        <v/>
      </c>
      <c r="L578" s="61" t="str">
        <f t="shared" si="134"/>
        <v/>
      </c>
      <c r="M578" s="23">
        <f t="shared" si="135"/>
        <v>0</v>
      </c>
      <c r="N578">
        <v>397</v>
      </c>
      <c r="O578" s="23">
        <f t="shared" si="136"/>
        <v>-397</v>
      </c>
      <c r="P578" s="45" t="str">
        <f t="shared" si="137"/>
        <v/>
      </c>
      <c r="Q578" s="39" t="str">
        <f t="shared" si="138"/>
        <v/>
      </c>
      <c r="R578" s="84" t="str">
        <f t="shared" si="139"/>
        <v/>
      </c>
    </row>
    <row r="579" spans="1:18" x14ac:dyDescent="0.3">
      <c r="A579" s="24"/>
      <c r="B579" s="27"/>
      <c r="C579" s="48"/>
      <c r="D579" s="19"/>
      <c r="E579" s="20" t="str">
        <f t="shared" si="128"/>
        <v/>
      </c>
      <c r="F579" s="20" t="str">
        <f t="shared" si="129"/>
        <v/>
      </c>
      <c r="G579" s="81"/>
      <c r="H579" s="20" t="str">
        <f t="shared" si="130"/>
        <v/>
      </c>
      <c r="I579" s="20" t="str">
        <f t="shared" si="131"/>
        <v/>
      </c>
      <c r="J579" s="45" t="str">
        <f t="shared" si="132"/>
        <v/>
      </c>
      <c r="K579" s="45" t="str">
        <f t="shared" si="133"/>
        <v/>
      </c>
      <c r="L579" s="61" t="str">
        <f t="shared" si="134"/>
        <v/>
      </c>
      <c r="M579" s="23">
        <f t="shared" si="135"/>
        <v>0</v>
      </c>
      <c r="N579">
        <v>398</v>
      </c>
      <c r="O579" s="23">
        <f t="shared" si="136"/>
        <v>-398</v>
      </c>
      <c r="P579" s="45" t="str">
        <f t="shared" si="137"/>
        <v/>
      </c>
      <c r="Q579" s="39" t="str">
        <f t="shared" si="138"/>
        <v/>
      </c>
      <c r="R579" s="84" t="str">
        <f t="shared" si="139"/>
        <v/>
      </c>
    </row>
    <row r="580" spans="1:18" x14ac:dyDescent="0.3">
      <c r="A580" s="24"/>
      <c r="B580" s="27"/>
      <c r="C580" s="48"/>
      <c r="D580" s="19"/>
      <c r="E580" s="20" t="str">
        <f t="shared" si="128"/>
        <v/>
      </c>
      <c r="F580" s="20" t="str">
        <f t="shared" si="129"/>
        <v/>
      </c>
      <c r="G580" s="81"/>
      <c r="H580" s="20" t="str">
        <f t="shared" si="130"/>
        <v/>
      </c>
      <c r="I580" s="20" t="str">
        <f t="shared" si="131"/>
        <v/>
      </c>
      <c r="J580" s="45" t="str">
        <f t="shared" si="132"/>
        <v/>
      </c>
      <c r="K580" s="45" t="str">
        <f t="shared" si="133"/>
        <v/>
      </c>
      <c r="L580" s="61" t="str">
        <f t="shared" si="134"/>
        <v/>
      </c>
      <c r="M580" s="23">
        <f t="shared" si="135"/>
        <v>0</v>
      </c>
      <c r="N580">
        <v>399</v>
      </c>
      <c r="O580" s="23">
        <f t="shared" si="136"/>
        <v>-399</v>
      </c>
      <c r="P580" s="45" t="str">
        <f t="shared" si="137"/>
        <v/>
      </c>
      <c r="Q580" s="39" t="str">
        <f t="shared" si="138"/>
        <v/>
      </c>
      <c r="R580" s="84" t="str">
        <f t="shared" si="139"/>
        <v/>
      </c>
    </row>
    <row r="581" spans="1:18" x14ac:dyDescent="0.3">
      <c r="A581" s="24"/>
      <c r="B581" s="27"/>
      <c r="C581" s="48"/>
      <c r="D581" s="19"/>
      <c r="E581" s="20" t="str">
        <f t="shared" si="128"/>
        <v/>
      </c>
      <c r="F581" s="20" t="str">
        <f t="shared" si="129"/>
        <v/>
      </c>
      <c r="G581" s="81"/>
      <c r="H581" s="20" t="str">
        <f t="shared" si="130"/>
        <v/>
      </c>
      <c r="I581" s="20" t="str">
        <f t="shared" si="131"/>
        <v/>
      </c>
      <c r="J581" s="45" t="str">
        <f t="shared" si="132"/>
        <v/>
      </c>
      <c r="K581" s="45" t="str">
        <f t="shared" si="133"/>
        <v/>
      </c>
      <c r="L581" s="61" t="str">
        <f t="shared" si="134"/>
        <v/>
      </c>
      <c r="M581" s="23">
        <f t="shared" si="135"/>
        <v>0</v>
      </c>
      <c r="N581">
        <v>400</v>
      </c>
      <c r="O581" s="23">
        <f t="shared" si="136"/>
        <v>-400</v>
      </c>
      <c r="P581" s="45" t="str">
        <f t="shared" si="137"/>
        <v/>
      </c>
      <c r="Q581" s="39" t="str">
        <f t="shared" si="138"/>
        <v/>
      </c>
      <c r="R581" s="84" t="str">
        <f t="shared" si="139"/>
        <v/>
      </c>
    </row>
    <row r="582" spans="1:18" x14ac:dyDescent="0.3">
      <c r="A582" s="24"/>
      <c r="B582" s="27"/>
      <c r="C582" s="48"/>
      <c r="D582" s="19"/>
      <c r="E582" s="20" t="str">
        <f t="shared" si="128"/>
        <v/>
      </c>
      <c r="F582" s="20" t="str">
        <f t="shared" si="129"/>
        <v/>
      </c>
      <c r="G582" s="81"/>
      <c r="H582" s="20" t="str">
        <f t="shared" si="130"/>
        <v/>
      </c>
      <c r="I582" s="20" t="str">
        <f t="shared" si="131"/>
        <v/>
      </c>
      <c r="J582" s="45" t="str">
        <f t="shared" si="132"/>
        <v/>
      </c>
      <c r="K582" s="45" t="str">
        <f t="shared" si="133"/>
        <v/>
      </c>
      <c r="L582" s="61" t="str">
        <f t="shared" si="134"/>
        <v/>
      </c>
      <c r="M582" s="23">
        <f t="shared" si="135"/>
        <v>0</v>
      </c>
      <c r="N582">
        <v>401</v>
      </c>
      <c r="O582" s="23">
        <f t="shared" si="136"/>
        <v>-401</v>
      </c>
      <c r="P582" s="45" t="str">
        <f t="shared" si="137"/>
        <v/>
      </c>
      <c r="Q582" s="39" t="str">
        <f t="shared" si="138"/>
        <v/>
      </c>
      <c r="R582" s="84" t="str">
        <f t="shared" si="139"/>
        <v/>
      </c>
    </row>
    <row r="583" spans="1:18" x14ac:dyDescent="0.3">
      <c r="A583" s="24"/>
      <c r="B583" s="27"/>
      <c r="C583" s="48"/>
      <c r="D583" s="19"/>
      <c r="E583" s="20" t="str">
        <f t="shared" si="128"/>
        <v/>
      </c>
      <c r="F583" s="20" t="str">
        <f t="shared" si="129"/>
        <v/>
      </c>
      <c r="G583" s="81"/>
      <c r="H583" s="20" t="str">
        <f t="shared" si="130"/>
        <v/>
      </c>
      <c r="I583" s="20" t="str">
        <f t="shared" si="131"/>
        <v/>
      </c>
      <c r="J583" s="45" t="str">
        <f t="shared" si="132"/>
        <v/>
      </c>
      <c r="K583" s="45" t="str">
        <f t="shared" si="133"/>
        <v/>
      </c>
      <c r="L583" s="61" t="str">
        <f t="shared" si="134"/>
        <v/>
      </c>
      <c r="M583" s="23">
        <f t="shared" si="135"/>
        <v>0</v>
      </c>
      <c r="N583">
        <v>402</v>
      </c>
      <c r="O583" s="23">
        <f t="shared" si="136"/>
        <v>-402</v>
      </c>
      <c r="P583" s="45" t="str">
        <f t="shared" si="137"/>
        <v/>
      </c>
      <c r="Q583" s="39" t="str">
        <f t="shared" si="138"/>
        <v/>
      </c>
      <c r="R583" s="84" t="str">
        <f t="shared" si="139"/>
        <v/>
      </c>
    </row>
    <row r="584" spans="1:18" x14ac:dyDescent="0.3">
      <c r="A584" s="24"/>
      <c r="B584" s="27"/>
      <c r="C584" s="48"/>
      <c r="D584" s="19"/>
      <c r="E584" s="20" t="str">
        <f t="shared" si="128"/>
        <v/>
      </c>
      <c r="F584" s="20" t="str">
        <f t="shared" si="129"/>
        <v/>
      </c>
      <c r="G584" s="81"/>
      <c r="H584" s="20" t="str">
        <f t="shared" si="130"/>
        <v/>
      </c>
      <c r="I584" s="20" t="str">
        <f t="shared" si="131"/>
        <v/>
      </c>
      <c r="J584" s="45" t="str">
        <f t="shared" si="132"/>
        <v/>
      </c>
      <c r="K584" s="45" t="str">
        <f t="shared" si="133"/>
        <v/>
      </c>
      <c r="L584" s="61" t="str">
        <f t="shared" si="134"/>
        <v/>
      </c>
      <c r="M584" s="23">
        <f t="shared" si="135"/>
        <v>0</v>
      </c>
      <c r="N584">
        <v>403</v>
      </c>
      <c r="O584" s="23">
        <f t="shared" si="136"/>
        <v>-403</v>
      </c>
      <c r="P584" s="45" t="str">
        <f t="shared" si="137"/>
        <v/>
      </c>
      <c r="Q584" s="39" t="str">
        <f t="shared" si="138"/>
        <v/>
      </c>
      <c r="R584" s="84" t="str">
        <f t="shared" si="139"/>
        <v/>
      </c>
    </row>
    <row r="585" spans="1:18" x14ac:dyDescent="0.3">
      <c r="A585" s="24"/>
      <c r="B585" s="27"/>
      <c r="C585" s="48"/>
      <c r="D585" s="19"/>
      <c r="E585" s="20" t="str">
        <f t="shared" si="128"/>
        <v/>
      </c>
      <c r="F585" s="20" t="str">
        <f t="shared" si="129"/>
        <v/>
      </c>
      <c r="G585" s="81"/>
      <c r="H585" s="20" t="str">
        <f t="shared" si="130"/>
        <v/>
      </c>
      <c r="I585" s="20" t="str">
        <f t="shared" si="131"/>
        <v/>
      </c>
      <c r="J585" s="45" t="str">
        <f t="shared" si="132"/>
        <v/>
      </c>
      <c r="K585" s="45" t="str">
        <f t="shared" si="133"/>
        <v/>
      </c>
      <c r="L585" s="61" t="str">
        <f t="shared" si="134"/>
        <v/>
      </c>
      <c r="M585" s="23">
        <f t="shared" si="135"/>
        <v>0</v>
      </c>
      <c r="N585">
        <v>404</v>
      </c>
      <c r="O585" s="23">
        <f t="shared" si="136"/>
        <v>-404</v>
      </c>
      <c r="P585" s="45" t="str">
        <f t="shared" si="137"/>
        <v/>
      </c>
      <c r="Q585" s="39" t="str">
        <f t="shared" si="138"/>
        <v/>
      </c>
      <c r="R585" s="84" t="str">
        <f t="shared" si="139"/>
        <v/>
      </c>
    </row>
    <row r="586" spans="1:18" x14ac:dyDescent="0.3">
      <c r="A586" s="24"/>
      <c r="B586" s="27"/>
      <c r="C586" s="48"/>
      <c r="D586" s="19"/>
      <c r="E586" s="20" t="str">
        <f t="shared" si="128"/>
        <v/>
      </c>
      <c r="F586" s="20" t="str">
        <f t="shared" si="129"/>
        <v/>
      </c>
      <c r="G586" s="81"/>
      <c r="H586" s="20" t="str">
        <f t="shared" si="130"/>
        <v/>
      </c>
      <c r="I586" s="20" t="str">
        <f t="shared" si="131"/>
        <v/>
      </c>
      <c r="J586" s="45" t="str">
        <f t="shared" si="132"/>
        <v/>
      </c>
      <c r="K586" s="45" t="str">
        <f t="shared" si="133"/>
        <v/>
      </c>
      <c r="L586" s="61" t="str">
        <f t="shared" si="134"/>
        <v/>
      </c>
      <c r="M586" s="23">
        <f t="shared" si="135"/>
        <v>0</v>
      </c>
      <c r="N586">
        <v>405</v>
      </c>
      <c r="O586" s="23">
        <f t="shared" si="136"/>
        <v>-405</v>
      </c>
      <c r="P586" s="45" t="str">
        <f t="shared" si="137"/>
        <v/>
      </c>
      <c r="Q586" s="39" t="str">
        <f t="shared" si="138"/>
        <v/>
      </c>
      <c r="R586" s="84" t="str">
        <f t="shared" si="139"/>
        <v/>
      </c>
    </row>
    <row r="587" spans="1:18" x14ac:dyDescent="0.3">
      <c r="A587" s="24"/>
      <c r="B587" s="27"/>
      <c r="C587" s="48"/>
      <c r="D587" s="19"/>
      <c r="E587" s="20" t="str">
        <f t="shared" si="128"/>
        <v/>
      </c>
      <c r="F587" s="20" t="str">
        <f t="shared" si="129"/>
        <v/>
      </c>
      <c r="G587" s="81"/>
      <c r="H587" s="20" t="str">
        <f t="shared" si="130"/>
        <v/>
      </c>
      <c r="I587" s="20" t="str">
        <f t="shared" si="131"/>
        <v/>
      </c>
      <c r="J587" s="45" t="str">
        <f t="shared" si="132"/>
        <v/>
      </c>
      <c r="K587" s="45" t="str">
        <f t="shared" si="133"/>
        <v/>
      </c>
      <c r="L587" s="61" t="str">
        <f t="shared" si="134"/>
        <v/>
      </c>
      <c r="M587" s="23">
        <f t="shared" si="135"/>
        <v>0</v>
      </c>
      <c r="N587">
        <v>406</v>
      </c>
      <c r="O587" s="23">
        <f t="shared" si="136"/>
        <v>-406</v>
      </c>
      <c r="P587" s="45" t="str">
        <f t="shared" si="137"/>
        <v/>
      </c>
      <c r="Q587" s="39" t="str">
        <f t="shared" si="138"/>
        <v/>
      </c>
      <c r="R587" s="84" t="str">
        <f t="shared" si="139"/>
        <v/>
      </c>
    </row>
    <row r="588" spans="1:18" x14ac:dyDescent="0.3">
      <c r="A588" s="24"/>
      <c r="B588" s="27"/>
      <c r="C588" s="48"/>
      <c r="D588" s="19"/>
      <c r="E588" s="20" t="str">
        <f t="shared" si="128"/>
        <v/>
      </c>
      <c r="F588" s="20" t="str">
        <f t="shared" si="129"/>
        <v/>
      </c>
      <c r="G588" s="81"/>
      <c r="H588" s="20" t="str">
        <f t="shared" si="130"/>
        <v/>
      </c>
      <c r="I588" s="20" t="str">
        <f t="shared" si="131"/>
        <v/>
      </c>
      <c r="J588" s="45" t="str">
        <f t="shared" si="132"/>
        <v/>
      </c>
      <c r="K588" s="45" t="str">
        <f t="shared" si="133"/>
        <v/>
      </c>
      <c r="L588" s="61" t="str">
        <f t="shared" si="134"/>
        <v/>
      </c>
      <c r="M588" s="23">
        <f t="shared" si="135"/>
        <v>0</v>
      </c>
      <c r="N588">
        <v>407</v>
      </c>
      <c r="O588" s="23">
        <f t="shared" si="136"/>
        <v>-407</v>
      </c>
      <c r="P588" s="45" t="str">
        <f t="shared" si="137"/>
        <v/>
      </c>
      <c r="Q588" s="39" t="str">
        <f t="shared" si="138"/>
        <v/>
      </c>
      <c r="R588" s="84" t="str">
        <f t="shared" si="139"/>
        <v/>
      </c>
    </row>
    <row r="589" spans="1:18" x14ac:dyDescent="0.3">
      <c r="A589" s="24"/>
      <c r="B589" s="27"/>
      <c r="C589" s="48"/>
      <c r="D589" s="19"/>
      <c r="E589" s="20" t="str">
        <f t="shared" si="128"/>
        <v/>
      </c>
      <c r="F589" s="20" t="str">
        <f t="shared" si="129"/>
        <v/>
      </c>
      <c r="G589" s="81"/>
      <c r="H589" s="20" t="str">
        <f t="shared" si="130"/>
        <v/>
      </c>
      <c r="I589" s="20" t="str">
        <f t="shared" si="131"/>
        <v/>
      </c>
      <c r="J589" s="45" t="str">
        <f t="shared" si="132"/>
        <v/>
      </c>
      <c r="K589" s="45" t="str">
        <f t="shared" si="133"/>
        <v/>
      </c>
      <c r="L589" s="61" t="str">
        <f t="shared" si="134"/>
        <v/>
      </c>
      <c r="M589" s="23">
        <f t="shared" si="135"/>
        <v>0</v>
      </c>
      <c r="N589">
        <v>408</v>
      </c>
      <c r="O589" s="23">
        <f t="shared" si="136"/>
        <v>-408</v>
      </c>
      <c r="P589" s="45" t="str">
        <f t="shared" si="137"/>
        <v/>
      </c>
      <c r="Q589" s="39" t="str">
        <f t="shared" si="138"/>
        <v/>
      </c>
      <c r="R589" s="84" t="str">
        <f t="shared" si="139"/>
        <v/>
      </c>
    </row>
    <row r="590" spans="1:18" x14ac:dyDescent="0.3">
      <c r="A590" s="24"/>
      <c r="B590" s="27"/>
      <c r="C590" s="48"/>
      <c r="D590" s="19"/>
      <c r="E590" s="20" t="str">
        <f t="shared" si="128"/>
        <v/>
      </c>
      <c r="F590" s="20" t="str">
        <f t="shared" si="129"/>
        <v/>
      </c>
      <c r="G590" s="81"/>
      <c r="H590" s="20" t="str">
        <f t="shared" si="130"/>
        <v/>
      </c>
      <c r="I590" s="20" t="str">
        <f t="shared" si="131"/>
        <v/>
      </c>
      <c r="J590" s="45" t="str">
        <f t="shared" si="132"/>
        <v/>
      </c>
      <c r="K590" s="45" t="str">
        <f t="shared" si="133"/>
        <v/>
      </c>
      <c r="L590" s="61" t="str">
        <f t="shared" si="134"/>
        <v/>
      </c>
      <c r="M590" s="23">
        <f t="shared" si="135"/>
        <v>0</v>
      </c>
      <c r="N590">
        <v>409</v>
      </c>
      <c r="O590" s="23">
        <f t="shared" si="136"/>
        <v>-409</v>
      </c>
      <c r="P590" s="45" t="str">
        <f t="shared" si="137"/>
        <v/>
      </c>
      <c r="Q590" s="39" t="str">
        <f t="shared" si="138"/>
        <v/>
      </c>
      <c r="R590" s="84" t="str">
        <f t="shared" si="139"/>
        <v/>
      </c>
    </row>
    <row r="591" spans="1:18" x14ac:dyDescent="0.3">
      <c r="A591" s="24"/>
      <c r="B591" s="27"/>
      <c r="C591" s="48"/>
      <c r="D591" s="19"/>
      <c r="E591" s="20" t="str">
        <f t="shared" si="128"/>
        <v/>
      </c>
      <c r="F591" s="20" t="str">
        <f t="shared" si="129"/>
        <v/>
      </c>
      <c r="G591" s="81"/>
      <c r="H591" s="20" t="str">
        <f t="shared" si="130"/>
        <v/>
      </c>
      <c r="I591" s="20" t="str">
        <f t="shared" si="131"/>
        <v/>
      </c>
      <c r="J591" s="45" t="str">
        <f t="shared" si="132"/>
        <v/>
      </c>
      <c r="K591" s="45" t="str">
        <f t="shared" si="133"/>
        <v/>
      </c>
      <c r="L591" s="61" t="str">
        <f t="shared" si="134"/>
        <v/>
      </c>
      <c r="M591" s="23">
        <f t="shared" si="135"/>
        <v>0</v>
      </c>
      <c r="N591">
        <v>410</v>
      </c>
      <c r="O591" s="23">
        <f t="shared" si="136"/>
        <v>-410</v>
      </c>
      <c r="P591" s="45" t="str">
        <f t="shared" si="137"/>
        <v/>
      </c>
      <c r="Q591" s="39" t="str">
        <f t="shared" si="138"/>
        <v/>
      </c>
      <c r="R591" s="84" t="str">
        <f t="shared" si="139"/>
        <v/>
      </c>
    </row>
    <row r="592" spans="1:18" x14ac:dyDescent="0.3">
      <c r="A592" s="24"/>
      <c r="B592" s="27"/>
      <c r="C592" s="48"/>
      <c r="D592" s="19"/>
      <c r="E592" s="20" t="str">
        <f t="shared" si="128"/>
        <v/>
      </c>
      <c r="F592" s="20" t="str">
        <f t="shared" si="129"/>
        <v/>
      </c>
      <c r="G592" s="81"/>
      <c r="H592" s="20" t="str">
        <f t="shared" si="130"/>
        <v/>
      </c>
      <c r="I592" s="20" t="str">
        <f t="shared" si="131"/>
        <v/>
      </c>
      <c r="J592" s="45" t="str">
        <f t="shared" si="132"/>
        <v/>
      </c>
      <c r="K592" s="45" t="str">
        <f t="shared" si="133"/>
        <v/>
      </c>
      <c r="L592" s="61" t="str">
        <f t="shared" si="134"/>
        <v/>
      </c>
      <c r="M592" s="23">
        <f t="shared" si="135"/>
        <v>0</v>
      </c>
      <c r="N592">
        <v>411</v>
      </c>
      <c r="O592" s="23">
        <f t="shared" si="136"/>
        <v>-411</v>
      </c>
      <c r="P592" s="45" t="str">
        <f t="shared" si="137"/>
        <v/>
      </c>
      <c r="Q592" s="39" t="str">
        <f t="shared" si="138"/>
        <v/>
      </c>
      <c r="R592" s="84" t="str">
        <f t="shared" si="139"/>
        <v/>
      </c>
    </row>
    <row r="593" spans="1:18" x14ac:dyDescent="0.3">
      <c r="A593" s="24"/>
      <c r="B593" s="27"/>
      <c r="C593" s="48"/>
      <c r="D593" s="19"/>
      <c r="E593" s="20" t="str">
        <f t="shared" si="128"/>
        <v/>
      </c>
      <c r="F593" s="20" t="str">
        <f t="shared" si="129"/>
        <v/>
      </c>
      <c r="G593" s="81"/>
      <c r="H593" s="20" t="str">
        <f t="shared" si="130"/>
        <v/>
      </c>
      <c r="I593" s="20" t="str">
        <f t="shared" si="131"/>
        <v/>
      </c>
      <c r="J593" s="45" t="str">
        <f t="shared" si="132"/>
        <v/>
      </c>
      <c r="K593" s="45" t="str">
        <f t="shared" si="133"/>
        <v/>
      </c>
      <c r="L593" s="61" t="str">
        <f t="shared" si="134"/>
        <v/>
      </c>
      <c r="M593" s="23">
        <f t="shared" si="135"/>
        <v>0</v>
      </c>
      <c r="N593">
        <v>412</v>
      </c>
      <c r="O593" s="23">
        <f t="shared" si="136"/>
        <v>-412</v>
      </c>
      <c r="P593" s="45" t="str">
        <f t="shared" si="137"/>
        <v/>
      </c>
      <c r="Q593" s="39" t="str">
        <f t="shared" si="138"/>
        <v/>
      </c>
      <c r="R593" s="84" t="str">
        <f t="shared" si="139"/>
        <v/>
      </c>
    </row>
    <row r="594" spans="1:18" x14ac:dyDescent="0.3">
      <c r="A594" s="24"/>
      <c r="B594" s="27"/>
      <c r="C594" s="48"/>
      <c r="D594" s="19"/>
      <c r="E594" s="20" t="str">
        <f t="shared" si="128"/>
        <v/>
      </c>
      <c r="F594" s="20" t="str">
        <f t="shared" si="129"/>
        <v/>
      </c>
      <c r="G594" s="81"/>
      <c r="H594" s="20" t="str">
        <f t="shared" si="130"/>
        <v/>
      </c>
      <c r="I594" s="20" t="str">
        <f t="shared" si="131"/>
        <v/>
      </c>
      <c r="J594" s="45" t="str">
        <f t="shared" si="132"/>
        <v/>
      </c>
      <c r="K594" s="45" t="str">
        <f t="shared" si="133"/>
        <v/>
      </c>
      <c r="L594" s="61" t="str">
        <f t="shared" si="134"/>
        <v/>
      </c>
      <c r="M594" s="23">
        <f t="shared" si="135"/>
        <v>0</v>
      </c>
      <c r="N594">
        <v>413</v>
      </c>
      <c r="O594" s="23">
        <f t="shared" si="136"/>
        <v>-413</v>
      </c>
      <c r="P594" s="45" t="str">
        <f t="shared" si="137"/>
        <v/>
      </c>
      <c r="Q594" s="39" t="str">
        <f t="shared" si="138"/>
        <v/>
      </c>
      <c r="R594" s="84" t="str">
        <f t="shared" si="139"/>
        <v/>
      </c>
    </row>
    <row r="595" spans="1:18" x14ac:dyDescent="0.3">
      <c r="A595" s="24"/>
      <c r="B595" s="27"/>
      <c r="C595" s="48"/>
      <c r="D595" s="19"/>
      <c r="E595" s="20" t="str">
        <f t="shared" si="128"/>
        <v/>
      </c>
      <c r="F595" s="20" t="str">
        <f t="shared" si="129"/>
        <v/>
      </c>
      <c r="G595" s="81"/>
      <c r="H595" s="20" t="str">
        <f t="shared" si="130"/>
        <v/>
      </c>
      <c r="I595" s="20" t="str">
        <f t="shared" si="131"/>
        <v/>
      </c>
      <c r="J595" s="45" t="str">
        <f t="shared" si="132"/>
        <v/>
      </c>
      <c r="K595" s="45" t="str">
        <f t="shared" si="133"/>
        <v/>
      </c>
      <c r="L595" s="61" t="str">
        <f t="shared" si="134"/>
        <v/>
      </c>
      <c r="M595" s="23">
        <f t="shared" si="135"/>
        <v>0</v>
      </c>
      <c r="N595">
        <v>414</v>
      </c>
      <c r="O595" s="23">
        <f t="shared" si="136"/>
        <v>-414</v>
      </c>
      <c r="P595" s="45" t="str">
        <f t="shared" si="137"/>
        <v/>
      </c>
      <c r="Q595" s="39" t="str">
        <f t="shared" si="138"/>
        <v/>
      </c>
      <c r="R595" s="84" t="str">
        <f t="shared" si="139"/>
        <v/>
      </c>
    </row>
    <row r="596" spans="1:18" x14ac:dyDescent="0.3">
      <c r="A596" s="24"/>
      <c r="B596" s="27"/>
      <c r="C596" s="48"/>
      <c r="D596" s="19"/>
      <c r="E596" s="20" t="str">
        <f t="shared" si="128"/>
        <v/>
      </c>
      <c r="F596" s="20" t="str">
        <f t="shared" si="129"/>
        <v/>
      </c>
      <c r="G596" s="81"/>
      <c r="H596" s="20" t="str">
        <f t="shared" si="130"/>
        <v/>
      </c>
      <c r="I596" s="20" t="str">
        <f t="shared" si="131"/>
        <v/>
      </c>
      <c r="J596" s="45" t="str">
        <f t="shared" si="132"/>
        <v/>
      </c>
      <c r="K596" s="45" t="str">
        <f t="shared" si="133"/>
        <v/>
      </c>
      <c r="L596" s="61" t="str">
        <f t="shared" si="134"/>
        <v/>
      </c>
      <c r="M596" s="23">
        <f t="shared" si="135"/>
        <v>0</v>
      </c>
      <c r="N596">
        <v>415</v>
      </c>
      <c r="O596" s="23">
        <f t="shared" si="136"/>
        <v>-415</v>
      </c>
      <c r="P596" s="45" t="str">
        <f t="shared" si="137"/>
        <v/>
      </c>
      <c r="Q596" s="39" t="str">
        <f t="shared" si="138"/>
        <v/>
      </c>
      <c r="R596" s="84" t="str">
        <f t="shared" si="139"/>
        <v/>
      </c>
    </row>
    <row r="597" spans="1:18" x14ac:dyDescent="0.3">
      <c r="A597" s="24"/>
      <c r="B597" s="27"/>
      <c r="C597" s="48"/>
      <c r="D597" s="19"/>
      <c r="E597" s="20" t="str">
        <f t="shared" si="128"/>
        <v/>
      </c>
      <c r="F597" s="20" t="str">
        <f t="shared" si="129"/>
        <v/>
      </c>
      <c r="G597" s="81"/>
      <c r="H597" s="20" t="str">
        <f t="shared" si="130"/>
        <v/>
      </c>
      <c r="I597" s="20" t="str">
        <f t="shared" si="131"/>
        <v/>
      </c>
      <c r="J597" s="45" t="str">
        <f t="shared" si="132"/>
        <v/>
      </c>
      <c r="K597" s="45" t="str">
        <f t="shared" si="133"/>
        <v/>
      </c>
      <c r="L597" s="61" t="str">
        <f t="shared" si="134"/>
        <v/>
      </c>
      <c r="M597" s="23">
        <f t="shared" si="135"/>
        <v>0</v>
      </c>
      <c r="N597">
        <v>416</v>
      </c>
      <c r="O597" s="23">
        <f t="shared" si="136"/>
        <v>-416</v>
      </c>
      <c r="P597" s="45" t="str">
        <f t="shared" si="137"/>
        <v/>
      </c>
      <c r="Q597" s="39" t="str">
        <f t="shared" si="138"/>
        <v/>
      </c>
      <c r="R597" s="84" t="str">
        <f t="shared" si="139"/>
        <v/>
      </c>
    </row>
    <row r="598" spans="1:18" x14ac:dyDescent="0.3">
      <c r="A598" s="24"/>
      <c r="B598" s="27"/>
      <c r="C598" s="48"/>
      <c r="D598" s="19"/>
      <c r="E598" s="20" t="str">
        <f t="shared" si="128"/>
        <v/>
      </c>
      <c r="F598" s="20" t="str">
        <f t="shared" si="129"/>
        <v/>
      </c>
      <c r="G598" s="81"/>
      <c r="H598" s="20" t="str">
        <f t="shared" si="130"/>
        <v/>
      </c>
      <c r="I598" s="20" t="str">
        <f t="shared" si="131"/>
        <v/>
      </c>
      <c r="J598" s="45" t="str">
        <f t="shared" si="132"/>
        <v/>
      </c>
      <c r="K598" s="45" t="str">
        <f t="shared" si="133"/>
        <v/>
      </c>
      <c r="L598" s="61" t="str">
        <f t="shared" si="134"/>
        <v/>
      </c>
      <c r="M598" s="23">
        <f t="shared" si="135"/>
        <v>0</v>
      </c>
      <c r="N598">
        <v>417</v>
      </c>
      <c r="O598" s="23">
        <f t="shared" si="136"/>
        <v>-417</v>
      </c>
      <c r="P598" s="45" t="str">
        <f t="shared" si="137"/>
        <v/>
      </c>
      <c r="Q598" s="39" t="str">
        <f t="shared" si="138"/>
        <v/>
      </c>
      <c r="R598" s="84" t="str">
        <f t="shared" si="139"/>
        <v/>
      </c>
    </row>
    <row r="599" spans="1:18" x14ac:dyDescent="0.3">
      <c r="A599" s="24"/>
      <c r="B599" s="27"/>
      <c r="C599" s="48"/>
      <c r="D599" s="19"/>
      <c r="E599" s="20" t="str">
        <f t="shared" si="128"/>
        <v/>
      </c>
      <c r="F599" s="20" t="str">
        <f t="shared" si="129"/>
        <v/>
      </c>
      <c r="G599" s="81"/>
      <c r="H599" s="20" t="str">
        <f t="shared" si="130"/>
        <v/>
      </c>
      <c r="I599" s="20" t="str">
        <f t="shared" si="131"/>
        <v/>
      </c>
      <c r="J599" s="45" t="str">
        <f t="shared" si="132"/>
        <v/>
      </c>
      <c r="K599" s="45" t="str">
        <f t="shared" si="133"/>
        <v/>
      </c>
      <c r="L599" s="61" t="str">
        <f t="shared" si="134"/>
        <v/>
      </c>
      <c r="M599" s="23">
        <f t="shared" si="135"/>
        <v>0</v>
      </c>
      <c r="N599">
        <v>418</v>
      </c>
      <c r="O599" s="23">
        <f t="shared" si="136"/>
        <v>-418</v>
      </c>
      <c r="P599" s="45" t="str">
        <f t="shared" si="137"/>
        <v/>
      </c>
      <c r="Q599" s="39" t="str">
        <f t="shared" si="138"/>
        <v/>
      </c>
      <c r="R599" s="84" t="str">
        <f t="shared" si="139"/>
        <v/>
      </c>
    </row>
    <row r="600" spans="1:18" x14ac:dyDescent="0.3">
      <c r="A600" s="24"/>
      <c r="B600" s="27"/>
      <c r="C600" s="48"/>
      <c r="D600" s="19"/>
      <c r="E600" s="20" t="str">
        <f t="shared" si="128"/>
        <v/>
      </c>
      <c r="F600" s="20" t="str">
        <f t="shared" si="129"/>
        <v/>
      </c>
      <c r="G600" s="81"/>
      <c r="H600" s="20" t="str">
        <f t="shared" si="130"/>
        <v/>
      </c>
      <c r="I600" s="20" t="str">
        <f t="shared" si="131"/>
        <v/>
      </c>
      <c r="J600" s="45" t="str">
        <f t="shared" si="132"/>
        <v/>
      </c>
      <c r="K600" s="45" t="str">
        <f t="shared" si="133"/>
        <v/>
      </c>
      <c r="L600" s="61" t="str">
        <f t="shared" si="134"/>
        <v/>
      </c>
      <c r="M600" s="23">
        <f t="shared" si="135"/>
        <v>0</v>
      </c>
      <c r="N600">
        <v>419</v>
      </c>
      <c r="O600" s="23">
        <f t="shared" si="136"/>
        <v>-419</v>
      </c>
      <c r="P600" s="45" t="str">
        <f t="shared" si="137"/>
        <v/>
      </c>
      <c r="Q600" s="39" t="str">
        <f t="shared" si="138"/>
        <v/>
      </c>
      <c r="R600" s="84" t="str">
        <f t="shared" si="139"/>
        <v/>
      </c>
    </row>
    <row r="601" spans="1:18" x14ac:dyDescent="0.3">
      <c r="A601" s="24"/>
      <c r="B601" s="27"/>
      <c r="C601" s="48"/>
      <c r="D601" s="19"/>
      <c r="E601" s="20" t="str">
        <f t="shared" si="128"/>
        <v/>
      </c>
      <c r="F601" s="20" t="str">
        <f t="shared" si="129"/>
        <v/>
      </c>
      <c r="G601" s="81"/>
      <c r="H601" s="20" t="str">
        <f t="shared" si="130"/>
        <v/>
      </c>
      <c r="I601" s="20" t="str">
        <f t="shared" si="131"/>
        <v/>
      </c>
      <c r="J601" s="45" t="str">
        <f t="shared" si="132"/>
        <v/>
      </c>
      <c r="K601" s="45" t="str">
        <f t="shared" si="133"/>
        <v/>
      </c>
      <c r="L601" s="61" t="str">
        <f t="shared" si="134"/>
        <v/>
      </c>
      <c r="M601" s="23">
        <f t="shared" si="135"/>
        <v>0</v>
      </c>
      <c r="N601">
        <v>420</v>
      </c>
      <c r="O601" s="23">
        <f t="shared" si="136"/>
        <v>-420</v>
      </c>
      <c r="P601" s="45" t="str">
        <f t="shared" si="137"/>
        <v/>
      </c>
      <c r="Q601" s="39" t="str">
        <f t="shared" si="138"/>
        <v/>
      </c>
      <c r="R601" s="84" t="str">
        <f t="shared" si="139"/>
        <v/>
      </c>
    </row>
    <row r="602" spans="1:18" x14ac:dyDescent="0.3">
      <c r="A602" s="24"/>
      <c r="B602" s="27"/>
      <c r="C602" s="48"/>
      <c r="D602" s="19"/>
      <c r="E602" s="20" t="str">
        <f t="shared" si="128"/>
        <v/>
      </c>
      <c r="F602" s="20" t="str">
        <f t="shared" si="129"/>
        <v/>
      </c>
      <c r="G602" s="81"/>
      <c r="H602" s="20" t="str">
        <f t="shared" si="130"/>
        <v/>
      </c>
      <c r="I602" s="20" t="str">
        <f t="shared" si="131"/>
        <v/>
      </c>
      <c r="J602" s="45" t="str">
        <f t="shared" si="132"/>
        <v/>
      </c>
      <c r="K602" s="45" t="str">
        <f t="shared" si="133"/>
        <v/>
      </c>
      <c r="L602" s="61" t="str">
        <f t="shared" si="134"/>
        <v/>
      </c>
      <c r="M602" s="23">
        <f t="shared" si="135"/>
        <v>0</v>
      </c>
      <c r="N602">
        <v>421</v>
      </c>
      <c r="O602" s="23">
        <f t="shared" si="136"/>
        <v>-421</v>
      </c>
      <c r="P602" s="45" t="str">
        <f t="shared" si="137"/>
        <v/>
      </c>
      <c r="Q602" s="39" t="str">
        <f t="shared" si="138"/>
        <v/>
      </c>
      <c r="R602" s="84" t="str">
        <f t="shared" si="139"/>
        <v/>
      </c>
    </row>
    <row r="603" spans="1:18" x14ac:dyDescent="0.3">
      <c r="A603" s="24"/>
      <c r="B603" s="27"/>
      <c r="C603" s="48"/>
      <c r="D603" s="19"/>
      <c r="E603" s="20" t="str">
        <f t="shared" si="128"/>
        <v/>
      </c>
      <c r="F603" s="20" t="str">
        <f t="shared" si="129"/>
        <v/>
      </c>
      <c r="G603" s="81"/>
      <c r="H603" s="20" t="str">
        <f t="shared" si="130"/>
        <v/>
      </c>
      <c r="I603" s="20" t="str">
        <f t="shared" si="131"/>
        <v/>
      </c>
      <c r="J603" s="45" t="str">
        <f t="shared" si="132"/>
        <v/>
      </c>
      <c r="K603" s="45" t="str">
        <f t="shared" si="133"/>
        <v/>
      </c>
      <c r="L603" s="61" t="str">
        <f t="shared" si="134"/>
        <v/>
      </c>
      <c r="M603" s="23">
        <f t="shared" si="135"/>
        <v>0</v>
      </c>
      <c r="N603">
        <v>422</v>
      </c>
      <c r="O603" s="23">
        <f t="shared" si="136"/>
        <v>-422</v>
      </c>
      <c r="P603" s="45" t="str">
        <f t="shared" si="137"/>
        <v/>
      </c>
      <c r="Q603" s="39" t="str">
        <f t="shared" si="138"/>
        <v/>
      </c>
      <c r="R603" s="84" t="str">
        <f t="shared" si="139"/>
        <v/>
      </c>
    </row>
    <row r="604" spans="1:18" x14ac:dyDescent="0.3">
      <c r="A604" s="24"/>
      <c r="B604" s="27"/>
      <c r="C604" s="48"/>
      <c r="D604" s="19"/>
      <c r="E604" s="20" t="str">
        <f t="shared" si="128"/>
        <v/>
      </c>
      <c r="F604" s="20" t="str">
        <f t="shared" si="129"/>
        <v/>
      </c>
      <c r="G604" s="81"/>
      <c r="H604" s="20" t="str">
        <f t="shared" si="130"/>
        <v/>
      </c>
      <c r="I604" s="20" t="str">
        <f t="shared" si="131"/>
        <v/>
      </c>
      <c r="J604" s="45" t="str">
        <f t="shared" si="132"/>
        <v/>
      </c>
      <c r="K604" s="45" t="str">
        <f t="shared" si="133"/>
        <v/>
      </c>
      <c r="L604" s="61" t="str">
        <f t="shared" si="134"/>
        <v/>
      </c>
      <c r="M604" s="23">
        <f t="shared" si="135"/>
        <v>0</v>
      </c>
      <c r="N604">
        <v>423</v>
      </c>
      <c r="O604" s="23">
        <f t="shared" si="136"/>
        <v>-423</v>
      </c>
      <c r="P604" s="45" t="str">
        <f t="shared" si="137"/>
        <v/>
      </c>
      <c r="Q604" s="39" t="str">
        <f t="shared" si="138"/>
        <v/>
      </c>
      <c r="R604" s="84" t="str">
        <f t="shared" si="139"/>
        <v/>
      </c>
    </row>
    <row r="605" spans="1:18" x14ac:dyDescent="0.3">
      <c r="A605" s="24"/>
      <c r="B605" s="27"/>
      <c r="C605" s="48"/>
      <c r="D605" s="19"/>
      <c r="E605" s="20" t="str">
        <f t="shared" si="128"/>
        <v/>
      </c>
      <c r="F605" s="20" t="str">
        <f t="shared" si="129"/>
        <v/>
      </c>
      <c r="G605" s="81"/>
      <c r="H605" s="20" t="str">
        <f t="shared" si="130"/>
        <v/>
      </c>
      <c r="I605" s="20" t="str">
        <f t="shared" si="131"/>
        <v/>
      </c>
      <c r="J605" s="45" t="str">
        <f t="shared" si="132"/>
        <v/>
      </c>
      <c r="K605" s="45" t="str">
        <f t="shared" si="133"/>
        <v/>
      </c>
      <c r="L605" s="61" t="str">
        <f t="shared" si="134"/>
        <v/>
      </c>
      <c r="M605" s="23">
        <f t="shared" si="135"/>
        <v>0</v>
      </c>
      <c r="N605">
        <v>424</v>
      </c>
      <c r="O605" s="23">
        <f t="shared" si="136"/>
        <v>-424</v>
      </c>
      <c r="P605" s="45" t="str">
        <f t="shared" si="137"/>
        <v/>
      </c>
      <c r="Q605" s="39" t="str">
        <f t="shared" si="138"/>
        <v/>
      </c>
      <c r="R605" s="84" t="str">
        <f t="shared" si="139"/>
        <v/>
      </c>
    </row>
    <row r="606" spans="1:18" x14ac:dyDescent="0.3">
      <c r="A606" s="24"/>
      <c r="B606" s="27"/>
      <c r="C606" s="48"/>
      <c r="D606" s="19"/>
      <c r="E606" s="20" t="str">
        <f t="shared" si="128"/>
        <v/>
      </c>
      <c r="F606" s="20" t="str">
        <f t="shared" si="129"/>
        <v/>
      </c>
      <c r="G606" s="81"/>
      <c r="H606" s="20" t="str">
        <f t="shared" si="130"/>
        <v/>
      </c>
      <c r="I606" s="20" t="str">
        <f t="shared" si="131"/>
        <v/>
      </c>
      <c r="J606" s="45" t="str">
        <f t="shared" si="132"/>
        <v/>
      </c>
      <c r="K606" s="45" t="str">
        <f t="shared" si="133"/>
        <v/>
      </c>
      <c r="L606" s="61" t="str">
        <f t="shared" si="134"/>
        <v/>
      </c>
      <c r="M606" s="23">
        <f t="shared" si="135"/>
        <v>0</v>
      </c>
      <c r="N606">
        <v>425</v>
      </c>
      <c r="O606" s="23">
        <f t="shared" si="136"/>
        <v>-425</v>
      </c>
      <c r="P606" s="45" t="str">
        <f t="shared" si="137"/>
        <v/>
      </c>
      <c r="Q606" s="39" t="str">
        <f t="shared" si="138"/>
        <v/>
      </c>
      <c r="R606" s="84" t="str">
        <f t="shared" si="139"/>
        <v/>
      </c>
    </row>
    <row r="607" spans="1:18" x14ac:dyDescent="0.3">
      <c r="A607" s="24"/>
      <c r="B607" s="27"/>
      <c r="C607" s="48"/>
      <c r="D607" s="19"/>
      <c r="E607" s="20" t="str">
        <f t="shared" si="128"/>
        <v/>
      </c>
      <c r="F607" s="20" t="str">
        <f t="shared" si="129"/>
        <v/>
      </c>
      <c r="G607" s="81"/>
      <c r="H607" s="20" t="str">
        <f t="shared" si="130"/>
        <v/>
      </c>
      <c r="I607" s="20" t="str">
        <f t="shared" si="131"/>
        <v/>
      </c>
      <c r="J607" s="45" t="str">
        <f t="shared" si="132"/>
        <v/>
      </c>
      <c r="K607" s="45" t="str">
        <f t="shared" si="133"/>
        <v/>
      </c>
      <c r="L607" s="61" t="str">
        <f t="shared" si="134"/>
        <v/>
      </c>
      <c r="M607" s="23">
        <f t="shared" si="135"/>
        <v>0</v>
      </c>
      <c r="N607">
        <v>426</v>
      </c>
      <c r="O607" s="23">
        <f t="shared" si="136"/>
        <v>-426</v>
      </c>
      <c r="P607" s="45" t="str">
        <f t="shared" si="137"/>
        <v/>
      </c>
      <c r="Q607" s="39" t="str">
        <f t="shared" si="138"/>
        <v/>
      </c>
      <c r="R607" s="84" t="str">
        <f t="shared" si="139"/>
        <v/>
      </c>
    </row>
    <row r="608" spans="1:18" x14ac:dyDescent="0.3">
      <c r="A608" s="24"/>
      <c r="B608" s="27"/>
      <c r="C608" s="48"/>
      <c r="D608" s="19"/>
      <c r="E608" s="20" t="str">
        <f t="shared" si="128"/>
        <v/>
      </c>
      <c r="F608" s="20" t="str">
        <f t="shared" si="129"/>
        <v/>
      </c>
      <c r="G608" s="81"/>
      <c r="H608" s="20" t="str">
        <f t="shared" si="130"/>
        <v/>
      </c>
      <c r="I608" s="20" t="str">
        <f t="shared" si="131"/>
        <v/>
      </c>
      <c r="J608" s="45" t="str">
        <f t="shared" si="132"/>
        <v/>
      </c>
      <c r="K608" s="45" t="str">
        <f t="shared" si="133"/>
        <v/>
      </c>
      <c r="L608" s="61" t="str">
        <f t="shared" si="134"/>
        <v/>
      </c>
      <c r="M608" s="23">
        <f t="shared" si="135"/>
        <v>0</v>
      </c>
      <c r="N608">
        <v>427</v>
      </c>
      <c r="O608" s="23">
        <f t="shared" si="136"/>
        <v>-427</v>
      </c>
      <c r="P608" s="45" t="str">
        <f t="shared" si="137"/>
        <v/>
      </c>
      <c r="Q608" s="39" t="str">
        <f t="shared" si="138"/>
        <v/>
      </c>
      <c r="R608" s="84" t="str">
        <f t="shared" si="139"/>
        <v/>
      </c>
    </row>
    <row r="609" spans="1:18" x14ac:dyDescent="0.3">
      <c r="A609" s="24"/>
      <c r="B609" s="27"/>
      <c r="C609" s="48"/>
      <c r="D609" s="19"/>
      <c r="E609" s="20" t="str">
        <f t="shared" ref="E609:E645" si="140">IF(D609="","",IF(G608="Won",1,IF(COUNTIF(G604:G608,"Lost")&gt;4,1,IF(E608&gt;=9,E608*2,E608*3))))</f>
        <v/>
      </c>
      <c r="F609" s="20" t="str">
        <f t="shared" ref="F609:F645" si="141">IF(D609="","",IF(G608="Won",  D609*E609,D609*E609))</f>
        <v/>
      </c>
      <c r="G609" s="81"/>
      <c r="H609" s="20" t="str">
        <f t="shared" ref="H609:H645" si="142">IF(G609="","",IF(G609="Won", E609*D609-E609,-E609))</f>
        <v/>
      </c>
      <c r="I609" s="20" t="str">
        <f t="shared" ref="I609:I645" si="143">IF(G609="","",H609+I608)</f>
        <v/>
      </c>
      <c r="J609" s="45" t="str">
        <f t="shared" ref="J609:J645" si="144">IF(G609="","",IF(G609="Won",J608+1,IF(G609="Push",J608,J608)))</f>
        <v/>
      </c>
      <c r="K609" s="45" t="str">
        <f t="shared" ref="K609:K645" si="145">IF(G609="","",IF(G609="Lost",K608+1,IF(G609="Push",K608,K608)))</f>
        <v/>
      </c>
      <c r="L609" s="61" t="str">
        <f t="shared" ref="L609:L645" si="146">IF(G609="","",J609/(J609+K609))</f>
        <v/>
      </c>
      <c r="M609" s="23">
        <f t="shared" ref="M609:M645" si="147">D609</f>
        <v>0</v>
      </c>
      <c r="N609">
        <v>428</v>
      </c>
      <c r="O609" s="23">
        <f t="shared" ref="O609:O645" si="148">M609-N609</f>
        <v>-428</v>
      </c>
      <c r="P609" s="45" t="str">
        <f t="shared" ref="P609:P645" si="149">IF(G609="","",IF(G609="Won",P608+1,IF(G609="Push",P608,P608)))</f>
        <v/>
      </c>
      <c r="Q609" s="39" t="str">
        <f t="shared" ref="Q609:Q645" si="150">IF(G609="","",IF(G609="Lost",Q608+1,IF(G609="Push",Q608,Q608)))</f>
        <v/>
      </c>
      <c r="R609" s="84" t="str">
        <f t="shared" ref="R609:R645" si="151">IF(G609="","",P609/(P609+Q609))</f>
        <v/>
      </c>
    </row>
    <row r="610" spans="1:18" x14ac:dyDescent="0.3">
      <c r="A610" s="24"/>
      <c r="B610" s="27"/>
      <c r="C610" s="48"/>
      <c r="D610" s="19"/>
      <c r="E610" s="20" t="str">
        <f t="shared" si="140"/>
        <v/>
      </c>
      <c r="F610" s="20" t="str">
        <f t="shared" si="141"/>
        <v/>
      </c>
      <c r="G610" s="81"/>
      <c r="H610" s="20" t="str">
        <f t="shared" si="142"/>
        <v/>
      </c>
      <c r="I610" s="20" t="str">
        <f t="shared" si="143"/>
        <v/>
      </c>
      <c r="J610" s="45" t="str">
        <f t="shared" si="144"/>
        <v/>
      </c>
      <c r="K610" s="45" t="str">
        <f t="shared" si="145"/>
        <v/>
      </c>
      <c r="L610" s="61" t="str">
        <f t="shared" si="146"/>
        <v/>
      </c>
      <c r="M610" s="23">
        <f t="shared" si="147"/>
        <v>0</v>
      </c>
      <c r="N610">
        <v>429</v>
      </c>
      <c r="O610" s="23">
        <f t="shared" si="148"/>
        <v>-429</v>
      </c>
      <c r="P610" s="45" t="str">
        <f t="shared" si="149"/>
        <v/>
      </c>
      <c r="Q610" s="39" t="str">
        <f t="shared" si="150"/>
        <v/>
      </c>
      <c r="R610" s="84" t="str">
        <f t="shared" si="151"/>
        <v/>
      </c>
    </row>
    <row r="611" spans="1:18" x14ac:dyDescent="0.3">
      <c r="A611" s="24"/>
      <c r="B611" s="27"/>
      <c r="C611" s="48"/>
      <c r="D611" s="19"/>
      <c r="E611" s="20" t="str">
        <f t="shared" si="140"/>
        <v/>
      </c>
      <c r="F611" s="20" t="str">
        <f t="shared" si="141"/>
        <v/>
      </c>
      <c r="G611" s="81"/>
      <c r="H611" s="20" t="str">
        <f t="shared" si="142"/>
        <v/>
      </c>
      <c r="I611" s="20" t="str">
        <f t="shared" si="143"/>
        <v/>
      </c>
      <c r="J611" s="45" t="str">
        <f t="shared" si="144"/>
        <v/>
      </c>
      <c r="K611" s="45" t="str">
        <f t="shared" si="145"/>
        <v/>
      </c>
      <c r="L611" s="61" t="str">
        <f t="shared" si="146"/>
        <v/>
      </c>
      <c r="M611" s="23">
        <f t="shared" si="147"/>
        <v>0</v>
      </c>
      <c r="N611">
        <v>430</v>
      </c>
      <c r="O611" s="23">
        <f t="shared" si="148"/>
        <v>-430</v>
      </c>
      <c r="P611" s="45" t="str">
        <f t="shared" si="149"/>
        <v/>
      </c>
      <c r="Q611" s="39" t="str">
        <f t="shared" si="150"/>
        <v/>
      </c>
      <c r="R611" s="84" t="str">
        <f t="shared" si="151"/>
        <v/>
      </c>
    </row>
    <row r="612" spans="1:18" x14ac:dyDescent="0.3">
      <c r="A612" s="24"/>
      <c r="B612" s="27"/>
      <c r="C612" s="48"/>
      <c r="D612" s="19"/>
      <c r="E612" s="20" t="str">
        <f t="shared" si="140"/>
        <v/>
      </c>
      <c r="F612" s="20" t="str">
        <f t="shared" si="141"/>
        <v/>
      </c>
      <c r="G612" s="81"/>
      <c r="H612" s="20" t="str">
        <f t="shared" si="142"/>
        <v/>
      </c>
      <c r="I612" s="20" t="str">
        <f t="shared" si="143"/>
        <v/>
      </c>
      <c r="J612" s="45" t="str">
        <f t="shared" si="144"/>
        <v/>
      </c>
      <c r="K612" s="45" t="str">
        <f t="shared" si="145"/>
        <v/>
      </c>
      <c r="L612" s="61" t="str">
        <f t="shared" si="146"/>
        <v/>
      </c>
      <c r="M612" s="23">
        <f t="shared" si="147"/>
        <v>0</v>
      </c>
      <c r="N612">
        <v>431</v>
      </c>
      <c r="O612" s="23">
        <f t="shared" si="148"/>
        <v>-431</v>
      </c>
      <c r="P612" s="45" t="str">
        <f t="shared" si="149"/>
        <v/>
      </c>
      <c r="Q612" s="39" t="str">
        <f t="shared" si="150"/>
        <v/>
      </c>
      <c r="R612" s="84" t="str">
        <f t="shared" si="151"/>
        <v/>
      </c>
    </row>
    <row r="613" spans="1:18" x14ac:dyDescent="0.3">
      <c r="A613" s="24"/>
      <c r="B613" s="27"/>
      <c r="C613" s="48"/>
      <c r="D613" s="19"/>
      <c r="E613" s="20" t="str">
        <f t="shared" si="140"/>
        <v/>
      </c>
      <c r="F613" s="20" t="str">
        <f t="shared" si="141"/>
        <v/>
      </c>
      <c r="G613" s="81"/>
      <c r="H613" s="20" t="str">
        <f t="shared" si="142"/>
        <v/>
      </c>
      <c r="I613" s="20" t="str">
        <f t="shared" si="143"/>
        <v/>
      </c>
      <c r="J613" s="45" t="str">
        <f t="shared" si="144"/>
        <v/>
      </c>
      <c r="K613" s="45" t="str">
        <f t="shared" si="145"/>
        <v/>
      </c>
      <c r="L613" s="61" t="str">
        <f t="shared" si="146"/>
        <v/>
      </c>
      <c r="M613" s="23">
        <f t="shared" si="147"/>
        <v>0</v>
      </c>
      <c r="N613">
        <v>432</v>
      </c>
      <c r="O613" s="23">
        <f t="shared" si="148"/>
        <v>-432</v>
      </c>
      <c r="P613" s="45" t="str">
        <f t="shared" si="149"/>
        <v/>
      </c>
      <c r="Q613" s="39" t="str">
        <f t="shared" si="150"/>
        <v/>
      </c>
      <c r="R613" s="84" t="str">
        <f t="shared" si="151"/>
        <v/>
      </c>
    </row>
    <row r="614" spans="1:18" x14ac:dyDescent="0.3">
      <c r="A614" s="24"/>
      <c r="B614" s="27"/>
      <c r="C614" s="48"/>
      <c r="D614" s="19"/>
      <c r="E614" s="20" t="str">
        <f t="shared" si="140"/>
        <v/>
      </c>
      <c r="F614" s="20" t="str">
        <f t="shared" si="141"/>
        <v/>
      </c>
      <c r="G614" s="81"/>
      <c r="H614" s="20" t="str">
        <f t="shared" si="142"/>
        <v/>
      </c>
      <c r="I614" s="20" t="str">
        <f t="shared" si="143"/>
        <v/>
      </c>
      <c r="J614" s="45" t="str">
        <f t="shared" si="144"/>
        <v/>
      </c>
      <c r="K614" s="45" t="str">
        <f t="shared" si="145"/>
        <v/>
      </c>
      <c r="L614" s="61" t="str">
        <f t="shared" si="146"/>
        <v/>
      </c>
      <c r="M614" s="23">
        <f t="shared" si="147"/>
        <v>0</v>
      </c>
      <c r="N614">
        <v>433</v>
      </c>
      <c r="O614" s="23">
        <f t="shared" si="148"/>
        <v>-433</v>
      </c>
      <c r="P614" s="45" t="str">
        <f t="shared" si="149"/>
        <v/>
      </c>
      <c r="Q614" s="39" t="str">
        <f t="shared" si="150"/>
        <v/>
      </c>
      <c r="R614" s="84" t="str">
        <f t="shared" si="151"/>
        <v/>
      </c>
    </row>
    <row r="615" spans="1:18" x14ac:dyDescent="0.3">
      <c r="A615" s="24"/>
      <c r="B615" s="27"/>
      <c r="C615" s="48"/>
      <c r="D615" s="19"/>
      <c r="E615" s="20" t="str">
        <f t="shared" si="140"/>
        <v/>
      </c>
      <c r="F615" s="20" t="str">
        <f t="shared" si="141"/>
        <v/>
      </c>
      <c r="G615" s="81"/>
      <c r="H615" s="20" t="str">
        <f t="shared" si="142"/>
        <v/>
      </c>
      <c r="I615" s="20" t="str">
        <f t="shared" si="143"/>
        <v/>
      </c>
      <c r="J615" s="45" t="str">
        <f t="shared" si="144"/>
        <v/>
      </c>
      <c r="K615" s="45" t="str">
        <f t="shared" si="145"/>
        <v/>
      </c>
      <c r="L615" s="61" t="str">
        <f t="shared" si="146"/>
        <v/>
      </c>
      <c r="M615" s="23">
        <f t="shared" si="147"/>
        <v>0</v>
      </c>
      <c r="N615">
        <v>434</v>
      </c>
      <c r="O615" s="23">
        <f t="shared" si="148"/>
        <v>-434</v>
      </c>
      <c r="P615" s="45" t="str">
        <f t="shared" si="149"/>
        <v/>
      </c>
      <c r="Q615" s="39" t="str">
        <f t="shared" si="150"/>
        <v/>
      </c>
      <c r="R615" s="84" t="str">
        <f t="shared" si="151"/>
        <v/>
      </c>
    </row>
    <row r="616" spans="1:18" x14ac:dyDescent="0.3">
      <c r="A616" s="24"/>
      <c r="B616" s="27"/>
      <c r="C616" s="48"/>
      <c r="D616" s="19"/>
      <c r="E616" s="20" t="str">
        <f t="shared" si="140"/>
        <v/>
      </c>
      <c r="F616" s="20" t="str">
        <f t="shared" si="141"/>
        <v/>
      </c>
      <c r="G616" s="81"/>
      <c r="H616" s="20" t="str">
        <f t="shared" si="142"/>
        <v/>
      </c>
      <c r="I616" s="20" t="str">
        <f t="shared" si="143"/>
        <v/>
      </c>
      <c r="J616" s="45" t="str">
        <f t="shared" si="144"/>
        <v/>
      </c>
      <c r="K616" s="45" t="str">
        <f t="shared" si="145"/>
        <v/>
      </c>
      <c r="L616" s="61" t="str">
        <f t="shared" si="146"/>
        <v/>
      </c>
      <c r="M616" s="23">
        <f t="shared" si="147"/>
        <v>0</v>
      </c>
      <c r="N616">
        <v>435</v>
      </c>
      <c r="O616" s="23">
        <f t="shared" si="148"/>
        <v>-435</v>
      </c>
      <c r="P616" s="45" t="str">
        <f t="shared" si="149"/>
        <v/>
      </c>
      <c r="Q616" s="39" t="str">
        <f t="shared" si="150"/>
        <v/>
      </c>
      <c r="R616" s="84" t="str">
        <f t="shared" si="151"/>
        <v/>
      </c>
    </row>
    <row r="617" spans="1:18" x14ac:dyDescent="0.3">
      <c r="A617" s="24"/>
      <c r="B617" s="27"/>
      <c r="C617" s="48"/>
      <c r="D617" s="19"/>
      <c r="E617" s="20" t="str">
        <f t="shared" si="140"/>
        <v/>
      </c>
      <c r="F617" s="20" t="str">
        <f t="shared" si="141"/>
        <v/>
      </c>
      <c r="G617" s="81"/>
      <c r="H617" s="20" t="str">
        <f t="shared" si="142"/>
        <v/>
      </c>
      <c r="I617" s="20" t="str">
        <f t="shared" si="143"/>
        <v/>
      </c>
      <c r="J617" s="45" t="str">
        <f t="shared" si="144"/>
        <v/>
      </c>
      <c r="K617" s="45" t="str">
        <f t="shared" si="145"/>
        <v/>
      </c>
      <c r="L617" s="61" t="str">
        <f t="shared" si="146"/>
        <v/>
      </c>
      <c r="M617" s="23">
        <f t="shared" si="147"/>
        <v>0</v>
      </c>
      <c r="N617">
        <v>436</v>
      </c>
      <c r="O617" s="23">
        <f t="shared" si="148"/>
        <v>-436</v>
      </c>
      <c r="P617" s="45" t="str">
        <f t="shared" si="149"/>
        <v/>
      </c>
      <c r="Q617" s="39" t="str">
        <f t="shared" si="150"/>
        <v/>
      </c>
      <c r="R617" s="84" t="str">
        <f t="shared" si="151"/>
        <v/>
      </c>
    </row>
    <row r="618" spans="1:18" x14ac:dyDescent="0.3">
      <c r="A618" s="24"/>
      <c r="B618" s="27"/>
      <c r="C618" s="48"/>
      <c r="D618" s="19"/>
      <c r="E618" s="20" t="str">
        <f t="shared" si="140"/>
        <v/>
      </c>
      <c r="F618" s="20" t="str">
        <f t="shared" si="141"/>
        <v/>
      </c>
      <c r="G618" s="81"/>
      <c r="H618" s="20" t="str">
        <f t="shared" si="142"/>
        <v/>
      </c>
      <c r="I618" s="20" t="str">
        <f t="shared" si="143"/>
        <v/>
      </c>
      <c r="J618" s="45" t="str">
        <f t="shared" si="144"/>
        <v/>
      </c>
      <c r="K618" s="45" t="str">
        <f t="shared" si="145"/>
        <v/>
      </c>
      <c r="L618" s="61" t="str">
        <f t="shared" si="146"/>
        <v/>
      </c>
      <c r="M618" s="23">
        <f t="shared" si="147"/>
        <v>0</v>
      </c>
      <c r="N618">
        <v>437</v>
      </c>
      <c r="O618" s="23">
        <f t="shared" si="148"/>
        <v>-437</v>
      </c>
      <c r="P618" s="45" t="str">
        <f t="shared" si="149"/>
        <v/>
      </c>
      <c r="Q618" s="39" t="str">
        <f t="shared" si="150"/>
        <v/>
      </c>
      <c r="R618" s="84" t="str">
        <f t="shared" si="151"/>
        <v/>
      </c>
    </row>
    <row r="619" spans="1:18" x14ac:dyDescent="0.3">
      <c r="A619" s="24"/>
      <c r="B619" s="27"/>
      <c r="C619" s="48"/>
      <c r="D619" s="19"/>
      <c r="E619" s="20" t="str">
        <f t="shared" si="140"/>
        <v/>
      </c>
      <c r="F619" s="20" t="str">
        <f t="shared" si="141"/>
        <v/>
      </c>
      <c r="G619" s="81"/>
      <c r="H619" s="20" t="str">
        <f t="shared" si="142"/>
        <v/>
      </c>
      <c r="I619" s="20" t="str">
        <f t="shared" si="143"/>
        <v/>
      </c>
      <c r="J619" s="45" t="str">
        <f t="shared" si="144"/>
        <v/>
      </c>
      <c r="K619" s="45" t="str">
        <f t="shared" si="145"/>
        <v/>
      </c>
      <c r="L619" s="61" t="str">
        <f t="shared" si="146"/>
        <v/>
      </c>
      <c r="M619" s="23">
        <f t="shared" si="147"/>
        <v>0</v>
      </c>
      <c r="N619">
        <v>438</v>
      </c>
      <c r="O619" s="23">
        <f t="shared" si="148"/>
        <v>-438</v>
      </c>
      <c r="P619" s="45" t="str">
        <f t="shared" si="149"/>
        <v/>
      </c>
      <c r="Q619" s="39" t="str">
        <f t="shared" si="150"/>
        <v/>
      </c>
      <c r="R619" s="84" t="str">
        <f t="shared" si="151"/>
        <v/>
      </c>
    </row>
    <row r="620" spans="1:18" x14ac:dyDescent="0.3">
      <c r="A620" s="24"/>
      <c r="B620" s="27"/>
      <c r="C620" s="48"/>
      <c r="D620" s="19"/>
      <c r="E620" s="20" t="str">
        <f t="shared" si="140"/>
        <v/>
      </c>
      <c r="F620" s="20" t="str">
        <f t="shared" si="141"/>
        <v/>
      </c>
      <c r="G620" s="81"/>
      <c r="H620" s="20" t="str">
        <f t="shared" si="142"/>
        <v/>
      </c>
      <c r="I620" s="20" t="str">
        <f t="shared" si="143"/>
        <v/>
      </c>
      <c r="J620" s="45" t="str">
        <f t="shared" si="144"/>
        <v/>
      </c>
      <c r="K620" s="45" t="str">
        <f t="shared" si="145"/>
        <v/>
      </c>
      <c r="L620" s="61" t="str">
        <f t="shared" si="146"/>
        <v/>
      </c>
      <c r="M620" s="23">
        <f t="shared" si="147"/>
        <v>0</v>
      </c>
      <c r="N620">
        <v>439</v>
      </c>
      <c r="O620" s="23">
        <f t="shared" si="148"/>
        <v>-439</v>
      </c>
      <c r="P620" s="45" t="str">
        <f t="shared" si="149"/>
        <v/>
      </c>
      <c r="Q620" s="39" t="str">
        <f t="shared" si="150"/>
        <v/>
      </c>
      <c r="R620" s="84" t="str">
        <f t="shared" si="151"/>
        <v/>
      </c>
    </row>
    <row r="621" spans="1:18" x14ac:dyDescent="0.3">
      <c r="A621" s="24"/>
      <c r="B621" s="27"/>
      <c r="C621" s="48"/>
      <c r="D621" s="19"/>
      <c r="E621" s="20" t="str">
        <f t="shared" si="140"/>
        <v/>
      </c>
      <c r="F621" s="20" t="str">
        <f t="shared" si="141"/>
        <v/>
      </c>
      <c r="G621" s="81"/>
      <c r="H621" s="20" t="str">
        <f t="shared" si="142"/>
        <v/>
      </c>
      <c r="I621" s="20" t="str">
        <f t="shared" si="143"/>
        <v/>
      </c>
      <c r="J621" s="45" t="str">
        <f t="shared" si="144"/>
        <v/>
      </c>
      <c r="K621" s="45" t="str">
        <f t="shared" si="145"/>
        <v/>
      </c>
      <c r="L621" s="61" t="str">
        <f t="shared" si="146"/>
        <v/>
      </c>
      <c r="M621" s="23">
        <f t="shared" si="147"/>
        <v>0</v>
      </c>
      <c r="N621">
        <v>440</v>
      </c>
      <c r="O621" s="23">
        <f t="shared" si="148"/>
        <v>-440</v>
      </c>
      <c r="P621" s="45" t="str">
        <f t="shared" si="149"/>
        <v/>
      </c>
      <c r="Q621" s="39" t="str">
        <f t="shared" si="150"/>
        <v/>
      </c>
      <c r="R621" s="84" t="str">
        <f t="shared" si="151"/>
        <v/>
      </c>
    </row>
    <row r="622" spans="1:18" x14ac:dyDescent="0.3">
      <c r="A622" s="24"/>
      <c r="B622" s="27"/>
      <c r="C622" s="48"/>
      <c r="D622" s="19"/>
      <c r="E622" s="20" t="str">
        <f t="shared" si="140"/>
        <v/>
      </c>
      <c r="F622" s="20" t="str">
        <f t="shared" si="141"/>
        <v/>
      </c>
      <c r="G622" s="81"/>
      <c r="H622" s="20" t="str">
        <f t="shared" si="142"/>
        <v/>
      </c>
      <c r="I622" s="20" t="str">
        <f t="shared" si="143"/>
        <v/>
      </c>
      <c r="J622" s="45" t="str">
        <f t="shared" si="144"/>
        <v/>
      </c>
      <c r="K622" s="45" t="str">
        <f t="shared" si="145"/>
        <v/>
      </c>
      <c r="L622" s="61" t="str">
        <f t="shared" si="146"/>
        <v/>
      </c>
      <c r="M622" s="23">
        <f t="shared" si="147"/>
        <v>0</v>
      </c>
      <c r="N622">
        <v>441</v>
      </c>
      <c r="O622" s="23">
        <f t="shared" si="148"/>
        <v>-441</v>
      </c>
      <c r="P622" s="45" t="str">
        <f t="shared" si="149"/>
        <v/>
      </c>
      <c r="Q622" s="39" t="str">
        <f t="shared" si="150"/>
        <v/>
      </c>
      <c r="R622" s="84" t="str">
        <f t="shared" si="151"/>
        <v/>
      </c>
    </row>
    <row r="623" spans="1:18" x14ac:dyDescent="0.3">
      <c r="A623" s="24"/>
      <c r="B623" s="27"/>
      <c r="C623" s="48"/>
      <c r="D623" s="19"/>
      <c r="E623" s="20" t="str">
        <f t="shared" si="140"/>
        <v/>
      </c>
      <c r="F623" s="20" t="str">
        <f t="shared" si="141"/>
        <v/>
      </c>
      <c r="G623" s="81"/>
      <c r="H623" s="20" t="str">
        <f t="shared" si="142"/>
        <v/>
      </c>
      <c r="I623" s="20" t="str">
        <f t="shared" si="143"/>
        <v/>
      </c>
      <c r="J623" s="45" t="str">
        <f t="shared" si="144"/>
        <v/>
      </c>
      <c r="K623" s="45" t="str">
        <f t="shared" si="145"/>
        <v/>
      </c>
      <c r="L623" s="61" t="str">
        <f t="shared" si="146"/>
        <v/>
      </c>
      <c r="M623" s="23">
        <f t="shared" si="147"/>
        <v>0</v>
      </c>
      <c r="N623">
        <v>442</v>
      </c>
      <c r="O623" s="23">
        <f t="shared" si="148"/>
        <v>-442</v>
      </c>
      <c r="P623" s="45" t="str">
        <f t="shared" si="149"/>
        <v/>
      </c>
      <c r="Q623" s="39" t="str">
        <f t="shared" si="150"/>
        <v/>
      </c>
      <c r="R623" s="84" t="str">
        <f t="shared" si="151"/>
        <v/>
      </c>
    </row>
    <row r="624" spans="1:18" x14ac:dyDescent="0.3">
      <c r="A624" s="24"/>
      <c r="B624" s="27"/>
      <c r="C624" s="48"/>
      <c r="D624" s="19"/>
      <c r="E624" s="20" t="str">
        <f t="shared" si="140"/>
        <v/>
      </c>
      <c r="F624" s="20" t="str">
        <f t="shared" si="141"/>
        <v/>
      </c>
      <c r="G624" s="81"/>
      <c r="H624" s="20" t="str">
        <f t="shared" si="142"/>
        <v/>
      </c>
      <c r="I624" s="20" t="str">
        <f t="shared" si="143"/>
        <v/>
      </c>
      <c r="J624" s="45" t="str">
        <f t="shared" si="144"/>
        <v/>
      </c>
      <c r="K624" s="45" t="str">
        <f t="shared" si="145"/>
        <v/>
      </c>
      <c r="L624" s="61" t="str">
        <f t="shared" si="146"/>
        <v/>
      </c>
      <c r="M624" s="23">
        <f t="shared" si="147"/>
        <v>0</v>
      </c>
      <c r="N624">
        <v>443</v>
      </c>
      <c r="O624" s="23">
        <f t="shared" si="148"/>
        <v>-443</v>
      </c>
      <c r="P624" s="45" t="str">
        <f t="shared" si="149"/>
        <v/>
      </c>
      <c r="Q624" s="39" t="str">
        <f t="shared" si="150"/>
        <v/>
      </c>
      <c r="R624" s="84" t="str">
        <f t="shared" si="151"/>
        <v/>
      </c>
    </row>
    <row r="625" spans="1:18" x14ac:dyDescent="0.3">
      <c r="A625" s="24"/>
      <c r="B625" s="27"/>
      <c r="C625" s="48"/>
      <c r="D625" s="19"/>
      <c r="E625" s="20" t="str">
        <f t="shared" si="140"/>
        <v/>
      </c>
      <c r="F625" s="20" t="str">
        <f t="shared" si="141"/>
        <v/>
      </c>
      <c r="G625" s="81"/>
      <c r="H625" s="20" t="str">
        <f t="shared" si="142"/>
        <v/>
      </c>
      <c r="I625" s="20" t="str">
        <f t="shared" si="143"/>
        <v/>
      </c>
      <c r="J625" s="45" t="str">
        <f t="shared" si="144"/>
        <v/>
      </c>
      <c r="K625" s="45" t="str">
        <f t="shared" si="145"/>
        <v/>
      </c>
      <c r="L625" s="61" t="str">
        <f t="shared" si="146"/>
        <v/>
      </c>
      <c r="M625" s="23">
        <f t="shared" si="147"/>
        <v>0</v>
      </c>
      <c r="N625">
        <v>444</v>
      </c>
      <c r="O625" s="23">
        <f t="shared" si="148"/>
        <v>-444</v>
      </c>
      <c r="P625" s="45" t="str">
        <f t="shared" si="149"/>
        <v/>
      </c>
      <c r="Q625" s="39" t="str">
        <f t="shared" si="150"/>
        <v/>
      </c>
      <c r="R625" s="84" t="str">
        <f t="shared" si="151"/>
        <v/>
      </c>
    </row>
    <row r="626" spans="1:18" x14ac:dyDescent="0.3">
      <c r="A626" s="24"/>
      <c r="B626" s="27"/>
      <c r="C626" s="48"/>
      <c r="D626" s="19"/>
      <c r="E626" s="20" t="str">
        <f t="shared" si="140"/>
        <v/>
      </c>
      <c r="F626" s="20" t="str">
        <f t="shared" si="141"/>
        <v/>
      </c>
      <c r="G626" s="81"/>
      <c r="H626" s="20" t="str">
        <f t="shared" si="142"/>
        <v/>
      </c>
      <c r="I626" s="20" t="str">
        <f t="shared" si="143"/>
        <v/>
      </c>
      <c r="J626" s="45" t="str">
        <f t="shared" si="144"/>
        <v/>
      </c>
      <c r="K626" s="45" t="str">
        <f t="shared" si="145"/>
        <v/>
      </c>
      <c r="L626" s="61" t="str">
        <f t="shared" si="146"/>
        <v/>
      </c>
      <c r="M626" s="23">
        <f t="shared" si="147"/>
        <v>0</v>
      </c>
      <c r="N626">
        <v>445</v>
      </c>
      <c r="O626" s="23">
        <f t="shared" si="148"/>
        <v>-445</v>
      </c>
      <c r="P626" s="45" t="str">
        <f t="shared" si="149"/>
        <v/>
      </c>
      <c r="Q626" s="39" t="str">
        <f t="shared" si="150"/>
        <v/>
      </c>
      <c r="R626" s="84" t="str">
        <f t="shared" si="151"/>
        <v/>
      </c>
    </row>
    <row r="627" spans="1:18" x14ac:dyDescent="0.3">
      <c r="A627" s="24"/>
      <c r="B627" s="27"/>
      <c r="C627" s="48"/>
      <c r="D627" s="19"/>
      <c r="E627" s="20" t="str">
        <f t="shared" si="140"/>
        <v/>
      </c>
      <c r="F627" s="20" t="str">
        <f t="shared" si="141"/>
        <v/>
      </c>
      <c r="G627" s="81"/>
      <c r="H627" s="20" t="str">
        <f t="shared" si="142"/>
        <v/>
      </c>
      <c r="I627" s="20" t="str">
        <f t="shared" si="143"/>
        <v/>
      </c>
      <c r="J627" s="45" t="str">
        <f t="shared" si="144"/>
        <v/>
      </c>
      <c r="K627" s="45" t="str">
        <f t="shared" si="145"/>
        <v/>
      </c>
      <c r="L627" s="61" t="str">
        <f t="shared" si="146"/>
        <v/>
      </c>
      <c r="M627" s="23">
        <f t="shared" si="147"/>
        <v>0</v>
      </c>
      <c r="N627">
        <v>446</v>
      </c>
      <c r="O627" s="23">
        <f t="shared" si="148"/>
        <v>-446</v>
      </c>
      <c r="P627" s="45" t="str">
        <f t="shared" si="149"/>
        <v/>
      </c>
      <c r="Q627" s="39" t="str">
        <f t="shared" si="150"/>
        <v/>
      </c>
      <c r="R627" s="84" t="str">
        <f t="shared" si="151"/>
        <v/>
      </c>
    </row>
    <row r="628" spans="1:18" x14ac:dyDescent="0.3">
      <c r="A628" s="24"/>
      <c r="B628" s="27"/>
      <c r="C628" s="48"/>
      <c r="D628" s="19"/>
      <c r="E628" s="20" t="str">
        <f t="shared" si="140"/>
        <v/>
      </c>
      <c r="F628" s="20" t="str">
        <f t="shared" si="141"/>
        <v/>
      </c>
      <c r="G628" s="81"/>
      <c r="H628" s="20" t="str">
        <f t="shared" si="142"/>
        <v/>
      </c>
      <c r="I628" s="20" t="str">
        <f t="shared" si="143"/>
        <v/>
      </c>
      <c r="J628" s="45" t="str">
        <f t="shared" si="144"/>
        <v/>
      </c>
      <c r="K628" s="45" t="str">
        <f t="shared" si="145"/>
        <v/>
      </c>
      <c r="L628" s="61" t="str">
        <f t="shared" si="146"/>
        <v/>
      </c>
      <c r="M628" s="23">
        <f t="shared" si="147"/>
        <v>0</v>
      </c>
      <c r="N628">
        <v>447</v>
      </c>
      <c r="O628" s="23">
        <f t="shared" si="148"/>
        <v>-447</v>
      </c>
      <c r="P628" s="45" t="str">
        <f t="shared" si="149"/>
        <v/>
      </c>
      <c r="Q628" s="39" t="str">
        <f t="shared" si="150"/>
        <v/>
      </c>
      <c r="R628" s="84" t="str">
        <f t="shared" si="151"/>
        <v/>
      </c>
    </row>
    <row r="629" spans="1:18" x14ac:dyDescent="0.3">
      <c r="A629" s="24"/>
      <c r="B629" s="27"/>
      <c r="C629" s="48"/>
      <c r="D629" s="19"/>
      <c r="E629" s="20" t="str">
        <f t="shared" si="140"/>
        <v/>
      </c>
      <c r="F629" s="20" t="str">
        <f t="shared" si="141"/>
        <v/>
      </c>
      <c r="G629" s="81"/>
      <c r="H629" s="20" t="str">
        <f t="shared" si="142"/>
        <v/>
      </c>
      <c r="I629" s="20" t="str">
        <f t="shared" si="143"/>
        <v/>
      </c>
      <c r="J629" s="45" t="str">
        <f t="shared" si="144"/>
        <v/>
      </c>
      <c r="K629" s="45" t="str">
        <f t="shared" si="145"/>
        <v/>
      </c>
      <c r="L629" s="61" t="str">
        <f t="shared" si="146"/>
        <v/>
      </c>
      <c r="M629" s="23">
        <f t="shared" si="147"/>
        <v>0</v>
      </c>
      <c r="N629">
        <v>448</v>
      </c>
      <c r="O629" s="23">
        <f t="shared" si="148"/>
        <v>-448</v>
      </c>
      <c r="P629" s="45" t="str">
        <f t="shared" si="149"/>
        <v/>
      </c>
      <c r="Q629" s="39" t="str">
        <f t="shared" si="150"/>
        <v/>
      </c>
      <c r="R629" s="84" t="str">
        <f t="shared" si="151"/>
        <v/>
      </c>
    </row>
    <row r="630" spans="1:18" x14ac:dyDescent="0.3">
      <c r="A630" s="24"/>
      <c r="B630" s="27"/>
      <c r="C630" s="48"/>
      <c r="D630" s="19"/>
      <c r="E630" s="20" t="str">
        <f t="shared" si="140"/>
        <v/>
      </c>
      <c r="F630" s="20" t="str">
        <f t="shared" si="141"/>
        <v/>
      </c>
      <c r="G630" s="81"/>
      <c r="H630" s="20" t="str">
        <f t="shared" si="142"/>
        <v/>
      </c>
      <c r="I630" s="20" t="str">
        <f t="shared" si="143"/>
        <v/>
      </c>
      <c r="J630" s="45" t="str">
        <f t="shared" si="144"/>
        <v/>
      </c>
      <c r="K630" s="45" t="str">
        <f t="shared" si="145"/>
        <v/>
      </c>
      <c r="L630" s="61" t="str">
        <f t="shared" si="146"/>
        <v/>
      </c>
      <c r="M630" s="23">
        <f t="shared" si="147"/>
        <v>0</v>
      </c>
      <c r="N630">
        <v>449</v>
      </c>
      <c r="O630" s="23">
        <f t="shared" si="148"/>
        <v>-449</v>
      </c>
      <c r="P630" s="45" t="str">
        <f t="shared" si="149"/>
        <v/>
      </c>
      <c r="Q630" s="39" t="str">
        <f t="shared" si="150"/>
        <v/>
      </c>
      <c r="R630" s="84" t="str">
        <f t="shared" si="151"/>
        <v/>
      </c>
    </row>
    <row r="631" spans="1:18" x14ac:dyDescent="0.3">
      <c r="A631" s="24"/>
      <c r="B631" s="27"/>
      <c r="C631" s="48"/>
      <c r="D631" s="19"/>
      <c r="E631" s="20" t="str">
        <f t="shared" si="140"/>
        <v/>
      </c>
      <c r="F631" s="20" t="str">
        <f t="shared" si="141"/>
        <v/>
      </c>
      <c r="G631" s="81"/>
      <c r="H631" s="20" t="str">
        <f t="shared" si="142"/>
        <v/>
      </c>
      <c r="I631" s="20" t="str">
        <f t="shared" si="143"/>
        <v/>
      </c>
      <c r="J631" s="45" t="str">
        <f t="shared" si="144"/>
        <v/>
      </c>
      <c r="K631" s="45" t="str">
        <f t="shared" si="145"/>
        <v/>
      </c>
      <c r="L631" s="61" t="str">
        <f t="shared" si="146"/>
        <v/>
      </c>
      <c r="M631" s="23">
        <f t="shared" si="147"/>
        <v>0</v>
      </c>
      <c r="N631">
        <v>450</v>
      </c>
      <c r="O631" s="23">
        <f t="shared" si="148"/>
        <v>-450</v>
      </c>
      <c r="P631" s="45" t="str">
        <f t="shared" si="149"/>
        <v/>
      </c>
      <c r="Q631" s="39" t="str">
        <f t="shared" si="150"/>
        <v/>
      </c>
      <c r="R631" s="84" t="str">
        <f t="shared" si="151"/>
        <v/>
      </c>
    </row>
    <row r="632" spans="1:18" x14ac:dyDescent="0.3">
      <c r="A632" s="24"/>
      <c r="B632" s="27"/>
      <c r="C632" s="48"/>
      <c r="D632" s="19"/>
      <c r="E632" s="20" t="str">
        <f t="shared" si="140"/>
        <v/>
      </c>
      <c r="F632" s="20" t="str">
        <f t="shared" si="141"/>
        <v/>
      </c>
      <c r="G632" s="81"/>
      <c r="H632" s="20" t="str">
        <f t="shared" si="142"/>
        <v/>
      </c>
      <c r="I632" s="20" t="str">
        <f t="shared" si="143"/>
        <v/>
      </c>
      <c r="J632" s="45" t="str">
        <f t="shared" si="144"/>
        <v/>
      </c>
      <c r="K632" s="45" t="str">
        <f t="shared" si="145"/>
        <v/>
      </c>
      <c r="L632" s="61" t="str">
        <f t="shared" si="146"/>
        <v/>
      </c>
      <c r="M632" s="23">
        <f t="shared" si="147"/>
        <v>0</v>
      </c>
      <c r="N632">
        <v>451</v>
      </c>
      <c r="O632" s="23">
        <f t="shared" si="148"/>
        <v>-451</v>
      </c>
      <c r="P632" s="45" t="str">
        <f t="shared" si="149"/>
        <v/>
      </c>
      <c r="Q632" s="39" t="str">
        <f t="shared" si="150"/>
        <v/>
      </c>
      <c r="R632" s="84" t="str">
        <f t="shared" si="151"/>
        <v/>
      </c>
    </row>
    <row r="633" spans="1:18" x14ac:dyDescent="0.3">
      <c r="A633" s="24"/>
      <c r="B633" s="27"/>
      <c r="C633" s="48"/>
      <c r="D633" s="19"/>
      <c r="E633" s="20" t="str">
        <f t="shared" si="140"/>
        <v/>
      </c>
      <c r="F633" s="20" t="str">
        <f t="shared" si="141"/>
        <v/>
      </c>
      <c r="G633" s="81"/>
      <c r="H633" s="20" t="str">
        <f t="shared" si="142"/>
        <v/>
      </c>
      <c r="I633" s="20" t="str">
        <f t="shared" si="143"/>
        <v/>
      </c>
      <c r="J633" s="45" t="str">
        <f t="shared" si="144"/>
        <v/>
      </c>
      <c r="K633" s="45" t="str">
        <f t="shared" si="145"/>
        <v/>
      </c>
      <c r="L633" s="61" t="str">
        <f t="shared" si="146"/>
        <v/>
      </c>
      <c r="M633" s="23">
        <f t="shared" si="147"/>
        <v>0</v>
      </c>
      <c r="N633">
        <v>452</v>
      </c>
      <c r="O633" s="23">
        <f t="shared" si="148"/>
        <v>-452</v>
      </c>
      <c r="P633" s="45" t="str">
        <f t="shared" si="149"/>
        <v/>
      </c>
      <c r="Q633" s="39" t="str">
        <f t="shared" si="150"/>
        <v/>
      </c>
      <c r="R633" s="84" t="str">
        <f t="shared" si="151"/>
        <v/>
      </c>
    </row>
    <row r="634" spans="1:18" x14ac:dyDescent="0.3">
      <c r="A634" s="24"/>
      <c r="B634" s="27"/>
      <c r="C634" s="48"/>
      <c r="D634" s="19"/>
      <c r="E634" s="20" t="str">
        <f t="shared" si="140"/>
        <v/>
      </c>
      <c r="F634" s="20" t="str">
        <f t="shared" si="141"/>
        <v/>
      </c>
      <c r="G634" s="81"/>
      <c r="H634" s="20" t="str">
        <f t="shared" si="142"/>
        <v/>
      </c>
      <c r="I634" s="20" t="str">
        <f t="shared" si="143"/>
        <v/>
      </c>
      <c r="J634" s="45" t="str">
        <f t="shared" si="144"/>
        <v/>
      </c>
      <c r="K634" s="45" t="str">
        <f t="shared" si="145"/>
        <v/>
      </c>
      <c r="L634" s="61" t="str">
        <f t="shared" si="146"/>
        <v/>
      </c>
      <c r="M634" s="23">
        <f t="shared" si="147"/>
        <v>0</v>
      </c>
      <c r="N634">
        <v>453</v>
      </c>
      <c r="O634" s="23">
        <f t="shared" si="148"/>
        <v>-453</v>
      </c>
      <c r="P634" s="45" t="str">
        <f t="shared" si="149"/>
        <v/>
      </c>
      <c r="Q634" s="39" t="str">
        <f t="shared" si="150"/>
        <v/>
      </c>
      <c r="R634" s="84" t="str">
        <f t="shared" si="151"/>
        <v/>
      </c>
    </row>
    <row r="635" spans="1:18" x14ac:dyDescent="0.3">
      <c r="A635" s="24"/>
      <c r="B635" s="27"/>
      <c r="C635" s="48"/>
      <c r="D635" s="19"/>
      <c r="E635" s="20" t="str">
        <f t="shared" si="140"/>
        <v/>
      </c>
      <c r="F635" s="20" t="str">
        <f t="shared" si="141"/>
        <v/>
      </c>
      <c r="G635" s="81"/>
      <c r="H635" s="20" t="str">
        <f t="shared" si="142"/>
        <v/>
      </c>
      <c r="I635" s="20" t="str">
        <f t="shared" si="143"/>
        <v/>
      </c>
      <c r="J635" s="45" t="str">
        <f t="shared" si="144"/>
        <v/>
      </c>
      <c r="K635" s="45" t="str">
        <f t="shared" si="145"/>
        <v/>
      </c>
      <c r="L635" s="61" t="str">
        <f t="shared" si="146"/>
        <v/>
      </c>
      <c r="M635" s="23">
        <f t="shared" si="147"/>
        <v>0</v>
      </c>
      <c r="N635">
        <v>454</v>
      </c>
      <c r="O635" s="23">
        <f t="shared" si="148"/>
        <v>-454</v>
      </c>
      <c r="P635" s="45" t="str">
        <f t="shared" si="149"/>
        <v/>
      </c>
      <c r="Q635" s="39" t="str">
        <f t="shared" si="150"/>
        <v/>
      </c>
      <c r="R635" s="84" t="str">
        <f t="shared" si="151"/>
        <v/>
      </c>
    </row>
    <row r="636" spans="1:18" x14ac:dyDescent="0.3">
      <c r="A636" s="24"/>
      <c r="B636" s="27"/>
      <c r="C636" s="48"/>
      <c r="D636" s="19"/>
      <c r="E636" s="20" t="str">
        <f t="shared" si="140"/>
        <v/>
      </c>
      <c r="F636" s="20" t="str">
        <f t="shared" si="141"/>
        <v/>
      </c>
      <c r="G636" s="81"/>
      <c r="H636" s="20" t="str">
        <f t="shared" si="142"/>
        <v/>
      </c>
      <c r="I636" s="20" t="str">
        <f t="shared" si="143"/>
        <v/>
      </c>
      <c r="J636" s="45" t="str">
        <f t="shared" si="144"/>
        <v/>
      </c>
      <c r="K636" s="45" t="str">
        <f t="shared" si="145"/>
        <v/>
      </c>
      <c r="L636" s="61" t="str">
        <f t="shared" si="146"/>
        <v/>
      </c>
      <c r="M636" s="23">
        <f t="shared" si="147"/>
        <v>0</v>
      </c>
      <c r="N636">
        <v>455</v>
      </c>
      <c r="O636" s="23">
        <f t="shared" si="148"/>
        <v>-455</v>
      </c>
      <c r="P636" s="45" t="str">
        <f t="shared" si="149"/>
        <v/>
      </c>
      <c r="Q636" s="39" t="str">
        <f t="shared" si="150"/>
        <v/>
      </c>
      <c r="R636" s="84" t="str">
        <f t="shared" si="151"/>
        <v/>
      </c>
    </row>
    <row r="637" spans="1:18" x14ac:dyDescent="0.3">
      <c r="A637" s="24"/>
      <c r="B637" s="27"/>
      <c r="C637" s="48"/>
      <c r="D637" s="19"/>
      <c r="E637" s="20" t="str">
        <f t="shared" si="140"/>
        <v/>
      </c>
      <c r="F637" s="20" t="str">
        <f t="shared" si="141"/>
        <v/>
      </c>
      <c r="G637" s="81"/>
      <c r="H637" s="20" t="str">
        <f t="shared" si="142"/>
        <v/>
      </c>
      <c r="I637" s="20" t="str">
        <f t="shared" si="143"/>
        <v/>
      </c>
      <c r="J637" s="45" t="str">
        <f t="shared" si="144"/>
        <v/>
      </c>
      <c r="K637" s="45" t="str">
        <f t="shared" si="145"/>
        <v/>
      </c>
      <c r="L637" s="61" t="str">
        <f t="shared" si="146"/>
        <v/>
      </c>
      <c r="M637" s="23">
        <f t="shared" si="147"/>
        <v>0</v>
      </c>
      <c r="N637">
        <v>456</v>
      </c>
      <c r="O637" s="23">
        <f t="shared" si="148"/>
        <v>-456</v>
      </c>
      <c r="P637" s="45" t="str">
        <f t="shared" si="149"/>
        <v/>
      </c>
      <c r="Q637" s="39" t="str">
        <f t="shared" si="150"/>
        <v/>
      </c>
      <c r="R637" s="84" t="str">
        <f t="shared" si="151"/>
        <v/>
      </c>
    </row>
    <row r="638" spans="1:18" x14ac:dyDescent="0.3">
      <c r="A638" s="24"/>
      <c r="B638" s="27"/>
      <c r="C638" s="48"/>
      <c r="D638" s="19"/>
      <c r="E638" s="20" t="str">
        <f t="shared" si="140"/>
        <v/>
      </c>
      <c r="F638" s="20" t="str">
        <f t="shared" si="141"/>
        <v/>
      </c>
      <c r="G638" s="81"/>
      <c r="H638" s="20" t="str">
        <f t="shared" si="142"/>
        <v/>
      </c>
      <c r="I638" s="20" t="str">
        <f t="shared" si="143"/>
        <v/>
      </c>
      <c r="J638" s="45" t="str">
        <f t="shared" si="144"/>
        <v/>
      </c>
      <c r="K638" s="45" t="str">
        <f t="shared" si="145"/>
        <v/>
      </c>
      <c r="L638" s="61" t="str">
        <f t="shared" si="146"/>
        <v/>
      </c>
      <c r="M638" s="23">
        <f t="shared" si="147"/>
        <v>0</v>
      </c>
      <c r="N638">
        <v>457</v>
      </c>
      <c r="O638" s="23">
        <f t="shared" si="148"/>
        <v>-457</v>
      </c>
      <c r="P638" s="45" t="str">
        <f t="shared" si="149"/>
        <v/>
      </c>
      <c r="Q638" s="39" t="str">
        <f t="shared" si="150"/>
        <v/>
      </c>
      <c r="R638" s="84" t="str">
        <f t="shared" si="151"/>
        <v/>
      </c>
    </row>
    <row r="639" spans="1:18" x14ac:dyDescent="0.3">
      <c r="A639" s="24"/>
      <c r="B639" s="27"/>
      <c r="C639" s="48"/>
      <c r="D639" s="19"/>
      <c r="E639" s="20" t="str">
        <f t="shared" si="140"/>
        <v/>
      </c>
      <c r="F639" s="20" t="str">
        <f t="shared" si="141"/>
        <v/>
      </c>
      <c r="G639" s="81"/>
      <c r="H639" s="20" t="str">
        <f t="shared" si="142"/>
        <v/>
      </c>
      <c r="I639" s="20" t="str">
        <f t="shared" si="143"/>
        <v/>
      </c>
      <c r="J639" s="45" t="str">
        <f t="shared" si="144"/>
        <v/>
      </c>
      <c r="K639" s="45" t="str">
        <f t="shared" si="145"/>
        <v/>
      </c>
      <c r="L639" s="61" t="str">
        <f t="shared" si="146"/>
        <v/>
      </c>
      <c r="M639" s="23">
        <f t="shared" si="147"/>
        <v>0</v>
      </c>
      <c r="N639">
        <v>458</v>
      </c>
      <c r="O639" s="23">
        <f t="shared" si="148"/>
        <v>-458</v>
      </c>
      <c r="P639" s="45" t="str">
        <f t="shared" si="149"/>
        <v/>
      </c>
      <c r="Q639" s="39" t="str">
        <f t="shared" si="150"/>
        <v/>
      </c>
      <c r="R639" s="84" t="str">
        <f t="shared" si="151"/>
        <v/>
      </c>
    </row>
    <row r="640" spans="1:18" x14ac:dyDescent="0.3">
      <c r="A640" s="24"/>
      <c r="B640" s="27"/>
      <c r="C640" s="48"/>
      <c r="D640" s="19"/>
      <c r="E640" s="20" t="str">
        <f t="shared" si="140"/>
        <v/>
      </c>
      <c r="F640" s="20" t="str">
        <f t="shared" si="141"/>
        <v/>
      </c>
      <c r="G640" s="81"/>
      <c r="H640" s="20" t="str">
        <f t="shared" si="142"/>
        <v/>
      </c>
      <c r="I640" s="20" t="str">
        <f t="shared" si="143"/>
        <v/>
      </c>
      <c r="J640" s="45" t="str">
        <f t="shared" si="144"/>
        <v/>
      </c>
      <c r="K640" s="45" t="str">
        <f t="shared" si="145"/>
        <v/>
      </c>
      <c r="L640" s="61" t="str">
        <f t="shared" si="146"/>
        <v/>
      </c>
      <c r="M640" s="23">
        <f t="shared" si="147"/>
        <v>0</v>
      </c>
      <c r="N640">
        <v>459</v>
      </c>
      <c r="O640" s="23">
        <f t="shared" si="148"/>
        <v>-459</v>
      </c>
      <c r="P640" s="45" t="str">
        <f t="shared" si="149"/>
        <v/>
      </c>
      <c r="Q640" s="39" t="str">
        <f t="shared" si="150"/>
        <v/>
      </c>
      <c r="R640" s="84" t="str">
        <f t="shared" si="151"/>
        <v/>
      </c>
    </row>
    <row r="641" spans="1:18" x14ac:dyDescent="0.3">
      <c r="A641" s="24"/>
      <c r="B641" s="27"/>
      <c r="C641" s="48"/>
      <c r="D641" s="19"/>
      <c r="E641" s="20" t="str">
        <f t="shared" si="140"/>
        <v/>
      </c>
      <c r="F641" s="20" t="str">
        <f t="shared" si="141"/>
        <v/>
      </c>
      <c r="G641" s="81"/>
      <c r="H641" s="20" t="str">
        <f t="shared" si="142"/>
        <v/>
      </c>
      <c r="I641" s="20" t="str">
        <f t="shared" si="143"/>
        <v/>
      </c>
      <c r="J641" s="45" t="str">
        <f t="shared" si="144"/>
        <v/>
      </c>
      <c r="K641" s="45" t="str">
        <f t="shared" si="145"/>
        <v/>
      </c>
      <c r="L641" s="61" t="str">
        <f t="shared" si="146"/>
        <v/>
      </c>
      <c r="M641" s="23">
        <f t="shared" si="147"/>
        <v>0</v>
      </c>
      <c r="N641">
        <v>460</v>
      </c>
      <c r="O641" s="23">
        <f t="shared" si="148"/>
        <v>-460</v>
      </c>
      <c r="P641" s="45" t="str">
        <f t="shared" si="149"/>
        <v/>
      </c>
      <c r="Q641" s="39" t="str">
        <f t="shared" si="150"/>
        <v/>
      </c>
      <c r="R641" s="84" t="str">
        <f t="shared" si="151"/>
        <v/>
      </c>
    </row>
    <row r="642" spans="1:18" x14ac:dyDescent="0.3">
      <c r="A642" s="24"/>
      <c r="B642" s="27"/>
      <c r="C642" s="48"/>
      <c r="D642" s="19"/>
      <c r="E642" s="20" t="str">
        <f t="shared" si="140"/>
        <v/>
      </c>
      <c r="F642" s="20" t="str">
        <f t="shared" si="141"/>
        <v/>
      </c>
      <c r="G642" s="81"/>
      <c r="H642" s="20" t="str">
        <f t="shared" si="142"/>
        <v/>
      </c>
      <c r="I642" s="20" t="str">
        <f t="shared" si="143"/>
        <v/>
      </c>
      <c r="J642" s="45" t="str">
        <f t="shared" si="144"/>
        <v/>
      </c>
      <c r="K642" s="45" t="str">
        <f t="shared" si="145"/>
        <v/>
      </c>
      <c r="L642" s="61" t="str">
        <f t="shared" si="146"/>
        <v/>
      </c>
      <c r="M642" s="23">
        <f t="shared" si="147"/>
        <v>0</v>
      </c>
      <c r="N642">
        <v>461</v>
      </c>
      <c r="O642" s="23">
        <f t="shared" si="148"/>
        <v>-461</v>
      </c>
      <c r="P642" s="45" t="str">
        <f t="shared" si="149"/>
        <v/>
      </c>
      <c r="Q642" s="39" t="str">
        <f t="shared" si="150"/>
        <v/>
      </c>
      <c r="R642" s="84" t="str">
        <f t="shared" si="151"/>
        <v/>
      </c>
    </row>
    <row r="643" spans="1:18" x14ac:dyDescent="0.3">
      <c r="A643" s="24"/>
      <c r="B643" s="27"/>
      <c r="C643" s="48"/>
      <c r="D643" s="19"/>
      <c r="E643" s="20" t="str">
        <f t="shared" si="140"/>
        <v/>
      </c>
      <c r="F643" s="20" t="str">
        <f t="shared" si="141"/>
        <v/>
      </c>
      <c r="G643" s="81"/>
      <c r="H643" s="20" t="str">
        <f t="shared" si="142"/>
        <v/>
      </c>
      <c r="I643" s="20" t="str">
        <f t="shared" si="143"/>
        <v/>
      </c>
      <c r="J643" s="45" t="str">
        <f t="shared" si="144"/>
        <v/>
      </c>
      <c r="K643" s="45" t="str">
        <f t="shared" si="145"/>
        <v/>
      </c>
      <c r="L643" s="61" t="str">
        <f t="shared" si="146"/>
        <v/>
      </c>
      <c r="M643" s="23">
        <f t="shared" si="147"/>
        <v>0</v>
      </c>
      <c r="N643">
        <v>462</v>
      </c>
      <c r="O643" s="23">
        <f t="shared" si="148"/>
        <v>-462</v>
      </c>
      <c r="P643" s="45" t="str">
        <f t="shared" si="149"/>
        <v/>
      </c>
      <c r="Q643" s="39" t="str">
        <f t="shared" si="150"/>
        <v/>
      </c>
      <c r="R643" s="84" t="str">
        <f t="shared" si="151"/>
        <v/>
      </c>
    </row>
    <row r="644" spans="1:18" x14ac:dyDescent="0.3">
      <c r="A644" s="24"/>
      <c r="B644" s="27"/>
      <c r="C644" s="48"/>
      <c r="D644" s="19"/>
      <c r="E644" s="20" t="str">
        <f t="shared" si="140"/>
        <v/>
      </c>
      <c r="F644" s="20" t="str">
        <f t="shared" si="141"/>
        <v/>
      </c>
      <c r="G644" s="81"/>
      <c r="H644" s="20" t="str">
        <f t="shared" si="142"/>
        <v/>
      </c>
      <c r="I644" s="20" t="str">
        <f t="shared" si="143"/>
        <v/>
      </c>
      <c r="J644" s="45" t="str">
        <f t="shared" si="144"/>
        <v/>
      </c>
      <c r="K644" s="45" t="str">
        <f t="shared" si="145"/>
        <v/>
      </c>
      <c r="L644" s="61" t="str">
        <f t="shared" si="146"/>
        <v/>
      </c>
      <c r="M644" s="23">
        <f t="shared" si="147"/>
        <v>0</v>
      </c>
      <c r="N644">
        <v>463</v>
      </c>
      <c r="O644" s="23">
        <f t="shared" si="148"/>
        <v>-463</v>
      </c>
      <c r="P644" s="45" t="str">
        <f t="shared" si="149"/>
        <v/>
      </c>
      <c r="Q644" s="39" t="str">
        <f t="shared" si="150"/>
        <v/>
      </c>
      <c r="R644" s="84" t="str">
        <f t="shared" si="151"/>
        <v/>
      </c>
    </row>
    <row r="645" spans="1:18" x14ac:dyDescent="0.3">
      <c r="A645" s="24"/>
      <c r="B645" s="27"/>
      <c r="C645" s="48"/>
      <c r="D645" s="19"/>
      <c r="E645" s="20" t="str">
        <f t="shared" si="140"/>
        <v/>
      </c>
      <c r="F645" s="20" t="str">
        <f t="shared" si="141"/>
        <v/>
      </c>
      <c r="G645" s="81"/>
      <c r="H645" s="20" t="str">
        <f t="shared" si="142"/>
        <v/>
      </c>
      <c r="I645" s="20" t="str">
        <f t="shared" si="143"/>
        <v/>
      </c>
      <c r="J645" s="45" t="str">
        <f t="shared" si="144"/>
        <v/>
      </c>
      <c r="K645" s="45" t="str">
        <f t="shared" si="145"/>
        <v/>
      </c>
      <c r="L645" s="61" t="str">
        <f t="shared" si="146"/>
        <v/>
      </c>
      <c r="M645" s="23">
        <f t="shared" si="147"/>
        <v>0</v>
      </c>
      <c r="N645">
        <v>464</v>
      </c>
      <c r="O645" s="23">
        <f t="shared" si="148"/>
        <v>-464</v>
      </c>
      <c r="P645" s="45" t="str">
        <f t="shared" si="149"/>
        <v/>
      </c>
      <c r="Q645" s="39" t="str">
        <f t="shared" si="150"/>
        <v/>
      </c>
      <c r="R645" s="84" t="str">
        <f t="shared" si="151"/>
        <v/>
      </c>
    </row>
  </sheetData>
  <conditionalFormatting sqref="G190:G200 G3:G178 G244:G645">
    <cfRule type="containsText" dxfId="14" priority="8" operator="containsText" text="won">
      <formula>NOT(ISERROR(SEARCH("won",G3)))</formula>
    </cfRule>
    <cfRule type="containsText" dxfId="13" priority="11" operator="containsText" text="lost">
      <formula>NOT(ISERROR(SEARCH("lost",G3)))</formula>
    </cfRule>
  </conditionalFormatting>
  <conditionalFormatting sqref="I3:I645">
    <cfRule type="cellIs" dxfId="12" priority="10" operator="lessThan">
      <formula>0</formula>
    </cfRule>
  </conditionalFormatting>
  <conditionalFormatting sqref="I6:I54">
    <cfRule type="cellIs" dxfId="11" priority="9" operator="greaterThan">
      <formula>0</formula>
    </cfRule>
  </conditionalFormatting>
  <conditionalFormatting sqref="I32:I645">
    <cfRule type="cellIs" dxfId="10" priority="7" operator="greaterThan">
      <formula>0</formula>
    </cfRule>
  </conditionalFormatting>
  <conditionalFormatting sqref="G179:G189">
    <cfRule type="containsText" dxfId="9" priority="5" operator="containsText" text="won">
      <formula>NOT(ISERROR(SEARCH("won",G179)))</formula>
    </cfRule>
    <cfRule type="containsText" dxfId="8" priority="6" operator="containsText" text="lost">
      <formula>NOT(ISERROR(SEARCH("lost",G179)))</formula>
    </cfRule>
  </conditionalFormatting>
  <conditionalFormatting sqref="G201:G223">
    <cfRule type="containsText" dxfId="7" priority="3" operator="containsText" text="won">
      <formula>NOT(ISERROR(SEARCH("won",G201)))</formula>
    </cfRule>
    <cfRule type="containsText" dxfId="6" priority="4" operator="containsText" text="lost">
      <formula>NOT(ISERROR(SEARCH("lost",G201)))</formula>
    </cfRule>
  </conditionalFormatting>
  <conditionalFormatting sqref="G224:G243">
    <cfRule type="containsText" dxfId="5" priority="1" operator="containsText" text="won">
      <formula>NOT(ISERROR(SEARCH("won",G224)))</formula>
    </cfRule>
    <cfRule type="containsText" dxfId="4" priority="2" operator="containsText" text="lost">
      <formula>NOT(ISERROR(SEARCH("lost",G224)))</formula>
    </cfRule>
  </conditionalFormatting>
  <dataValidations count="1">
    <dataValidation type="list" allowBlank="1" showInputMessage="1" showErrorMessage="1" sqref="G3:G645">
      <formula1>"Won,Lost,Push"</formula1>
    </dataValidation>
  </dataValidations>
  <hyperlinks>
    <hyperlink ref="Q5" r:id="rId1"/>
    <hyperlink ref="Q6" r:id="rId2"/>
    <hyperlink ref="Q7" r:id="rId3"/>
    <hyperlink ref="A2" r:id="rId4"/>
  </hyperlinks>
  <pageMargins left="0.7" right="0.7" top="0.75" bottom="0.75" header="0.3" footer="0.3"/>
  <pageSetup paperSize="9" orientation="portrait" horizontalDpi="4294967292" verticalDpi="0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zoomScale="70" zoomScaleNormal="70" workbookViewId="0">
      <selection activeCell="F14" sqref="F14"/>
    </sheetView>
  </sheetViews>
  <sheetFormatPr defaultRowHeight="14.4" x14ac:dyDescent="0.3"/>
  <cols>
    <col min="1" max="1" width="5.109375" bestFit="1" customWidth="1"/>
    <col min="2" max="2" width="10.44140625" bestFit="1" customWidth="1"/>
    <col min="3" max="3" width="9.5546875" bestFit="1" customWidth="1"/>
    <col min="4" max="4" width="5.5546875" bestFit="1" customWidth="1"/>
    <col min="5" max="5" width="10.44140625" bestFit="1" customWidth="1"/>
    <col min="6" max="6" width="7" bestFit="1" customWidth="1"/>
    <col min="7" max="7" width="13.109375" bestFit="1" customWidth="1"/>
    <col min="8" max="8" width="7.44140625" bestFit="1" customWidth="1"/>
    <col min="9" max="9" width="18.44140625" bestFit="1" customWidth="1"/>
    <col min="10" max="10" width="13.5546875" bestFit="1" customWidth="1"/>
    <col min="11" max="11" width="17.33203125" bestFit="1" customWidth="1"/>
    <col min="12" max="12" width="9.5546875" bestFit="1" customWidth="1"/>
    <col min="13" max="13" width="2.88671875" bestFit="1" customWidth="1"/>
    <col min="14" max="14" width="2" bestFit="1" customWidth="1"/>
    <col min="15" max="15" width="6.109375" bestFit="1" customWidth="1"/>
    <col min="16" max="16" width="4.5546875" bestFit="1" customWidth="1"/>
    <col min="17" max="17" width="2" bestFit="1" customWidth="1"/>
    <col min="18" max="18" width="5.33203125" bestFit="1" customWidth="1"/>
  </cols>
  <sheetData>
    <row r="2" spans="1:18" x14ac:dyDescent="0.3">
      <c r="A2" s="1"/>
      <c r="B2" s="2"/>
      <c r="C2" s="3"/>
      <c r="D2" s="4"/>
      <c r="E2" s="4"/>
      <c r="F2" s="5"/>
      <c r="G2" s="5"/>
      <c r="H2" s="6"/>
      <c r="I2" s="7" t="s">
        <v>1</v>
      </c>
      <c r="J2" s="8">
        <v>3</v>
      </c>
      <c r="K2" s="9" t="str">
        <f>IF(D2="","",IF(H2="Won", J2,-F2))</f>
        <v/>
      </c>
      <c r="L2" s="10"/>
    </row>
    <row r="3" spans="1:18" x14ac:dyDescent="0.3">
      <c r="A3" s="11" t="s">
        <v>2</v>
      </c>
      <c r="B3" s="12" t="s">
        <v>3</v>
      </c>
      <c r="C3" s="12" t="s">
        <v>4</v>
      </c>
      <c r="D3" s="13" t="s">
        <v>5</v>
      </c>
      <c r="E3" s="13" t="s">
        <v>450</v>
      </c>
      <c r="F3" s="13" t="s">
        <v>7</v>
      </c>
      <c r="G3" s="13" t="s">
        <v>8</v>
      </c>
      <c r="H3" s="14" t="s">
        <v>9</v>
      </c>
      <c r="I3" s="14" t="s">
        <v>10</v>
      </c>
      <c r="J3" s="12" t="s">
        <v>11</v>
      </c>
      <c r="K3" s="12" t="s">
        <v>12</v>
      </c>
      <c r="L3" s="15" t="s">
        <v>13</v>
      </c>
      <c r="M3" s="41" t="s">
        <v>14</v>
      </c>
      <c r="N3" s="42" t="s">
        <v>15</v>
      </c>
      <c r="O3" s="43" t="s">
        <v>16</v>
      </c>
    </row>
    <row r="4" spans="1:18" x14ac:dyDescent="0.3">
      <c r="A4" s="16"/>
      <c r="B4" s="17"/>
      <c r="C4" s="18"/>
      <c r="D4" s="19"/>
      <c r="E4" s="19"/>
      <c r="F4" s="20" t="e">
        <f>J4/D4*D4/R4</f>
        <v>#DIV/0!</v>
      </c>
      <c r="G4" s="20" t="e">
        <f>D4*F4</f>
        <v>#DIV/0!</v>
      </c>
      <c r="H4" s="21"/>
      <c r="I4" s="29">
        <f t="shared" ref="I4:I21" si="0">IF(H3="Lost",IF(I3=12,3,I3+3),3)</f>
        <v>3</v>
      </c>
      <c r="J4" s="20">
        <f>I4</f>
        <v>3</v>
      </c>
      <c r="K4" s="20" t="str">
        <f t="shared" ref="K4" si="1">IF(H4="","",IF(H4="Won", J4,-F4))</f>
        <v/>
      </c>
      <c r="L4" s="22" t="str">
        <f>K4</f>
        <v/>
      </c>
      <c r="M4" s="44">
        <f>IF(H4="Won",1,0)</f>
        <v>0</v>
      </c>
      <c r="N4" s="44">
        <f>IF(H4="Lost",1,0)</f>
        <v>0</v>
      </c>
      <c r="O4" s="39" t="str">
        <f t="shared" ref="O4:O5" si="2">IF(H4="","",M4/(M4+N4))</f>
        <v/>
      </c>
      <c r="P4" s="23">
        <f>D4</f>
        <v>0</v>
      </c>
      <c r="Q4">
        <v>1</v>
      </c>
      <c r="R4" s="23">
        <f>P4-Q4</f>
        <v>-1</v>
      </c>
    </row>
    <row r="5" spans="1:18" x14ac:dyDescent="0.3">
      <c r="A5" s="24"/>
      <c r="B5" s="25"/>
      <c r="C5" s="26"/>
      <c r="D5" s="19"/>
      <c r="E5" s="19"/>
      <c r="F5" s="20" t="str">
        <f t="shared" ref="F5:F30" si="3">IF(D5="","",IF(H4="Won", J5/D5*D5/R5, J5/D5*D5/R5))</f>
        <v/>
      </c>
      <c r="G5" s="20" t="str">
        <f t="shared" ref="G5:G30" si="4">IF(D5="","",IF(H4="Won",  D5*F5,D5*F5))</f>
        <v/>
      </c>
      <c r="H5" s="21"/>
      <c r="I5" s="29">
        <f t="shared" si="0"/>
        <v>3</v>
      </c>
      <c r="J5" s="20" t="str">
        <f>IF(H4="","",IF(H4="Won",I5,IF(H4="Push",J4,IF(E5="Y",J4-K4+3,J4-K4))))</f>
        <v/>
      </c>
      <c r="K5" s="20" t="str">
        <f t="shared" ref="K5:K30" si="5">IF(H5="","",IF(H5="Won",J5,IF(H5="Push",0,-F5)))</f>
        <v/>
      </c>
      <c r="L5" s="20" t="str">
        <f t="shared" ref="L5:L30" si="6">IF(H5="","",K5+L4)</f>
        <v/>
      </c>
      <c r="M5" s="45" t="str">
        <f>IF(H5="","",IF(H5="Won",M4+1,IF(H5="Push",M4,M4)))</f>
        <v/>
      </c>
      <c r="N5" s="45" t="str">
        <f>IF(H5="","",IF(H5="Lost",N4+1,IF(H5="Push",N4,N4)))</f>
        <v/>
      </c>
      <c r="O5" s="39" t="str">
        <f t="shared" si="2"/>
        <v/>
      </c>
      <c r="P5" s="23">
        <f t="shared" ref="P5:P30" si="7">D5</f>
        <v>0</v>
      </c>
      <c r="Q5">
        <v>1</v>
      </c>
      <c r="R5" s="23">
        <f t="shared" ref="R5:R30" si="8">P5-Q5</f>
        <v>-1</v>
      </c>
    </row>
    <row r="6" spans="1:18" x14ac:dyDescent="0.3">
      <c r="A6" s="24"/>
      <c r="B6" s="25"/>
      <c r="C6" s="26"/>
      <c r="D6" s="19"/>
      <c r="E6" s="19"/>
      <c r="F6" s="20" t="str">
        <f t="shared" si="3"/>
        <v/>
      </c>
      <c r="G6" s="20" t="str">
        <f t="shared" si="4"/>
        <v/>
      </c>
      <c r="H6" s="21"/>
      <c r="I6" s="29">
        <f t="shared" si="0"/>
        <v>3</v>
      </c>
      <c r="J6" s="20" t="str">
        <f>IF(H5="","",IF(H5="Won",I6,IF(H5="Push",J5,IF(E6="Y",J5-K5+3,J5-K5))))</f>
        <v/>
      </c>
      <c r="K6" s="20" t="str">
        <f t="shared" si="5"/>
        <v/>
      </c>
      <c r="L6" s="20" t="str">
        <f t="shared" si="6"/>
        <v/>
      </c>
      <c r="M6" s="45" t="str">
        <f>IF(H6="","",IF(H6="Won",M5+1,IF(H6="Push",M5,M5)))</f>
        <v/>
      </c>
      <c r="N6" s="45" t="str">
        <f>IF(H6="","",IF(H6="Lost",N5+1,IF(H6="Push",N5,N5)))</f>
        <v/>
      </c>
      <c r="O6" s="39" t="str">
        <f>IF(H6="","",M6/(M6+N6))</f>
        <v/>
      </c>
      <c r="P6" s="23">
        <f t="shared" si="7"/>
        <v>0</v>
      </c>
      <c r="Q6">
        <v>1</v>
      </c>
      <c r="R6" s="23">
        <f t="shared" si="8"/>
        <v>-1</v>
      </c>
    </row>
    <row r="7" spans="1:18" x14ac:dyDescent="0.3">
      <c r="A7" s="24"/>
      <c r="B7" s="25"/>
      <c r="C7" s="26"/>
      <c r="D7" s="19"/>
      <c r="E7" s="19"/>
      <c r="F7" s="20" t="str">
        <f t="shared" si="3"/>
        <v/>
      </c>
      <c r="G7" s="20" t="str">
        <f t="shared" si="4"/>
        <v/>
      </c>
      <c r="H7" s="21"/>
      <c r="I7" s="29">
        <f t="shared" si="0"/>
        <v>3</v>
      </c>
      <c r="J7" s="20" t="str">
        <f t="shared" ref="J7:J30" si="9">IF(H6="","",IF(H6="Won",I7,IF(H6="Push",J6,IF(E7="Y",J6-K6+3,J6-K6))))</f>
        <v/>
      </c>
      <c r="K7" s="20" t="str">
        <f t="shared" si="5"/>
        <v/>
      </c>
      <c r="L7" s="20" t="str">
        <f t="shared" si="6"/>
        <v/>
      </c>
      <c r="M7" s="45" t="str">
        <f t="shared" ref="M7:M30" si="10">IF(H7="","",IF(H7="Won",M6+1,IF(H7="Push",M6,M6)))</f>
        <v/>
      </c>
      <c r="N7" s="45" t="str">
        <f t="shared" ref="N7:N30" si="11">IF(H7="","",IF(H7="Lost",N6+1,IF(H7="Push",N6,N6)))</f>
        <v/>
      </c>
      <c r="O7" s="39" t="str">
        <f t="shared" ref="O7:O30" si="12">IF(H7="","",M7/(M7+N7))</f>
        <v/>
      </c>
      <c r="P7" s="23">
        <f t="shared" si="7"/>
        <v>0</v>
      </c>
      <c r="Q7">
        <v>1</v>
      </c>
      <c r="R7" s="23">
        <f t="shared" si="8"/>
        <v>-1</v>
      </c>
    </row>
    <row r="8" spans="1:18" x14ac:dyDescent="0.3">
      <c r="A8" s="24"/>
      <c r="B8" s="27"/>
      <c r="C8" s="28"/>
      <c r="D8" s="19"/>
      <c r="E8" s="19"/>
      <c r="F8" s="20" t="str">
        <f t="shared" si="3"/>
        <v/>
      </c>
      <c r="G8" s="20" t="str">
        <f t="shared" si="4"/>
        <v/>
      </c>
      <c r="H8" s="21"/>
      <c r="I8" s="29">
        <f t="shared" si="0"/>
        <v>3</v>
      </c>
      <c r="J8" s="20" t="str">
        <f t="shared" si="9"/>
        <v/>
      </c>
      <c r="K8" s="20" t="str">
        <f t="shared" si="5"/>
        <v/>
      </c>
      <c r="L8" s="20" t="str">
        <f t="shared" si="6"/>
        <v/>
      </c>
      <c r="M8" s="45" t="str">
        <f t="shared" si="10"/>
        <v/>
      </c>
      <c r="N8" s="45" t="str">
        <f t="shared" si="11"/>
        <v/>
      </c>
      <c r="O8" s="39" t="str">
        <f t="shared" si="12"/>
        <v/>
      </c>
      <c r="P8" s="23">
        <f t="shared" si="7"/>
        <v>0</v>
      </c>
      <c r="Q8">
        <v>1</v>
      </c>
      <c r="R8" s="23">
        <f t="shared" si="8"/>
        <v>-1</v>
      </c>
    </row>
    <row r="9" spans="1:18" x14ac:dyDescent="0.3">
      <c r="A9" s="24"/>
      <c r="B9" s="27"/>
      <c r="C9" s="28"/>
      <c r="D9" s="19"/>
      <c r="E9" s="19"/>
      <c r="F9" s="20" t="str">
        <f t="shared" si="3"/>
        <v/>
      </c>
      <c r="G9" s="20" t="str">
        <f t="shared" si="4"/>
        <v/>
      </c>
      <c r="H9" s="21"/>
      <c r="I9" s="29">
        <f t="shared" si="0"/>
        <v>3</v>
      </c>
      <c r="J9" s="20" t="str">
        <f t="shared" si="9"/>
        <v/>
      </c>
      <c r="K9" s="20" t="str">
        <f t="shared" si="5"/>
        <v/>
      </c>
      <c r="L9" s="20" t="str">
        <f t="shared" si="6"/>
        <v/>
      </c>
      <c r="M9" s="45" t="str">
        <f t="shared" si="10"/>
        <v/>
      </c>
      <c r="N9" s="45" t="str">
        <f t="shared" si="11"/>
        <v/>
      </c>
      <c r="O9" s="39" t="str">
        <f t="shared" si="12"/>
        <v/>
      </c>
      <c r="P9" s="23">
        <f t="shared" si="7"/>
        <v>0</v>
      </c>
      <c r="Q9">
        <v>1</v>
      </c>
      <c r="R9" s="23">
        <f t="shared" si="8"/>
        <v>-1</v>
      </c>
    </row>
    <row r="10" spans="1:18" x14ac:dyDescent="0.3">
      <c r="A10" s="24"/>
      <c r="B10" s="27"/>
      <c r="C10" s="28"/>
      <c r="D10" s="19"/>
      <c r="E10" s="19"/>
      <c r="F10" s="20" t="str">
        <f t="shared" si="3"/>
        <v/>
      </c>
      <c r="G10" s="20" t="str">
        <f t="shared" si="4"/>
        <v/>
      </c>
      <c r="H10" s="21"/>
      <c r="I10" s="29">
        <f t="shared" si="0"/>
        <v>3</v>
      </c>
      <c r="J10" s="20" t="str">
        <f t="shared" si="9"/>
        <v/>
      </c>
      <c r="K10" s="20" t="str">
        <f t="shared" si="5"/>
        <v/>
      </c>
      <c r="L10" s="20" t="str">
        <f t="shared" si="6"/>
        <v/>
      </c>
      <c r="M10" s="45" t="str">
        <f t="shared" si="10"/>
        <v/>
      </c>
      <c r="N10" s="45" t="str">
        <f t="shared" si="11"/>
        <v/>
      </c>
      <c r="O10" s="39" t="str">
        <f t="shared" si="12"/>
        <v/>
      </c>
      <c r="P10" s="23">
        <f t="shared" si="7"/>
        <v>0</v>
      </c>
      <c r="Q10">
        <v>1</v>
      </c>
      <c r="R10" s="23">
        <f t="shared" si="8"/>
        <v>-1</v>
      </c>
    </row>
    <row r="11" spans="1:18" x14ac:dyDescent="0.3">
      <c r="A11" s="24"/>
      <c r="B11" s="27"/>
      <c r="C11" s="28"/>
      <c r="D11" s="19"/>
      <c r="E11" s="19"/>
      <c r="F11" s="20" t="str">
        <f t="shared" si="3"/>
        <v/>
      </c>
      <c r="G11" s="20" t="str">
        <f t="shared" si="4"/>
        <v/>
      </c>
      <c r="H11" s="21"/>
      <c r="I11" s="29">
        <f t="shared" si="0"/>
        <v>3</v>
      </c>
      <c r="J11" s="20" t="str">
        <f t="shared" si="9"/>
        <v/>
      </c>
      <c r="K11" s="20" t="str">
        <f t="shared" si="5"/>
        <v/>
      </c>
      <c r="L11" s="20" t="str">
        <f t="shared" si="6"/>
        <v/>
      </c>
      <c r="M11" s="45" t="str">
        <f t="shared" si="10"/>
        <v/>
      </c>
      <c r="N11" s="45" t="str">
        <f t="shared" si="11"/>
        <v/>
      </c>
      <c r="O11" s="39" t="str">
        <f t="shared" si="12"/>
        <v/>
      </c>
      <c r="P11" s="23">
        <f t="shared" si="7"/>
        <v>0</v>
      </c>
      <c r="Q11">
        <v>1</v>
      </c>
      <c r="R11" s="23">
        <f t="shared" si="8"/>
        <v>-1</v>
      </c>
    </row>
    <row r="12" spans="1:18" x14ac:dyDescent="0.3">
      <c r="A12" s="24"/>
      <c r="B12" s="27"/>
      <c r="C12" s="28"/>
      <c r="D12" s="19"/>
      <c r="E12" s="19"/>
      <c r="F12" s="20" t="str">
        <f t="shared" si="3"/>
        <v/>
      </c>
      <c r="G12" s="20" t="str">
        <f t="shared" si="4"/>
        <v/>
      </c>
      <c r="H12" s="21"/>
      <c r="I12" s="29">
        <f t="shared" si="0"/>
        <v>3</v>
      </c>
      <c r="J12" s="20" t="str">
        <f t="shared" si="9"/>
        <v/>
      </c>
      <c r="K12" s="20" t="str">
        <f t="shared" si="5"/>
        <v/>
      </c>
      <c r="L12" s="20" t="str">
        <f t="shared" si="6"/>
        <v/>
      </c>
      <c r="M12" s="45" t="str">
        <f t="shared" si="10"/>
        <v/>
      </c>
      <c r="N12" s="45" t="str">
        <f t="shared" si="11"/>
        <v/>
      </c>
      <c r="O12" s="39" t="str">
        <f t="shared" si="12"/>
        <v/>
      </c>
      <c r="P12" s="23">
        <f t="shared" si="7"/>
        <v>0</v>
      </c>
      <c r="Q12">
        <v>1</v>
      </c>
      <c r="R12" s="23">
        <f t="shared" si="8"/>
        <v>-1</v>
      </c>
    </row>
    <row r="13" spans="1:18" x14ac:dyDescent="0.3">
      <c r="A13" s="24"/>
      <c r="B13" s="27"/>
      <c r="C13" s="28"/>
      <c r="D13" s="19"/>
      <c r="E13" s="19"/>
      <c r="F13" s="20" t="str">
        <f t="shared" si="3"/>
        <v/>
      </c>
      <c r="G13" s="20" t="str">
        <f t="shared" si="4"/>
        <v/>
      </c>
      <c r="H13" s="21"/>
      <c r="I13" s="29">
        <f t="shared" si="0"/>
        <v>3</v>
      </c>
      <c r="J13" s="20" t="str">
        <f t="shared" si="9"/>
        <v/>
      </c>
      <c r="K13" s="20" t="str">
        <f t="shared" si="5"/>
        <v/>
      </c>
      <c r="L13" s="20" t="str">
        <f t="shared" si="6"/>
        <v/>
      </c>
      <c r="M13" s="45" t="str">
        <f t="shared" si="10"/>
        <v/>
      </c>
      <c r="N13" s="45" t="str">
        <f t="shared" si="11"/>
        <v/>
      </c>
      <c r="O13" s="39" t="str">
        <f t="shared" si="12"/>
        <v/>
      </c>
      <c r="P13" s="23">
        <f t="shared" si="7"/>
        <v>0</v>
      </c>
      <c r="Q13">
        <v>1</v>
      </c>
      <c r="R13" s="23">
        <f t="shared" si="8"/>
        <v>-1</v>
      </c>
    </row>
    <row r="14" spans="1:18" x14ac:dyDescent="0.3">
      <c r="A14" s="24"/>
      <c r="B14" s="27"/>
      <c r="C14" s="28"/>
      <c r="D14" s="19"/>
      <c r="E14" s="19"/>
      <c r="F14" s="20" t="str">
        <f t="shared" si="3"/>
        <v/>
      </c>
      <c r="G14" s="20" t="str">
        <f t="shared" si="4"/>
        <v/>
      </c>
      <c r="H14" s="21"/>
      <c r="I14" s="29">
        <f t="shared" si="0"/>
        <v>3</v>
      </c>
      <c r="J14" s="20" t="str">
        <f t="shared" si="9"/>
        <v/>
      </c>
      <c r="K14" s="20" t="str">
        <f t="shared" si="5"/>
        <v/>
      </c>
      <c r="L14" s="20" t="str">
        <f t="shared" si="6"/>
        <v/>
      </c>
      <c r="M14" s="45" t="str">
        <f t="shared" si="10"/>
        <v/>
      </c>
      <c r="N14" s="45" t="str">
        <f t="shared" si="11"/>
        <v/>
      </c>
      <c r="O14" s="39" t="str">
        <f t="shared" si="12"/>
        <v/>
      </c>
      <c r="P14" s="23">
        <f t="shared" si="7"/>
        <v>0</v>
      </c>
      <c r="Q14">
        <v>1</v>
      </c>
      <c r="R14" s="23">
        <f t="shared" si="8"/>
        <v>-1</v>
      </c>
    </row>
    <row r="15" spans="1:18" x14ac:dyDescent="0.3">
      <c r="A15" s="24"/>
      <c r="B15" s="27"/>
      <c r="C15" s="28"/>
      <c r="D15" s="19"/>
      <c r="E15" s="19"/>
      <c r="F15" s="20" t="str">
        <f t="shared" si="3"/>
        <v/>
      </c>
      <c r="G15" s="20" t="str">
        <f t="shared" si="4"/>
        <v/>
      </c>
      <c r="H15" s="21"/>
      <c r="I15" s="29">
        <f t="shared" si="0"/>
        <v>3</v>
      </c>
      <c r="J15" s="20" t="str">
        <f t="shared" si="9"/>
        <v/>
      </c>
      <c r="K15" s="20" t="str">
        <f t="shared" si="5"/>
        <v/>
      </c>
      <c r="L15" s="20" t="str">
        <f t="shared" si="6"/>
        <v/>
      </c>
      <c r="M15" s="45" t="str">
        <f t="shared" si="10"/>
        <v/>
      </c>
      <c r="N15" s="45" t="str">
        <f t="shared" si="11"/>
        <v/>
      </c>
      <c r="O15" s="39" t="str">
        <f t="shared" si="12"/>
        <v/>
      </c>
      <c r="P15" s="23">
        <f t="shared" si="7"/>
        <v>0</v>
      </c>
      <c r="Q15">
        <v>1</v>
      </c>
      <c r="R15" s="23">
        <f t="shared" si="8"/>
        <v>-1</v>
      </c>
    </row>
    <row r="16" spans="1:18" x14ac:dyDescent="0.3">
      <c r="A16" s="24"/>
      <c r="B16" s="27"/>
      <c r="C16" s="30"/>
      <c r="D16" s="19"/>
      <c r="E16" s="19"/>
      <c r="F16" s="20" t="str">
        <f>IF(D16="","",IF(H15="Won", J16/D16*D16/R16, J16/D16*D16/R16))</f>
        <v/>
      </c>
      <c r="G16" s="20" t="str">
        <f>IF(D16="","",IF(H15="Won",  D16*F16,D16*F16))</f>
        <v/>
      </c>
      <c r="H16" s="21"/>
      <c r="I16" s="29">
        <f t="shared" si="0"/>
        <v>3</v>
      </c>
      <c r="J16" s="20" t="str">
        <f t="shared" si="9"/>
        <v/>
      </c>
      <c r="K16" s="20" t="str">
        <f t="shared" si="5"/>
        <v/>
      </c>
      <c r="L16" s="20" t="str">
        <f t="shared" si="6"/>
        <v/>
      </c>
      <c r="M16" s="45" t="str">
        <f t="shared" si="10"/>
        <v/>
      </c>
      <c r="N16" s="45" t="str">
        <f t="shared" si="11"/>
        <v/>
      </c>
      <c r="O16" s="39" t="str">
        <f t="shared" si="12"/>
        <v/>
      </c>
      <c r="P16" s="23">
        <f>D16</f>
        <v>0</v>
      </c>
      <c r="Q16">
        <v>1</v>
      </c>
      <c r="R16" s="23">
        <f t="shared" si="8"/>
        <v>-1</v>
      </c>
    </row>
    <row r="17" spans="1:18" x14ac:dyDescent="0.3">
      <c r="A17" s="24"/>
      <c r="B17" s="27"/>
      <c r="C17" s="30"/>
      <c r="D17" s="19"/>
      <c r="E17" s="19"/>
      <c r="F17" s="20" t="str">
        <f t="shared" si="3"/>
        <v/>
      </c>
      <c r="G17" s="20" t="str">
        <f t="shared" si="4"/>
        <v/>
      </c>
      <c r="H17" s="21"/>
      <c r="I17" s="29">
        <f t="shared" si="0"/>
        <v>3</v>
      </c>
      <c r="J17" s="20" t="str">
        <f t="shared" si="9"/>
        <v/>
      </c>
      <c r="K17" s="20" t="str">
        <f t="shared" si="5"/>
        <v/>
      </c>
      <c r="L17" s="20" t="str">
        <f t="shared" si="6"/>
        <v/>
      </c>
      <c r="M17" s="45" t="str">
        <f t="shared" si="10"/>
        <v/>
      </c>
      <c r="N17" s="45" t="str">
        <f t="shared" si="11"/>
        <v/>
      </c>
      <c r="O17" s="39" t="str">
        <f t="shared" si="12"/>
        <v/>
      </c>
      <c r="P17" s="23">
        <f t="shared" si="7"/>
        <v>0</v>
      </c>
      <c r="Q17">
        <v>1</v>
      </c>
      <c r="R17" s="23">
        <f t="shared" si="8"/>
        <v>-1</v>
      </c>
    </row>
    <row r="18" spans="1:18" x14ac:dyDescent="0.3">
      <c r="A18" s="24"/>
      <c r="B18" s="27"/>
      <c r="C18" s="30"/>
      <c r="D18" s="19"/>
      <c r="E18" s="19"/>
      <c r="F18" s="20" t="str">
        <f t="shared" si="3"/>
        <v/>
      </c>
      <c r="G18" s="20" t="str">
        <f t="shared" si="4"/>
        <v/>
      </c>
      <c r="H18" s="21"/>
      <c r="I18" s="29">
        <f t="shared" si="0"/>
        <v>3</v>
      </c>
      <c r="J18" s="20" t="str">
        <f t="shared" si="9"/>
        <v/>
      </c>
      <c r="K18" s="20" t="str">
        <f t="shared" si="5"/>
        <v/>
      </c>
      <c r="L18" s="20" t="str">
        <f t="shared" si="6"/>
        <v/>
      </c>
      <c r="M18" s="45" t="str">
        <f t="shared" si="10"/>
        <v/>
      </c>
      <c r="N18" s="45" t="str">
        <f t="shared" si="11"/>
        <v/>
      </c>
      <c r="O18" s="39" t="str">
        <f t="shared" si="12"/>
        <v/>
      </c>
      <c r="P18" s="23">
        <f t="shared" si="7"/>
        <v>0</v>
      </c>
      <c r="Q18">
        <v>1</v>
      </c>
      <c r="R18" s="23">
        <f t="shared" si="8"/>
        <v>-1</v>
      </c>
    </row>
    <row r="19" spans="1:18" x14ac:dyDescent="0.3">
      <c r="A19" s="24"/>
      <c r="B19" s="27"/>
      <c r="C19" s="30"/>
      <c r="D19" s="19"/>
      <c r="E19" s="19"/>
      <c r="F19" s="20" t="str">
        <f t="shared" si="3"/>
        <v/>
      </c>
      <c r="G19" s="20" t="str">
        <f t="shared" si="4"/>
        <v/>
      </c>
      <c r="H19" s="21"/>
      <c r="I19" s="29">
        <f t="shared" si="0"/>
        <v>3</v>
      </c>
      <c r="J19" s="20" t="str">
        <f t="shared" si="9"/>
        <v/>
      </c>
      <c r="K19" s="20" t="str">
        <f t="shared" si="5"/>
        <v/>
      </c>
      <c r="L19" s="20" t="str">
        <f t="shared" si="6"/>
        <v/>
      </c>
      <c r="M19" s="45" t="str">
        <f t="shared" si="10"/>
        <v/>
      </c>
      <c r="N19" s="45" t="str">
        <f t="shared" si="11"/>
        <v/>
      </c>
      <c r="O19" s="39" t="str">
        <f t="shared" si="12"/>
        <v/>
      </c>
      <c r="P19" s="23">
        <f t="shared" si="7"/>
        <v>0</v>
      </c>
      <c r="Q19">
        <v>1</v>
      </c>
      <c r="R19" s="23">
        <f t="shared" si="8"/>
        <v>-1</v>
      </c>
    </row>
    <row r="20" spans="1:18" x14ac:dyDescent="0.3">
      <c r="A20" s="24"/>
      <c r="B20" s="27"/>
      <c r="C20" s="30"/>
      <c r="D20" s="19"/>
      <c r="E20" s="19"/>
      <c r="F20" s="20" t="str">
        <f t="shared" si="3"/>
        <v/>
      </c>
      <c r="G20" s="20" t="str">
        <f t="shared" si="4"/>
        <v/>
      </c>
      <c r="H20" s="21"/>
      <c r="I20" s="29">
        <f t="shared" si="0"/>
        <v>3</v>
      </c>
      <c r="J20" s="20" t="str">
        <f t="shared" si="9"/>
        <v/>
      </c>
      <c r="K20" s="20" t="str">
        <f t="shared" si="5"/>
        <v/>
      </c>
      <c r="L20" s="20" t="str">
        <f t="shared" si="6"/>
        <v/>
      </c>
      <c r="M20" s="45" t="str">
        <f t="shared" si="10"/>
        <v/>
      </c>
      <c r="N20" s="45" t="str">
        <f t="shared" si="11"/>
        <v/>
      </c>
      <c r="O20" s="39" t="str">
        <f t="shared" si="12"/>
        <v/>
      </c>
      <c r="P20" s="23">
        <f t="shared" si="7"/>
        <v>0</v>
      </c>
      <c r="Q20">
        <v>1</v>
      </c>
      <c r="R20" s="23">
        <f t="shared" si="8"/>
        <v>-1</v>
      </c>
    </row>
    <row r="21" spans="1:18" x14ac:dyDescent="0.3">
      <c r="A21" s="24"/>
      <c r="B21" s="27"/>
      <c r="C21" s="30"/>
      <c r="D21" s="19"/>
      <c r="E21" s="19"/>
      <c r="F21" s="20" t="str">
        <f t="shared" si="3"/>
        <v/>
      </c>
      <c r="G21" s="20" t="str">
        <f t="shared" si="4"/>
        <v/>
      </c>
      <c r="H21" s="21"/>
      <c r="I21" s="29">
        <f t="shared" si="0"/>
        <v>3</v>
      </c>
      <c r="J21" s="20" t="str">
        <f t="shared" si="9"/>
        <v/>
      </c>
      <c r="K21" s="20" t="str">
        <f t="shared" si="5"/>
        <v/>
      </c>
      <c r="L21" s="20" t="str">
        <f t="shared" si="6"/>
        <v/>
      </c>
      <c r="M21" s="45" t="str">
        <f t="shared" si="10"/>
        <v/>
      </c>
      <c r="N21" s="45" t="str">
        <f t="shared" si="11"/>
        <v/>
      </c>
      <c r="O21" s="39" t="str">
        <f t="shared" si="12"/>
        <v/>
      </c>
      <c r="P21" s="23">
        <f t="shared" si="7"/>
        <v>0</v>
      </c>
      <c r="Q21">
        <v>1</v>
      </c>
      <c r="R21" s="23">
        <f t="shared" si="8"/>
        <v>-1</v>
      </c>
    </row>
    <row r="22" spans="1:18" x14ac:dyDescent="0.3">
      <c r="A22" s="24"/>
      <c r="B22" s="27"/>
      <c r="C22" s="30"/>
      <c r="D22" s="19"/>
      <c r="E22" s="19"/>
      <c r="F22" s="20" t="str">
        <f t="shared" si="3"/>
        <v/>
      </c>
      <c r="G22" s="20" t="str">
        <f t="shared" si="4"/>
        <v/>
      </c>
      <c r="H22" s="21"/>
      <c r="I22" s="29">
        <f t="shared" ref="I22:I30" si="13">IF(H21="Lost",IF(I21=12,3,I21+3),3)</f>
        <v>3</v>
      </c>
      <c r="J22" s="20" t="str">
        <f t="shared" si="9"/>
        <v/>
      </c>
      <c r="K22" s="20" t="str">
        <f t="shared" si="5"/>
        <v/>
      </c>
      <c r="L22" s="20" t="str">
        <f t="shared" si="6"/>
        <v/>
      </c>
      <c r="M22" s="45" t="str">
        <f t="shared" si="10"/>
        <v/>
      </c>
      <c r="N22" s="45" t="str">
        <f t="shared" si="11"/>
        <v/>
      </c>
      <c r="O22" s="39" t="str">
        <f t="shared" si="12"/>
        <v/>
      </c>
      <c r="P22" s="23">
        <f t="shared" si="7"/>
        <v>0</v>
      </c>
      <c r="Q22">
        <v>1</v>
      </c>
      <c r="R22" s="23">
        <f t="shared" si="8"/>
        <v>-1</v>
      </c>
    </row>
    <row r="23" spans="1:18" x14ac:dyDescent="0.3">
      <c r="A23" s="24"/>
      <c r="B23" s="27"/>
      <c r="C23" s="30"/>
      <c r="D23" s="19"/>
      <c r="E23" s="19"/>
      <c r="F23" s="20" t="str">
        <f t="shared" si="3"/>
        <v/>
      </c>
      <c r="G23" s="20" t="str">
        <f t="shared" si="4"/>
        <v/>
      </c>
      <c r="H23" s="21"/>
      <c r="I23" s="29">
        <f t="shared" si="13"/>
        <v>3</v>
      </c>
      <c r="J23" s="20" t="str">
        <f t="shared" si="9"/>
        <v/>
      </c>
      <c r="K23" s="20" t="str">
        <f t="shared" si="5"/>
        <v/>
      </c>
      <c r="L23" s="20" t="str">
        <f t="shared" si="6"/>
        <v/>
      </c>
      <c r="M23" s="45" t="str">
        <f t="shared" si="10"/>
        <v/>
      </c>
      <c r="N23" s="45" t="str">
        <f t="shared" si="11"/>
        <v/>
      </c>
      <c r="O23" s="39" t="str">
        <f t="shared" si="12"/>
        <v/>
      </c>
      <c r="P23" s="23">
        <f t="shared" si="7"/>
        <v>0</v>
      </c>
      <c r="Q23">
        <v>1</v>
      </c>
      <c r="R23" s="23">
        <f t="shared" si="8"/>
        <v>-1</v>
      </c>
    </row>
    <row r="24" spans="1:18" x14ac:dyDescent="0.3">
      <c r="A24" s="24"/>
      <c r="B24" s="27"/>
      <c r="C24" s="31"/>
      <c r="D24" s="19"/>
      <c r="E24" s="19"/>
      <c r="F24" s="20" t="str">
        <f t="shared" si="3"/>
        <v/>
      </c>
      <c r="G24" s="20" t="str">
        <f t="shared" si="4"/>
        <v/>
      </c>
      <c r="H24" s="21"/>
      <c r="I24" s="29">
        <f t="shared" si="13"/>
        <v>3</v>
      </c>
      <c r="J24" s="20" t="str">
        <f t="shared" si="9"/>
        <v/>
      </c>
      <c r="K24" s="20" t="str">
        <f t="shared" si="5"/>
        <v/>
      </c>
      <c r="L24" s="20" t="str">
        <f t="shared" si="6"/>
        <v/>
      </c>
      <c r="M24" s="45" t="str">
        <f t="shared" si="10"/>
        <v/>
      </c>
      <c r="N24" s="45" t="str">
        <f t="shared" si="11"/>
        <v/>
      </c>
      <c r="O24" s="39" t="str">
        <f t="shared" si="12"/>
        <v/>
      </c>
      <c r="P24" s="23">
        <f t="shared" si="7"/>
        <v>0</v>
      </c>
      <c r="Q24">
        <v>1</v>
      </c>
      <c r="R24" s="23">
        <f t="shared" si="8"/>
        <v>-1</v>
      </c>
    </row>
    <row r="25" spans="1:18" x14ac:dyDescent="0.3">
      <c r="A25" s="24"/>
      <c r="B25" s="27"/>
      <c r="C25" s="31"/>
      <c r="D25" s="19"/>
      <c r="E25" s="19"/>
      <c r="F25" s="20" t="str">
        <f t="shared" si="3"/>
        <v/>
      </c>
      <c r="G25" s="20" t="str">
        <f t="shared" si="4"/>
        <v/>
      </c>
      <c r="H25" s="21"/>
      <c r="I25" s="29">
        <f t="shared" si="13"/>
        <v>3</v>
      </c>
      <c r="J25" s="20" t="str">
        <f t="shared" si="9"/>
        <v/>
      </c>
      <c r="K25" s="20" t="str">
        <f t="shared" si="5"/>
        <v/>
      </c>
      <c r="L25" s="20" t="str">
        <f t="shared" si="6"/>
        <v/>
      </c>
      <c r="M25" s="45" t="str">
        <f t="shared" si="10"/>
        <v/>
      </c>
      <c r="N25" s="45" t="str">
        <f t="shared" si="11"/>
        <v/>
      </c>
      <c r="O25" s="39" t="str">
        <f t="shared" si="12"/>
        <v/>
      </c>
      <c r="P25" s="23">
        <f t="shared" si="7"/>
        <v>0</v>
      </c>
      <c r="Q25">
        <v>1</v>
      </c>
      <c r="R25" s="23">
        <f t="shared" si="8"/>
        <v>-1</v>
      </c>
    </row>
    <row r="26" spans="1:18" x14ac:dyDescent="0.3">
      <c r="A26" s="24"/>
      <c r="B26" s="27"/>
      <c r="C26" s="31"/>
      <c r="D26" s="19"/>
      <c r="E26" s="19"/>
      <c r="F26" s="20" t="str">
        <f t="shared" si="3"/>
        <v/>
      </c>
      <c r="G26" s="20" t="str">
        <f t="shared" si="4"/>
        <v/>
      </c>
      <c r="H26" s="21"/>
      <c r="I26" s="29">
        <f t="shared" si="13"/>
        <v>3</v>
      </c>
      <c r="J26" s="20" t="str">
        <f t="shared" si="9"/>
        <v/>
      </c>
      <c r="K26" s="20" t="str">
        <f t="shared" si="5"/>
        <v/>
      </c>
      <c r="L26" s="20" t="str">
        <f t="shared" si="6"/>
        <v/>
      </c>
      <c r="M26" s="45" t="str">
        <f t="shared" si="10"/>
        <v/>
      </c>
      <c r="N26" s="45" t="str">
        <f t="shared" si="11"/>
        <v/>
      </c>
      <c r="O26" s="39" t="str">
        <f t="shared" si="12"/>
        <v/>
      </c>
      <c r="P26" s="23">
        <f t="shared" si="7"/>
        <v>0</v>
      </c>
      <c r="Q26">
        <v>1</v>
      </c>
      <c r="R26" s="23">
        <f t="shared" si="8"/>
        <v>-1</v>
      </c>
    </row>
    <row r="27" spans="1:18" x14ac:dyDescent="0.3">
      <c r="A27" s="24"/>
      <c r="B27" s="27"/>
      <c r="C27" s="31"/>
      <c r="D27" s="19"/>
      <c r="E27" s="19"/>
      <c r="F27" s="20" t="str">
        <f t="shared" si="3"/>
        <v/>
      </c>
      <c r="G27" s="20" t="str">
        <f t="shared" si="4"/>
        <v/>
      </c>
      <c r="H27" s="21"/>
      <c r="I27" s="29">
        <f t="shared" si="13"/>
        <v>3</v>
      </c>
      <c r="J27" s="20" t="str">
        <f t="shared" si="9"/>
        <v/>
      </c>
      <c r="K27" s="20" t="str">
        <f t="shared" si="5"/>
        <v/>
      </c>
      <c r="L27" s="20" t="str">
        <f t="shared" si="6"/>
        <v/>
      </c>
      <c r="M27" s="45" t="str">
        <f t="shared" si="10"/>
        <v/>
      </c>
      <c r="N27" s="45" t="str">
        <f t="shared" si="11"/>
        <v/>
      </c>
      <c r="O27" s="39" t="str">
        <f t="shared" si="12"/>
        <v/>
      </c>
      <c r="P27" s="23">
        <f t="shared" si="7"/>
        <v>0</v>
      </c>
      <c r="Q27">
        <v>1</v>
      </c>
      <c r="R27" s="23">
        <f t="shared" si="8"/>
        <v>-1</v>
      </c>
    </row>
    <row r="28" spans="1:18" x14ac:dyDescent="0.3">
      <c r="A28" s="24"/>
      <c r="B28" s="27"/>
      <c r="C28" s="31"/>
      <c r="D28" s="19"/>
      <c r="E28" s="19"/>
      <c r="F28" s="20" t="str">
        <f t="shared" si="3"/>
        <v/>
      </c>
      <c r="G28" s="20" t="str">
        <f t="shared" si="4"/>
        <v/>
      </c>
      <c r="H28" s="21"/>
      <c r="I28" s="29">
        <f t="shared" si="13"/>
        <v>3</v>
      </c>
      <c r="J28" s="20" t="str">
        <f t="shared" si="9"/>
        <v/>
      </c>
      <c r="K28" s="20" t="str">
        <f t="shared" si="5"/>
        <v/>
      </c>
      <c r="L28" s="20" t="str">
        <f t="shared" si="6"/>
        <v/>
      </c>
      <c r="M28" s="45" t="str">
        <f t="shared" si="10"/>
        <v/>
      </c>
      <c r="N28" s="45" t="str">
        <f t="shared" si="11"/>
        <v/>
      </c>
      <c r="O28" s="39" t="str">
        <f t="shared" si="12"/>
        <v/>
      </c>
      <c r="P28" s="23">
        <f t="shared" si="7"/>
        <v>0</v>
      </c>
      <c r="Q28">
        <v>1</v>
      </c>
      <c r="R28" s="23">
        <f t="shared" si="8"/>
        <v>-1</v>
      </c>
    </row>
    <row r="29" spans="1:18" x14ac:dyDescent="0.3">
      <c r="A29" s="24"/>
      <c r="B29" s="27"/>
      <c r="C29" s="31"/>
      <c r="D29" s="19"/>
      <c r="E29" s="19"/>
      <c r="F29" s="20" t="str">
        <f t="shared" si="3"/>
        <v/>
      </c>
      <c r="G29" s="20" t="str">
        <f t="shared" si="4"/>
        <v/>
      </c>
      <c r="H29" s="21"/>
      <c r="I29" s="29">
        <f t="shared" si="13"/>
        <v>3</v>
      </c>
      <c r="J29" s="20" t="str">
        <f t="shared" si="9"/>
        <v/>
      </c>
      <c r="K29" s="20" t="str">
        <f t="shared" si="5"/>
        <v/>
      </c>
      <c r="L29" s="20" t="str">
        <f t="shared" si="6"/>
        <v/>
      </c>
      <c r="M29" s="45" t="str">
        <f t="shared" si="10"/>
        <v/>
      </c>
      <c r="N29" s="45" t="str">
        <f t="shared" si="11"/>
        <v/>
      </c>
      <c r="O29" s="39" t="str">
        <f t="shared" si="12"/>
        <v/>
      </c>
      <c r="P29" s="23">
        <f t="shared" si="7"/>
        <v>0</v>
      </c>
      <c r="Q29">
        <v>1</v>
      </c>
      <c r="R29" s="23">
        <f t="shared" si="8"/>
        <v>-1</v>
      </c>
    </row>
    <row r="30" spans="1:18" x14ac:dyDescent="0.3">
      <c r="A30" s="32"/>
      <c r="B30" s="33"/>
      <c r="C30" s="34"/>
      <c r="D30" s="35"/>
      <c r="E30" s="35"/>
      <c r="F30" s="36" t="str">
        <f t="shared" si="3"/>
        <v/>
      </c>
      <c r="G30" s="36" t="str">
        <f t="shared" si="4"/>
        <v/>
      </c>
      <c r="H30" s="37"/>
      <c r="I30" s="38">
        <f t="shared" si="13"/>
        <v>3</v>
      </c>
      <c r="J30" s="20" t="str">
        <f t="shared" si="9"/>
        <v/>
      </c>
      <c r="K30" s="36" t="str">
        <f t="shared" si="5"/>
        <v/>
      </c>
      <c r="L30" s="36" t="str">
        <f t="shared" si="6"/>
        <v/>
      </c>
      <c r="M30" s="45" t="str">
        <f t="shared" si="10"/>
        <v/>
      </c>
      <c r="N30" s="45" t="str">
        <f t="shared" si="11"/>
        <v/>
      </c>
      <c r="O30" s="40" t="str">
        <f t="shared" si="12"/>
        <v/>
      </c>
      <c r="P30" s="23">
        <f t="shared" si="7"/>
        <v>0</v>
      </c>
      <c r="Q30">
        <v>1</v>
      </c>
      <c r="R30" s="23">
        <f t="shared" si="8"/>
        <v>-1</v>
      </c>
    </row>
  </sheetData>
  <conditionalFormatting sqref="H2:H30">
    <cfRule type="containsText" dxfId="3" priority="1" operator="containsText" text="won">
      <formula>NOT(ISERROR(SEARCH("won",H2)))</formula>
    </cfRule>
    <cfRule type="containsText" dxfId="2" priority="4" operator="containsText" text="lost">
      <formula>NOT(ISERROR(SEARCH("lost",H2)))</formula>
    </cfRule>
  </conditionalFormatting>
  <conditionalFormatting sqref="L2:L30">
    <cfRule type="cellIs" dxfId="1" priority="3" operator="lessThan">
      <formula>0</formula>
    </cfRule>
  </conditionalFormatting>
  <conditionalFormatting sqref="L5:L30">
    <cfRule type="cellIs" dxfId="0" priority="2" operator="greaterThan">
      <formula>0</formula>
    </cfRule>
  </conditionalFormatting>
  <dataValidations count="2">
    <dataValidation type="list" allowBlank="1" showInputMessage="1" showErrorMessage="1" sqref="H2:H30">
      <formula1>"Won,Lost,Push"</formula1>
    </dataValidation>
    <dataValidation type="list" allowBlank="1" showInputMessage="1" showErrorMessage="1" sqref="E4:E3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A19" sqref="A19:A23"/>
    </sheetView>
  </sheetViews>
  <sheetFormatPr defaultRowHeight="14.4" x14ac:dyDescent="0.3"/>
  <cols>
    <col min="1" max="1" width="27.6640625" bestFit="1" customWidth="1"/>
    <col min="2" max="3" width="8.88671875" style="64"/>
  </cols>
  <sheetData>
    <row r="1" spans="1:5" x14ac:dyDescent="0.3">
      <c r="A1" s="124" t="s">
        <v>611</v>
      </c>
      <c r="B1" s="64" t="s">
        <v>618</v>
      </c>
      <c r="C1" s="64" t="s">
        <v>623</v>
      </c>
      <c r="E1" t="s">
        <v>627</v>
      </c>
    </row>
    <row r="2" spans="1:5" ht="43.2" x14ac:dyDescent="0.3">
      <c r="A2" s="125" t="s">
        <v>622</v>
      </c>
      <c r="B2" s="126" t="s">
        <v>619</v>
      </c>
      <c r="C2" s="126" t="s">
        <v>624</v>
      </c>
    </row>
    <row r="3" spans="1:5" x14ac:dyDescent="0.3">
      <c r="A3" s="124" t="s">
        <v>612</v>
      </c>
    </row>
    <row r="4" spans="1:5" x14ac:dyDescent="0.3">
      <c r="A4" s="124" t="s">
        <v>613</v>
      </c>
      <c r="B4" s="64">
        <v>1</v>
      </c>
      <c r="C4" s="64">
        <v>-1</v>
      </c>
    </row>
    <row r="5" spans="1:5" x14ac:dyDescent="0.3">
      <c r="A5" s="124" t="s">
        <v>614</v>
      </c>
    </row>
    <row r="6" spans="1:5" ht="28.8" x14ac:dyDescent="0.3">
      <c r="A6" s="125" t="s">
        <v>616</v>
      </c>
      <c r="B6" s="126" t="s">
        <v>620</v>
      </c>
      <c r="C6" s="126" t="s">
        <v>625</v>
      </c>
    </row>
    <row r="7" spans="1:5" x14ac:dyDescent="0.3">
      <c r="A7" s="124" t="s">
        <v>615</v>
      </c>
    </row>
    <row r="8" spans="1:5" ht="57.6" x14ac:dyDescent="0.3">
      <c r="A8" s="125" t="s">
        <v>617</v>
      </c>
      <c r="B8" s="126" t="s">
        <v>621</v>
      </c>
      <c r="C8" s="127" t="s">
        <v>626</v>
      </c>
      <c r="E8">
        <v>8.75</v>
      </c>
    </row>
    <row r="10" spans="1:5" x14ac:dyDescent="0.3">
      <c r="A10" s="124" t="s">
        <v>640</v>
      </c>
    </row>
    <row r="11" spans="1:5" x14ac:dyDescent="0.3">
      <c r="A11" s="125" t="s">
        <v>644</v>
      </c>
      <c r="C11" s="64">
        <v>-1</v>
      </c>
    </row>
    <row r="12" spans="1:5" x14ac:dyDescent="0.3">
      <c r="A12" s="124" t="s">
        <v>641</v>
      </c>
    </row>
    <row r="13" spans="1:5" x14ac:dyDescent="0.3">
      <c r="A13" s="124" t="s">
        <v>645</v>
      </c>
      <c r="C13" s="64">
        <v>-1</v>
      </c>
    </row>
    <row r="14" spans="1:5" x14ac:dyDescent="0.3">
      <c r="A14" s="124" t="s">
        <v>642</v>
      </c>
    </row>
    <row r="15" spans="1:5" x14ac:dyDescent="0.3">
      <c r="A15" s="124" t="s">
        <v>646</v>
      </c>
      <c r="C15" s="64">
        <v>-1</v>
      </c>
    </row>
    <row r="16" spans="1:5" x14ac:dyDescent="0.3">
      <c r="A16" s="124" t="s">
        <v>643</v>
      </c>
    </row>
    <row r="17" spans="1:5" ht="30.6" x14ac:dyDescent="0.3">
      <c r="A17" s="125" t="s">
        <v>647</v>
      </c>
      <c r="C17" s="126" t="s">
        <v>652</v>
      </c>
      <c r="E17">
        <v>1</v>
      </c>
    </row>
    <row r="19" spans="1:5" x14ac:dyDescent="0.3">
      <c r="A19" t="s">
        <v>704</v>
      </c>
      <c r="C19" s="64">
        <v>-0.5</v>
      </c>
    </row>
    <row r="20" spans="1:5" x14ac:dyDescent="0.3">
      <c r="A20" t="s">
        <v>707</v>
      </c>
      <c r="C20" s="64">
        <v>13.2</v>
      </c>
    </row>
    <row r="21" spans="1:5" x14ac:dyDescent="0.3">
      <c r="A21" t="s">
        <v>705</v>
      </c>
      <c r="C21" s="64">
        <v>-1</v>
      </c>
    </row>
    <row r="22" spans="1:5" x14ac:dyDescent="0.3">
      <c r="A22" t="s">
        <v>703</v>
      </c>
      <c r="C22" s="64">
        <v>-1</v>
      </c>
    </row>
    <row r="23" spans="1:5" x14ac:dyDescent="0.3">
      <c r="A23" t="s">
        <v>706</v>
      </c>
      <c r="C23" s="64">
        <v>-1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pane ySplit="1" topLeftCell="A35" activePane="bottomLeft" state="frozen"/>
      <selection pane="bottomLeft" activeCell="F53" sqref="F53"/>
    </sheetView>
  </sheetViews>
  <sheetFormatPr defaultRowHeight="14.4" x14ac:dyDescent="0.3"/>
  <cols>
    <col min="1" max="1" width="10.109375" style="129" bestFit="1" customWidth="1"/>
    <col min="2" max="2" width="8.88671875" style="50"/>
    <col min="9" max="9" width="8.88671875" style="130"/>
    <col min="11" max="11" width="8.88671875" style="130"/>
    <col min="12" max="12" width="10.77734375" style="130" customWidth="1"/>
  </cols>
  <sheetData>
    <row r="1" spans="1:12" x14ac:dyDescent="0.3">
      <c r="A1" s="129" t="s">
        <v>745</v>
      </c>
      <c r="B1" s="50" t="s">
        <v>744</v>
      </c>
      <c r="G1" t="s">
        <v>746</v>
      </c>
      <c r="H1" t="s">
        <v>747</v>
      </c>
      <c r="I1" s="130" t="s">
        <v>748</v>
      </c>
      <c r="K1" s="130" t="s">
        <v>701</v>
      </c>
      <c r="L1" s="130">
        <f>SUM(K:K)</f>
        <v>22.28</v>
      </c>
    </row>
    <row r="15" spans="1:12" x14ac:dyDescent="0.3">
      <c r="A15" s="129">
        <v>42714</v>
      </c>
      <c r="B15" s="50" t="s">
        <v>749</v>
      </c>
      <c r="F15" t="s">
        <v>708</v>
      </c>
      <c r="G15" t="s">
        <v>710</v>
      </c>
      <c r="H15">
        <v>2.25</v>
      </c>
      <c r="I15" s="130">
        <f>IF(H15="","",IF(H14="",1,I14+1))</f>
        <v>1</v>
      </c>
      <c r="K15" s="130">
        <f>IF(I15="","",IF(G15="l",-I15,I15*(H15-1)))</f>
        <v>-1</v>
      </c>
    </row>
    <row r="16" spans="1:12" x14ac:dyDescent="0.3">
      <c r="B16" s="50" t="s">
        <v>713</v>
      </c>
      <c r="G16" t="s">
        <v>710</v>
      </c>
      <c r="H16">
        <v>5</v>
      </c>
      <c r="I16" s="130">
        <f>IF(H16="","",IF(H15="",1,I15+1))</f>
        <v>2</v>
      </c>
      <c r="K16" s="130">
        <f t="shared" ref="K16:K70" si="0">IF(I16="","",IF(G16="l",-I16,I16*(H16-1)))</f>
        <v>-2</v>
      </c>
    </row>
    <row r="17" spans="1:11" x14ac:dyDescent="0.3">
      <c r="B17" s="50" t="s">
        <v>714</v>
      </c>
      <c r="F17" t="s">
        <v>708</v>
      </c>
      <c r="G17" t="s">
        <v>710</v>
      </c>
      <c r="H17">
        <v>9</v>
      </c>
      <c r="I17" s="130">
        <f t="shared" ref="I17:I53" si="1">IF(H17="","",IF(H16="",1,I16+1))</f>
        <v>3</v>
      </c>
      <c r="K17" s="130">
        <f t="shared" si="0"/>
        <v>-3</v>
      </c>
    </row>
    <row r="18" spans="1:11" x14ac:dyDescent="0.3">
      <c r="B18" s="50" t="s">
        <v>715</v>
      </c>
      <c r="F18" t="s">
        <v>708</v>
      </c>
      <c r="G18" t="s">
        <v>710</v>
      </c>
      <c r="H18">
        <v>2.75</v>
      </c>
      <c r="I18" s="130">
        <f t="shared" si="1"/>
        <v>4</v>
      </c>
      <c r="K18" s="130">
        <f t="shared" si="0"/>
        <v>-4</v>
      </c>
    </row>
    <row r="19" spans="1:11" x14ac:dyDescent="0.3">
      <c r="I19" s="130" t="str">
        <f t="shared" si="1"/>
        <v/>
      </c>
      <c r="K19" s="130" t="str">
        <f t="shared" si="0"/>
        <v/>
      </c>
    </row>
    <row r="20" spans="1:11" x14ac:dyDescent="0.3">
      <c r="A20" s="129">
        <v>42717</v>
      </c>
      <c r="B20" s="50" t="s">
        <v>716</v>
      </c>
      <c r="F20" t="s">
        <v>708</v>
      </c>
      <c r="G20" t="s">
        <v>710</v>
      </c>
      <c r="H20">
        <v>4</v>
      </c>
      <c r="I20" s="130">
        <f t="shared" si="1"/>
        <v>1</v>
      </c>
      <c r="K20" s="130">
        <f t="shared" si="0"/>
        <v>-1</v>
      </c>
    </row>
    <row r="21" spans="1:11" x14ac:dyDescent="0.3">
      <c r="B21" s="50" t="s">
        <v>717</v>
      </c>
      <c r="F21" t="s">
        <v>708</v>
      </c>
      <c r="G21" t="s">
        <v>710</v>
      </c>
      <c r="H21">
        <v>10</v>
      </c>
      <c r="I21" s="130">
        <f t="shared" si="1"/>
        <v>2</v>
      </c>
      <c r="K21" s="130">
        <f t="shared" si="0"/>
        <v>-2</v>
      </c>
    </row>
    <row r="22" spans="1:11" x14ac:dyDescent="0.3">
      <c r="B22" s="50" t="s">
        <v>718</v>
      </c>
      <c r="F22" t="s">
        <v>708</v>
      </c>
      <c r="G22" t="s">
        <v>710</v>
      </c>
      <c r="H22">
        <v>2.37</v>
      </c>
      <c r="I22" s="130">
        <f t="shared" si="1"/>
        <v>3</v>
      </c>
      <c r="K22" s="130">
        <f t="shared" si="0"/>
        <v>-3</v>
      </c>
    </row>
    <row r="23" spans="1:11" x14ac:dyDescent="0.3">
      <c r="B23" s="50" t="s">
        <v>719</v>
      </c>
      <c r="F23" t="s">
        <v>708</v>
      </c>
      <c r="G23" t="s">
        <v>710</v>
      </c>
      <c r="H23">
        <v>1.91</v>
      </c>
      <c r="I23" s="130">
        <f t="shared" si="1"/>
        <v>4</v>
      </c>
      <c r="K23" s="130">
        <f t="shared" si="0"/>
        <v>-4</v>
      </c>
    </row>
    <row r="24" spans="1:11" x14ac:dyDescent="0.3">
      <c r="I24" s="130" t="str">
        <f t="shared" si="1"/>
        <v/>
      </c>
      <c r="K24" s="130" t="str">
        <f t="shared" si="0"/>
        <v/>
      </c>
    </row>
    <row r="25" spans="1:11" x14ac:dyDescent="0.3">
      <c r="A25" s="129">
        <v>42718</v>
      </c>
      <c r="B25" s="50" t="s">
        <v>720</v>
      </c>
      <c r="G25" t="s">
        <v>710</v>
      </c>
      <c r="H25">
        <v>15</v>
      </c>
      <c r="I25" s="130">
        <f t="shared" si="1"/>
        <v>1</v>
      </c>
      <c r="K25" s="130">
        <f t="shared" si="0"/>
        <v>-1</v>
      </c>
    </row>
    <row r="26" spans="1:11" x14ac:dyDescent="0.3">
      <c r="B26" s="50" t="s">
        <v>721</v>
      </c>
      <c r="G26" t="s">
        <v>709</v>
      </c>
      <c r="H26">
        <v>3.5</v>
      </c>
      <c r="I26" s="130">
        <f t="shared" si="1"/>
        <v>2</v>
      </c>
      <c r="K26" s="130">
        <f t="shared" si="0"/>
        <v>5</v>
      </c>
    </row>
    <row r="27" spans="1:11" x14ac:dyDescent="0.3">
      <c r="B27" s="50" t="s">
        <v>722</v>
      </c>
      <c r="F27" t="s">
        <v>708</v>
      </c>
      <c r="G27" t="s">
        <v>710</v>
      </c>
      <c r="H27">
        <v>2.5</v>
      </c>
      <c r="I27" s="130">
        <f t="shared" si="1"/>
        <v>3</v>
      </c>
      <c r="K27" s="130">
        <f t="shared" si="0"/>
        <v>-3</v>
      </c>
    </row>
    <row r="28" spans="1:11" x14ac:dyDescent="0.3">
      <c r="B28" s="50" t="s">
        <v>723</v>
      </c>
      <c r="G28" t="s">
        <v>710</v>
      </c>
      <c r="H28">
        <v>5</v>
      </c>
      <c r="I28" s="130">
        <f t="shared" si="1"/>
        <v>4</v>
      </c>
      <c r="K28" s="130">
        <f t="shared" si="0"/>
        <v>-4</v>
      </c>
    </row>
    <row r="29" spans="1:11" x14ac:dyDescent="0.3">
      <c r="I29" s="130" t="str">
        <f t="shared" si="1"/>
        <v/>
      </c>
      <c r="K29" s="130" t="str">
        <f t="shared" si="0"/>
        <v/>
      </c>
    </row>
    <row r="30" spans="1:11" x14ac:dyDescent="0.3">
      <c r="A30" s="129">
        <v>42720</v>
      </c>
      <c r="B30" s="50" t="s">
        <v>726</v>
      </c>
      <c r="G30" t="s">
        <v>709</v>
      </c>
      <c r="H30">
        <v>2.5</v>
      </c>
      <c r="I30" s="130">
        <f t="shared" si="1"/>
        <v>1</v>
      </c>
      <c r="K30" s="130">
        <f t="shared" si="0"/>
        <v>1.5</v>
      </c>
    </row>
    <row r="31" spans="1:11" x14ac:dyDescent="0.3">
      <c r="B31" s="50" t="s">
        <v>727</v>
      </c>
      <c r="G31" t="s">
        <v>709</v>
      </c>
      <c r="H31">
        <v>1.91</v>
      </c>
      <c r="I31" s="130">
        <f t="shared" si="1"/>
        <v>2</v>
      </c>
      <c r="K31" s="130">
        <f t="shared" si="0"/>
        <v>1.8199999999999998</v>
      </c>
    </row>
    <row r="32" spans="1:11" x14ac:dyDescent="0.3">
      <c r="B32" s="50" t="s">
        <v>724</v>
      </c>
      <c r="G32" t="s">
        <v>709</v>
      </c>
      <c r="H32">
        <v>9</v>
      </c>
      <c r="I32" s="130">
        <f t="shared" si="1"/>
        <v>3</v>
      </c>
      <c r="K32" s="130">
        <f t="shared" si="0"/>
        <v>24</v>
      </c>
    </row>
    <row r="33" spans="1:11" x14ac:dyDescent="0.3">
      <c r="B33" s="50" t="s">
        <v>725</v>
      </c>
      <c r="G33" t="s">
        <v>710</v>
      </c>
      <c r="H33">
        <v>7.5</v>
      </c>
      <c r="I33" s="130">
        <f t="shared" si="1"/>
        <v>4</v>
      </c>
      <c r="K33" s="130">
        <f t="shared" si="0"/>
        <v>-4</v>
      </c>
    </row>
    <row r="34" spans="1:11" x14ac:dyDescent="0.3">
      <c r="I34" s="130" t="str">
        <f t="shared" si="1"/>
        <v/>
      </c>
      <c r="K34" s="130" t="str">
        <f t="shared" si="0"/>
        <v/>
      </c>
    </row>
    <row r="35" spans="1:11" x14ac:dyDescent="0.3">
      <c r="A35" s="129">
        <v>42721</v>
      </c>
      <c r="B35" s="50" t="s">
        <v>728</v>
      </c>
      <c r="G35" t="s">
        <v>709</v>
      </c>
      <c r="H35">
        <v>2.2000000000000002</v>
      </c>
      <c r="I35" s="130">
        <f t="shared" si="1"/>
        <v>1</v>
      </c>
      <c r="K35" s="130">
        <f t="shared" si="0"/>
        <v>1.2000000000000002</v>
      </c>
    </row>
    <row r="36" spans="1:11" x14ac:dyDescent="0.3">
      <c r="B36" s="50" t="s">
        <v>729</v>
      </c>
      <c r="G36" t="s">
        <v>709</v>
      </c>
      <c r="H36">
        <v>2.25</v>
      </c>
      <c r="I36" s="130">
        <f t="shared" si="1"/>
        <v>2</v>
      </c>
      <c r="K36" s="130">
        <f t="shared" si="0"/>
        <v>2.5</v>
      </c>
    </row>
    <row r="37" spans="1:11" x14ac:dyDescent="0.3">
      <c r="B37" s="50" t="s">
        <v>730</v>
      </c>
      <c r="G37" t="s">
        <v>709</v>
      </c>
      <c r="H37">
        <v>4</v>
      </c>
      <c r="I37" s="130">
        <f t="shared" si="1"/>
        <v>3</v>
      </c>
      <c r="K37" s="130">
        <f t="shared" si="0"/>
        <v>9</v>
      </c>
    </row>
    <row r="38" spans="1:11" x14ac:dyDescent="0.3">
      <c r="B38" s="50" t="s">
        <v>731</v>
      </c>
      <c r="F38" t="s">
        <v>708</v>
      </c>
      <c r="G38" t="s">
        <v>710</v>
      </c>
      <c r="H38">
        <v>7</v>
      </c>
      <c r="I38" s="130">
        <f t="shared" si="1"/>
        <v>4</v>
      </c>
      <c r="K38" s="130">
        <f t="shared" si="0"/>
        <v>-4</v>
      </c>
    </row>
    <row r="39" spans="1:11" x14ac:dyDescent="0.3">
      <c r="I39" s="130" t="str">
        <f t="shared" si="1"/>
        <v/>
      </c>
      <c r="K39" s="130" t="str">
        <f t="shared" si="0"/>
        <v/>
      </c>
    </row>
    <row r="40" spans="1:11" x14ac:dyDescent="0.3">
      <c r="A40" s="129">
        <v>42723</v>
      </c>
      <c r="B40" s="50" t="s">
        <v>732</v>
      </c>
      <c r="G40" t="s">
        <v>710</v>
      </c>
      <c r="H40">
        <v>1.66</v>
      </c>
      <c r="I40" s="130">
        <f t="shared" si="1"/>
        <v>1</v>
      </c>
      <c r="K40" s="130">
        <f t="shared" si="0"/>
        <v>-1</v>
      </c>
    </row>
    <row r="41" spans="1:11" x14ac:dyDescent="0.3">
      <c r="B41" s="50" t="s">
        <v>733</v>
      </c>
      <c r="G41" t="s">
        <v>710</v>
      </c>
      <c r="H41">
        <v>11</v>
      </c>
      <c r="I41" s="130">
        <f t="shared" si="1"/>
        <v>2</v>
      </c>
      <c r="K41" s="130">
        <f t="shared" ref="K41:K61" si="2">IF(G41="","",IF(G41="l",-I41,I41*(H41-1)))</f>
        <v>-2</v>
      </c>
    </row>
    <row r="42" spans="1:11" x14ac:dyDescent="0.3">
      <c r="B42" s="50" t="s">
        <v>734</v>
      </c>
      <c r="G42" t="s">
        <v>709</v>
      </c>
      <c r="H42">
        <v>1.66</v>
      </c>
      <c r="I42" s="130">
        <f t="shared" si="1"/>
        <v>3</v>
      </c>
      <c r="K42" s="130">
        <f t="shared" si="2"/>
        <v>1.9799999999999998</v>
      </c>
    </row>
    <row r="43" spans="1:11" x14ac:dyDescent="0.3">
      <c r="B43" s="50" t="s">
        <v>735</v>
      </c>
      <c r="G43" t="s">
        <v>710</v>
      </c>
      <c r="H43">
        <v>6</v>
      </c>
      <c r="I43" s="130">
        <f t="shared" si="1"/>
        <v>4</v>
      </c>
      <c r="K43" s="130">
        <f t="shared" si="2"/>
        <v>-4</v>
      </c>
    </row>
    <row r="44" spans="1:11" x14ac:dyDescent="0.3">
      <c r="I44" s="130" t="str">
        <f t="shared" si="1"/>
        <v/>
      </c>
      <c r="K44" s="130" t="str">
        <f t="shared" si="2"/>
        <v/>
      </c>
    </row>
    <row r="45" spans="1:11" x14ac:dyDescent="0.3">
      <c r="A45" s="129">
        <v>42724</v>
      </c>
      <c r="B45" s="50" t="s">
        <v>736</v>
      </c>
      <c r="G45" t="s">
        <v>709</v>
      </c>
      <c r="H45">
        <v>2.5</v>
      </c>
      <c r="I45" s="130">
        <f t="shared" si="1"/>
        <v>1</v>
      </c>
      <c r="K45" s="130">
        <f t="shared" si="2"/>
        <v>1.5</v>
      </c>
    </row>
    <row r="46" spans="1:11" x14ac:dyDescent="0.3">
      <c r="B46" s="50" t="s">
        <v>737</v>
      </c>
      <c r="G46" t="s">
        <v>710</v>
      </c>
      <c r="H46">
        <v>12</v>
      </c>
      <c r="I46" s="130">
        <f t="shared" si="1"/>
        <v>2</v>
      </c>
      <c r="K46" s="130">
        <f t="shared" si="2"/>
        <v>-2</v>
      </c>
    </row>
    <row r="47" spans="1:11" x14ac:dyDescent="0.3">
      <c r="B47" s="50" t="s">
        <v>738</v>
      </c>
      <c r="G47" t="s">
        <v>709</v>
      </c>
      <c r="H47">
        <v>1.72</v>
      </c>
      <c r="I47" s="130">
        <f t="shared" si="1"/>
        <v>3</v>
      </c>
      <c r="K47" s="130">
        <f t="shared" si="2"/>
        <v>2.16</v>
      </c>
    </row>
    <row r="48" spans="1:11" x14ac:dyDescent="0.3">
      <c r="B48" s="50" t="s">
        <v>739</v>
      </c>
      <c r="G48" t="s">
        <v>710</v>
      </c>
      <c r="H48">
        <v>15</v>
      </c>
      <c r="I48" s="130">
        <f t="shared" si="1"/>
        <v>4</v>
      </c>
      <c r="K48" s="130">
        <f t="shared" si="2"/>
        <v>-4</v>
      </c>
    </row>
    <row r="49" spans="1:11" x14ac:dyDescent="0.3">
      <c r="I49" s="130" t="str">
        <f t="shared" si="1"/>
        <v/>
      </c>
      <c r="K49" s="130" t="str">
        <f t="shared" si="2"/>
        <v/>
      </c>
    </row>
    <row r="50" spans="1:11" x14ac:dyDescent="0.3">
      <c r="A50" s="129">
        <v>42725</v>
      </c>
      <c r="B50" s="50" t="s">
        <v>740</v>
      </c>
      <c r="G50" t="s">
        <v>14</v>
      </c>
      <c r="H50">
        <v>2.62</v>
      </c>
      <c r="I50" s="130">
        <f t="shared" si="1"/>
        <v>1</v>
      </c>
      <c r="K50" s="130">
        <f t="shared" si="2"/>
        <v>1.62</v>
      </c>
    </row>
    <row r="51" spans="1:11" x14ac:dyDescent="0.3">
      <c r="B51" s="50" t="s">
        <v>741</v>
      </c>
      <c r="G51" t="s">
        <v>15</v>
      </c>
      <c r="H51">
        <v>17</v>
      </c>
      <c r="I51" s="130">
        <f t="shared" si="1"/>
        <v>2</v>
      </c>
      <c r="K51" s="130">
        <f>IF(G51="","",IF(G51="l",-I51,I51*(H51-1)))</f>
        <v>-2</v>
      </c>
    </row>
    <row r="52" spans="1:11" x14ac:dyDescent="0.3">
      <c r="B52" s="50" t="s">
        <v>742</v>
      </c>
      <c r="F52" t="s">
        <v>696</v>
      </c>
      <c r="G52" t="s">
        <v>15</v>
      </c>
      <c r="H52">
        <v>2.37</v>
      </c>
      <c r="I52" s="130">
        <f t="shared" si="1"/>
        <v>3</v>
      </c>
      <c r="K52" s="130">
        <f t="shared" si="2"/>
        <v>-3</v>
      </c>
    </row>
    <row r="53" spans="1:11" x14ac:dyDescent="0.3">
      <c r="B53" s="50" t="s">
        <v>743</v>
      </c>
      <c r="G53" t="s">
        <v>14</v>
      </c>
      <c r="H53">
        <v>7</v>
      </c>
      <c r="I53" s="130">
        <f t="shared" si="1"/>
        <v>4</v>
      </c>
      <c r="K53" s="130">
        <f t="shared" si="2"/>
        <v>24</v>
      </c>
    </row>
    <row r="54" spans="1:11" x14ac:dyDescent="0.3">
      <c r="K54" s="130" t="str">
        <f t="shared" si="2"/>
        <v/>
      </c>
    </row>
    <row r="55" spans="1:11" x14ac:dyDescent="0.3">
      <c r="K55" s="130" t="str">
        <f t="shared" si="2"/>
        <v/>
      </c>
    </row>
    <row r="56" spans="1:11" x14ac:dyDescent="0.3">
      <c r="K56" s="130" t="str">
        <f t="shared" si="2"/>
        <v/>
      </c>
    </row>
    <row r="57" spans="1:11" x14ac:dyDescent="0.3">
      <c r="K57" s="130" t="str">
        <f t="shared" si="2"/>
        <v/>
      </c>
    </row>
    <row r="58" spans="1:11" x14ac:dyDescent="0.3">
      <c r="K58" s="130" t="str">
        <f t="shared" si="2"/>
        <v/>
      </c>
    </row>
    <row r="59" spans="1:11" x14ac:dyDescent="0.3">
      <c r="K59" s="130" t="str">
        <f t="shared" si="2"/>
        <v/>
      </c>
    </row>
    <row r="60" spans="1:11" x14ac:dyDescent="0.3">
      <c r="K60" s="130" t="str">
        <f t="shared" si="2"/>
        <v/>
      </c>
    </row>
    <row r="61" spans="1:11" x14ac:dyDescent="0.3">
      <c r="K61" s="130" t="str">
        <f t="shared" si="2"/>
        <v/>
      </c>
    </row>
    <row r="62" spans="1:11" x14ac:dyDescent="0.3">
      <c r="K62" s="130" t="str">
        <f>IF(G62="","",IF(G62="l",-I62,I62*(H62-1)))</f>
        <v/>
      </c>
    </row>
    <row r="63" spans="1:11" x14ac:dyDescent="0.3">
      <c r="K63" s="130" t="str">
        <f t="shared" si="0"/>
        <v/>
      </c>
    </row>
    <row r="64" spans="1:11" x14ac:dyDescent="0.3">
      <c r="K64" s="130" t="str">
        <f t="shared" si="0"/>
        <v/>
      </c>
    </row>
    <row r="65" spans="11:11" x14ac:dyDescent="0.3">
      <c r="K65" s="130" t="str">
        <f t="shared" si="0"/>
        <v/>
      </c>
    </row>
    <row r="66" spans="11:11" x14ac:dyDescent="0.3">
      <c r="K66" s="130" t="str">
        <f t="shared" si="0"/>
        <v/>
      </c>
    </row>
    <row r="67" spans="11:11" x14ac:dyDescent="0.3">
      <c r="K67" s="130" t="str">
        <f t="shared" si="0"/>
        <v/>
      </c>
    </row>
    <row r="68" spans="11:11" x14ac:dyDescent="0.3">
      <c r="K68" s="130" t="str">
        <f t="shared" si="0"/>
        <v/>
      </c>
    </row>
    <row r="69" spans="11:11" x14ac:dyDescent="0.3">
      <c r="K69" s="130" t="str">
        <f t="shared" si="0"/>
        <v/>
      </c>
    </row>
    <row r="70" spans="11:11" x14ac:dyDescent="0.3">
      <c r="K70" s="130" t="str">
        <f t="shared" si="0"/>
        <v/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3" sqref="D23"/>
    </sheetView>
  </sheetViews>
  <sheetFormatPr defaultRowHeight="14.4" x14ac:dyDescent="0.3"/>
  <cols>
    <col min="1" max="1" width="31.6640625" bestFit="1" customWidth="1"/>
  </cols>
  <sheetData>
    <row r="1" spans="1:4" x14ac:dyDescent="0.3">
      <c r="A1" t="s">
        <v>611</v>
      </c>
    </row>
    <row r="2" spans="1:4" x14ac:dyDescent="0.3">
      <c r="A2" t="s">
        <v>628</v>
      </c>
      <c r="B2">
        <v>-1</v>
      </c>
    </row>
    <row r="3" spans="1:4" x14ac:dyDescent="0.3">
      <c r="A3" t="s">
        <v>629</v>
      </c>
      <c r="B3">
        <v>-1</v>
      </c>
    </row>
    <row r="4" spans="1:4" x14ac:dyDescent="0.3">
      <c r="A4" t="s">
        <v>630</v>
      </c>
      <c r="B4">
        <v>-1</v>
      </c>
    </row>
    <row r="5" spans="1:4" x14ac:dyDescent="0.3">
      <c r="A5" t="s">
        <v>631</v>
      </c>
      <c r="B5">
        <v>-1</v>
      </c>
    </row>
    <row r="6" spans="1:4" x14ac:dyDescent="0.3">
      <c r="A6" t="s">
        <v>612</v>
      </c>
    </row>
    <row r="7" spans="1:4" x14ac:dyDescent="0.3">
      <c r="A7" t="s">
        <v>632</v>
      </c>
      <c r="B7">
        <v>2.5</v>
      </c>
    </row>
    <row r="8" spans="1:4" x14ac:dyDescent="0.3">
      <c r="A8" t="s">
        <v>633</v>
      </c>
      <c r="B8">
        <v>-1</v>
      </c>
    </row>
    <row r="9" spans="1:4" x14ac:dyDescent="0.3">
      <c r="A9" t="s">
        <v>634</v>
      </c>
      <c r="B9">
        <v>-1</v>
      </c>
    </row>
    <row r="10" spans="1:4" x14ac:dyDescent="0.3">
      <c r="A10" t="s">
        <v>614</v>
      </c>
    </row>
    <row r="11" spans="1:4" x14ac:dyDescent="0.3">
      <c r="A11" t="s">
        <v>635</v>
      </c>
      <c r="B11">
        <v>-1</v>
      </c>
    </row>
    <row r="12" spans="1:4" x14ac:dyDescent="0.3">
      <c r="A12" t="s">
        <v>615</v>
      </c>
    </row>
    <row r="13" spans="1:4" x14ac:dyDescent="0.3">
      <c r="A13" t="s">
        <v>636</v>
      </c>
      <c r="B13">
        <v>-1</v>
      </c>
    </row>
    <row r="14" spans="1:4" x14ac:dyDescent="0.3">
      <c r="A14" t="s">
        <v>637</v>
      </c>
      <c r="B14">
        <v>-1</v>
      </c>
      <c r="D14">
        <v>-6.5</v>
      </c>
    </row>
    <row r="18" spans="1:4" x14ac:dyDescent="0.3">
      <c r="A18" t="s">
        <v>641</v>
      </c>
    </row>
    <row r="19" spans="1:4" x14ac:dyDescent="0.3">
      <c r="A19" t="s">
        <v>648</v>
      </c>
      <c r="B19">
        <v>-1</v>
      </c>
    </row>
    <row r="20" spans="1:4" x14ac:dyDescent="0.3">
      <c r="A20" t="s">
        <v>649</v>
      </c>
      <c r="B20">
        <v>-1</v>
      </c>
    </row>
    <row r="21" spans="1:4" x14ac:dyDescent="0.3">
      <c r="A21" t="s">
        <v>642</v>
      </c>
    </row>
    <row r="22" spans="1:4" x14ac:dyDescent="0.3">
      <c r="A22" t="s">
        <v>650</v>
      </c>
      <c r="B22">
        <v>5</v>
      </c>
      <c r="D2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J4" sqref="J4"/>
    </sheetView>
  </sheetViews>
  <sheetFormatPr defaultRowHeight="14.4" x14ac:dyDescent="0.3"/>
  <cols>
    <col min="7" max="8" width="8.88671875" style="64"/>
  </cols>
  <sheetData>
    <row r="1" spans="1:10" x14ac:dyDescent="0.3">
      <c r="A1" t="s">
        <v>674</v>
      </c>
    </row>
    <row r="2" spans="1:10" x14ac:dyDescent="0.3">
      <c r="A2" t="s">
        <v>675</v>
      </c>
      <c r="G2" s="64" t="s">
        <v>697</v>
      </c>
      <c r="H2" s="64" t="s">
        <v>698</v>
      </c>
      <c r="I2" t="s">
        <v>699</v>
      </c>
      <c r="J2" t="s">
        <v>700</v>
      </c>
    </row>
    <row r="3" spans="1:10" x14ac:dyDescent="0.3">
      <c r="A3" s="128">
        <v>42709</v>
      </c>
      <c r="B3" t="s">
        <v>611</v>
      </c>
      <c r="C3" t="s">
        <v>653</v>
      </c>
      <c r="G3" s="64">
        <v>7</v>
      </c>
      <c r="H3" s="64" t="s">
        <v>696</v>
      </c>
      <c r="I3">
        <v>1</v>
      </c>
      <c r="J3">
        <f>IF(I3&lt;&gt;"",IF(H3="W",I3*(G3-1),IF(H3="PL",0,-I3)),"")</f>
        <v>0</v>
      </c>
    </row>
    <row r="4" spans="1:10" x14ac:dyDescent="0.3">
      <c r="B4" t="s">
        <v>656</v>
      </c>
      <c r="C4" t="s">
        <v>657</v>
      </c>
      <c r="G4" s="64">
        <v>5</v>
      </c>
      <c r="H4" s="64" t="s">
        <v>14</v>
      </c>
      <c r="I4">
        <v>1</v>
      </c>
      <c r="J4">
        <f t="shared" ref="J4:J50" si="0">IF(I4&lt;&gt;"",IF(H4="W",I4*(G4-1),IF(H4="PL",I4,-I4)),"")</f>
        <v>4</v>
      </c>
    </row>
    <row r="5" spans="1:10" x14ac:dyDescent="0.3">
      <c r="B5" t="s">
        <v>611</v>
      </c>
      <c r="C5" t="s">
        <v>654</v>
      </c>
      <c r="G5" s="64">
        <v>8</v>
      </c>
      <c r="H5" s="64" t="s">
        <v>15</v>
      </c>
      <c r="I5">
        <v>2</v>
      </c>
      <c r="J5">
        <f t="shared" si="0"/>
        <v>-2</v>
      </c>
    </row>
    <row r="6" spans="1:10" x14ac:dyDescent="0.3">
      <c r="B6" t="s">
        <v>656</v>
      </c>
      <c r="C6" t="s">
        <v>658</v>
      </c>
      <c r="G6" s="64">
        <v>17</v>
      </c>
      <c r="H6" s="64" t="s">
        <v>15</v>
      </c>
      <c r="I6">
        <v>3</v>
      </c>
      <c r="J6">
        <f t="shared" si="0"/>
        <v>-3</v>
      </c>
    </row>
    <row r="7" spans="1:10" x14ac:dyDescent="0.3">
      <c r="B7" t="s">
        <v>611</v>
      </c>
      <c r="C7" t="s">
        <v>655</v>
      </c>
      <c r="G7" s="64">
        <v>5.5</v>
      </c>
      <c r="H7" s="64" t="s">
        <v>14</v>
      </c>
      <c r="I7">
        <v>4</v>
      </c>
      <c r="J7">
        <f t="shared" si="0"/>
        <v>18</v>
      </c>
    </row>
    <row r="8" spans="1:10" x14ac:dyDescent="0.3">
      <c r="J8" t="str">
        <f t="shared" si="0"/>
        <v/>
      </c>
    </row>
    <row r="9" spans="1:10" x14ac:dyDescent="0.3">
      <c r="A9" s="128">
        <v>42710</v>
      </c>
      <c r="B9" s="128"/>
      <c r="J9" t="str">
        <f t="shared" si="0"/>
        <v/>
      </c>
    </row>
    <row r="10" spans="1:10" x14ac:dyDescent="0.3">
      <c r="B10" t="s">
        <v>664</v>
      </c>
      <c r="C10" t="s">
        <v>665</v>
      </c>
      <c r="J10" t="str">
        <f t="shared" si="0"/>
        <v/>
      </c>
    </row>
    <row r="11" spans="1:10" x14ac:dyDescent="0.3">
      <c r="B11" t="s">
        <v>659</v>
      </c>
      <c r="C11" t="s">
        <v>660</v>
      </c>
      <c r="J11" t="str">
        <f t="shared" si="0"/>
        <v/>
      </c>
    </row>
    <row r="12" spans="1:10" x14ac:dyDescent="0.3">
      <c r="B12" t="s">
        <v>669</v>
      </c>
      <c r="C12" t="s">
        <v>670</v>
      </c>
      <c r="J12" t="str">
        <f t="shared" si="0"/>
        <v/>
      </c>
    </row>
    <row r="13" spans="1:10" x14ac:dyDescent="0.3">
      <c r="B13" t="s">
        <v>664</v>
      </c>
      <c r="C13" t="s">
        <v>666</v>
      </c>
      <c r="J13" t="str">
        <f t="shared" si="0"/>
        <v/>
      </c>
    </row>
    <row r="14" spans="1:10" x14ac:dyDescent="0.3">
      <c r="B14" t="s">
        <v>659</v>
      </c>
      <c r="C14" t="s">
        <v>661</v>
      </c>
      <c r="J14" t="str">
        <f t="shared" si="0"/>
        <v/>
      </c>
    </row>
    <row r="15" spans="1:10" x14ac:dyDescent="0.3">
      <c r="B15" t="s">
        <v>669</v>
      </c>
      <c r="C15" t="s">
        <v>671</v>
      </c>
      <c r="J15" t="str">
        <f t="shared" si="0"/>
        <v/>
      </c>
    </row>
    <row r="16" spans="1:10" x14ac:dyDescent="0.3">
      <c r="B16" t="s">
        <v>664</v>
      </c>
      <c r="C16" t="s">
        <v>667</v>
      </c>
      <c r="J16" t="str">
        <f t="shared" si="0"/>
        <v/>
      </c>
    </row>
    <row r="17" spans="1:10" x14ac:dyDescent="0.3">
      <c r="B17" t="s">
        <v>659</v>
      </c>
      <c r="C17" t="s">
        <v>662</v>
      </c>
      <c r="J17" t="str">
        <f t="shared" si="0"/>
        <v/>
      </c>
    </row>
    <row r="18" spans="1:10" x14ac:dyDescent="0.3">
      <c r="B18" t="s">
        <v>669</v>
      </c>
      <c r="C18" t="s">
        <v>672</v>
      </c>
      <c r="J18" t="str">
        <f t="shared" si="0"/>
        <v/>
      </c>
    </row>
    <row r="19" spans="1:10" x14ac:dyDescent="0.3">
      <c r="B19" t="s">
        <v>664</v>
      </c>
      <c r="C19" t="s">
        <v>668</v>
      </c>
      <c r="J19" t="str">
        <f t="shared" si="0"/>
        <v/>
      </c>
    </row>
    <row r="20" spans="1:10" x14ac:dyDescent="0.3">
      <c r="B20" t="s">
        <v>659</v>
      </c>
      <c r="C20" t="s">
        <v>663</v>
      </c>
      <c r="J20" t="str">
        <f t="shared" si="0"/>
        <v/>
      </c>
    </row>
    <row r="21" spans="1:10" x14ac:dyDescent="0.3">
      <c r="B21" t="s">
        <v>669</v>
      </c>
      <c r="C21" t="s">
        <v>673</v>
      </c>
      <c r="J21" t="str">
        <f t="shared" si="0"/>
        <v/>
      </c>
    </row>
    <row r="22" spans="1:10" x14ac:dyDescent="0.3">
      <c r="J22" t="str">
        <f t="shared" si="0"/>
        <v/>
      </c>
    </row>
    <row r="23" spans="1:10" x14ac:dyDescent="0.3">
      <c r="A23" s="128">
        <v>42711</v>
      </c>
      <c r="B23" s="128"/>
      <c r="J23" t="str">
        <f t="shared" si="0"/>
        <v/>
      </c>
    </row>
    <row r="24" spans="1:10" x14ac:dyDescent="0.3">
      <c r="B24" t="s">
        <v>611</v>
      </c>
      <c r="C24" t="s">
        <v>628</v>
      </c>
      <c r="J24" t="str">
        <f t="shared" si="0"/>
        <v/>
      </c>
    </row>
    <row r="25" spans="1:10" x14ac:dyDescent="0.3">
      <c r="B25" t="s">
        <v>611</v>
      </c>
      <c r="C25" t="s">
        <v>629</v>
      </c>
      <c r="J25" t="str">
        <f t="shared" si="0"/>
        <v/>
      </c>
    </row>
    <row r="26" spans="1:10" x14ac:dyDescent="0.3">
      <c r="B26" t="s">
        <v>612</v>
      </c>
      <c r="C26" t="s">
        <v>632</v>
      </c>
      <c r="J26" t="str">
        <f t="shared" si="0"/>
        <v/>
      </c>
    </row>
    <row r="27" spans="1:10" x14ac:dyDescent="0.3">
      <c r="B27" t="s">
        <v>612</v>
      </c>
      <c r="C27" t="s">
        <v>633</v>
      </c>
      <c r="J27" t="str">
        <f t="shared" si="0"/>
        <v/>
      </c>
    </row>
    <row r="28" spans="1:10" x14ac:dyDescent="0.3">
      <c r="B28" t="s">
        <v>614</v>
      </c>
      <c r="C28" t="s">
        <v>635</v>
      </c>
      <c r="J28" t="str">
        <f t="shared" si="0"/>
        <v/>
      </c>
    </row>
    <row r="29" spans="1:10" x14ac:dyDescent="0.3">
      <c r="B29" t="s">
        <v>611</v>
      </c>
      <c r="C29" t="s">
        <v>630</v>
      </c>
      <c r="J29" t="str">
        <f t="shared" si="0"/>
        <v/>
      </c>
    </row>
    <row r="30" spans="1:10" x14ac:dyDescent="0.3">
      <c r="B30" t="s">
        <v>612</v>
      </c>
      <c r="C30" t="s">
        <v>634</v>
      </c>
      <c r="J30" t="str">
        <f t="shared" si="0"/>
        <v/>
      </c>
    </row>
    <row r="31" spans="1:10" x14ac:dyDescent="0.3">
      <c r="B31" t="s">
        <v>611</v>
      </c>
      <c r="C31" t="s">
        <v>631</v>
      </c>
      <c r="J31" t="str">
        <f t="shared" si="0"/>
        <v/>
      </c>
    </row>
    <row r="32" spans="1:10" x14ac:dyDescent="0.3">
      <c r="B32" t="s">
        <v>615</v>
      </c>
      <c r="C32" t="s">
        <v>636</v>
      </c>
      <c r="J32" t="str">
        <f t="shared" si="0"/>
        <v/>
      </c>
    </row>
    <row r="33" spans="1:10" x14ac:dyDescent="0.3">
      <c r="B33" t="s">
        <v>615</v>
      </c>
      <c r="C33" t="s">
        <v>637</v>
      </c>
      <c r="J33" t="str">
        <f t="shared" si="0"/>
        <v/>
      </c>
    </row>
    <row r="34" spans="1:10" x14ac:dyDescent="0.3">
      <c r="J34" t="str">
        <f t="shared" si="0"/>
        <v/>
      </c>
    </row>
    <row r="35" spans="1:10" x14ac:dyDescent="0.3">
      <c r="A35" s="128">
        <v>42712</v>
      </c>
      <c r="B35" s="128"/>
      <c r="J35" t="str">
        <f t="shared" si="0"/>
        <v/>
      </c>
    </row>
    <row r="36" spans="1:10" x14ac:dyDescent="0.3">
      <c r="B36" t="s">
        <v>641</v>
      </c>
      <c r="C36" t="s">
        <v>677</v>
      </c>
      <c r="J36" t="str">
        <f t="shared" si="0"/>
        <v/>
      </c>
    </row>
    <row r="37" spans="1:10" x14ac:dyDescent="0.3">
      <c r="B37" t="s">
        <v>640</v>
      </c>
      <c r="C37" t="s">
        <v>676</v>
      </c>
      <c r="J37" t="str">
        <f t="shared" si="0"/>
        <v/>
      </c>
    </row>
    <row r="38" spans="1:10" x14ac:dyDescent="0.3">
      <c r="B38" t="s">
        <v>643</v>
      </c>
      <c r="C38" t="s">
        <v>651</v>
      </c>
      <c r="J38" t="str">
        <f t="shared" si="0"/>
        <v/>
      </c>
    </row>
    <row r="39" spans="1:10" x14ac:dyDescent="0.3">
      <c r="B39" t="s">
        <v>641</v>
      </c>
      <c r="C39" t="s">
        <v>678</v>
      </c>
      <c r="J39" t="str">
        <f t="shared" si="0"/>
        <v/>
      </c>
    </row>
    <row r="40" spans="1:10" x14ac:dyDescent="0.3">
      <c r="B40" t="s">
        <v>641</v>
      </c>
      <c r="C40" t="s">
        <v>679</v>
      </c>
      <c r="J40" t="str">
        <f t="shared" si="0"/>
        <v/>
      </c>
    </row>
    <row r="41" spans="1:10" x14ac:dyDescent="0.3">
      <c r="B41" t="s">
        <v>642</v>
      </c>
      <c r="C41" t="s">
        <v>680</v>
      </c>
      <c r="J41" t="str">
        <f t="shared" si="0"/>
        <v/>
      </c>
    </row>
    <row r="42" spans="1:10" x14ac:dyDescent="0.3">
      <c r="J42" t="str">
        <f t="shared" si="0"/>
        <v/>
      </c>
    </row>
    <row r="43" spans="1:10" x14ac:dyDescent="0.3">
      <c r="J43" t="str">
        <f t="shared" si="0"/>
        <v/>
      </c>
    </row>
    <row r="44" spans="1:10" x14ac:dyDescent="0.3">
      <c r="J44" t="str">
        <f t="shared" si="0"/>
        <v/>
      </c>
    </row>
    <row r="45" spans="1:10" x14ac:dyDescent="0.3">
      <c r="J45" t="str">
        <f t="shared" si="0"/>
        <v/>
      </c>
    </row>
    <row r="46" spans="1:10" x14ac:dyDescent="0.3">
      <c r="J46" t="str">
        <f t="shared" si="0"/>
        <v/>
      </c>
    </row>
    <row r="47" spans="1:10" x14ac:dyDescent="0.3">
      <c r="J47" t="str">
        <f t="shared" si="0"/>
        <v/>
      </c>
    </row>
    <row r="48" spans="1:10" x14ac:dyDescent="0.3">
      <c r="J48" t="str">
        <f t="shared" si="0"/>
        <v/>
      </c>
    </row>
    <row r="49" spans="10:10" x14ac:dyDescent="0.3">
      <c r="J49" t="str">
        <f t="shared" si="0"/>
        <v/>
      </c>
    </row>
    <row r="50" spans="10:10" x14ac:dyDescent="0.3">
      <c r="J50" t="str">
        <f t="shared" si="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7" workbookViewId="0">
      <selection activeCell="G30" sqref="G30"/>
    </sheetView>
  </sheetViews>
  <sheetFormatPr defaultRowHeight="14.4" x14ac:dyDescent="0.3"/>
  <cols>
    <col min="7" max="8" width="8.88671875" style="64"/>
  </cols>
  <sheetData>
    <row r="1" spans="1:10" x14ac:dyDescent="0.3">
      <c r="A1" t="s">
        <v>681</v>
      </c>
    </row>
    <row r="2" spans="1:10" x14ac:dyDescent="0.3">
      <c r="A2" s="128">
        <v>42711</v>
      </c>
      <c r="B2" s="128"/>
      <c r="G2" s="64" t="s">
        <v>697</v>
      </c>
      <c r="H2" s="64" t="s">
        <v>698</v>
      </c>
      <c r="I2" t="s">
        <v>702</v>
      </c>
      <c r="J2" t="s">
        <v>701</v>
      </c>
    </row>
    <row r="3" spans="1:10" x14ac:dyDescent="0.3">
      <c r="B3" t="s">
        <v>611</v>
      </c>
      <c r="C3" t="s">
        <v>682</v>
      </c>
      <c r="G3" s="64">
        <v>7</v>
      </c>
      <c r="H3" s="64" t="s">
        <v>696</v>
      </c>
      <c r="I3">
        <v>1</v>
      </c>
      <c r="J3">
        <f>IF(I3&lt;&gt;"",IF(H3="W",I3*(G3-1),IF(H3="PL",0,-I3)),"")</f>
        <v>0</v>
      </c>
    </row>
    <row r="4" spans="1:10" x14ac:dyDescent="0.3">
      <c r="B4" t="s">
        <v>612</v>
      </c>
      <c r="C4" t="s">
        <v>613</v>
      </c>
      <c r="G4" s="64">
        <v>6</v>
      </c>
      <c r="H4" s="64" t="s">
        <v>15</v>
      </c>
      <c r="I4">
        <v>1</v>
      </c>
      <c r="J4">
        <f t="shared" ref="J4:J40" si="0">IF(I4&lt;&gt;"",IF(H4="W",I4*(G4-1),IF(H4="PL",0,-I4)),"")</f>
        <v>-1</v>
      </c>
    </row>
    <row r="5" spans="1:10" x14ac:dyDescent="0.3">
      <c r="B5" t="s">
        <v>611</v>
      </c>
      <c r="C5" t="s">
        <v>683</v>
      </c>
      <c r="G5" s="64">
        <v>15</v>
      </c>
      <c r="H5" s="64" t="s">
        <v>15</v>
      </c>
      <c r="I5">
        <v>2</v>
      </c>
      <c r="J5">
        <f t="shared" si="0"/>
        <v>-2</v>
      </c>
    </row>
    <row r="6" spans="1:10" x14ac:dyDescent="0.3">
      <c r="B6" t="s">
        <v>614</v>
      </c>
      <c r="C6" s="50" t="s">
        <v>685</v>
      </c>
      <c r="G6" s="64">
        <v>6.5</v>
      </c>
      <c r="H6" s="64" t="s">
        <v>14</v>
      </c>
      <c r="I6">
        <v>3</v>
      </c>
      <c r="J6">
        <f t="shared" si="0"/>
        <v>16.5</v>
      </c>
    </row>
    <row r="7" spans="1:10" x14ac:dyDescent="0.3">
      <c r="B7" t="s">
        <v>614</v>
      </c>
      <c r="C7" t="s">
        <v>686</v>
      </c>
      <c r="G7" s="64">
        <v>6.5</v>
      </c>
      <c r="H7" s="64" t="s">
        <v>696</v>
      </c>
      <c r="I7">
        <v>1</v>
      </c>
      <c r="J7">
        <f t="shared" si="0"/>
        <v>0</v>
      </c>
    </row>
    <row r="8" spans="1:10" x14ac:dyDescent="0.3">
      <c r="B8" t="s">
        <v>611</v>
      </c>
      <c r="C8" t="s">
        <v>684</v>
      </c>
      <c r="G8" s="64">
        <v>9</v>
      </c>
      <c r="H8" s="64" t="s">
        <v>15</v>
      </c>
      <c r="I8">
        <v>1</v>
      </c>
      <c r="J8">
        <f t="shared" si="0"/>
        <v>-1</v>
      </c>
    </row>
    <row r="9" spans="1:10" x14ac:dyDescent="0.3">
      <c r="B9" t="s">
        <v>615</v>
      </c>
      <c r="C9" t="s">
        <v>687</v>
      </c>
      <c r="G9" s="64">
        <v>17</v>
      </c>
      <c r="H9" s="64" t="s">
        <v>15</v>
      </c>
      <c r="I9">
        <v>2</v>
      </c>
      <c r="J9">
        <f t="shared" si="0"/>
        <v>-2</v>
      </c>
    </row>
    <row r="10" spans="1:10" x14ac:dyDescent="0.3">
      <c r="B10" t="s">
        <v>615</v>
      </c>
      <c r="C10" t="s">
        <v>688</v>
      </c>
      <c r="G10" s="64">
        <v>9</v>
      </c>
      <c r="H10" s="64" t="s">
        <v>14</v>
      </c>
      <c r="I10">
        <v>3</v>
      </c>
      <c r="J10">
        <f t="shared" si="0"/>
        <v>24</v>
      </c>
    </row>
    <row r="11" spans="1:10" x14ac:dyDescent="0.3">
      <c r="B11" t="s">
        <v>615</v>
      </c>
      <c r="C11" t="s">
        <v>694</v>
      </c>
      <c r="G11" s="64">
        <v>12</v>
      </c>
      <c r="H11" s="64" t="s">
        <v>15</v>
      </c>
      <c r="I11">
        <v>1</v>
      </c>
      <c r="J11">
        <f t="shared" si="0"/>
        <v>-1</v>
      </c>
    </row>
    <row r="12" spans="1:10" x14ac:dyDescent="0.3">
      <c r="B12" t="s">
        <v>615</v>
      </c>
      <c r="C12" t="s">
        <v>695</v>
      </c>
      <c r="G12" s="64">
        <v>9</v>
      </c>
      <c r="H12" s="64" t="s">
        <v>15</v>
      </c>
      <c r="I12">
        <v>2</v>
      </c>
      <c r="J12">
        <f t="shared" si="0"/>
        <v>-2</v>
      </c>
    </row>
    <row r="13" spans="1:10" x14ac:dyDescent="0.3">
      <c r="J13" t="str">
        <f t="shared" si="0"/>
        <v/>
      </c>
    </row>
    <row r="14" spans="1:10" x14ac:dyDescent="0.3">
      <c r="A14" s="128">
        <v>42712</v>
      </c>
      <c r="B14" s="128"/>
      <c r="J14" t="str">
        <f t="shared" si="0"/>
        <v/>
      </c>
    </row>
    <row r="15" spans="1:10" x14ac:dyDescent="0.3">
      <c r="B15" t="s">
        <v>642</v>
      </c>
      <c r="C15" t="s">
        <v>691</v>
      </c>
      <c r="G15" s="64">
        <v>10</v>
      </c>
      <c r="H15" s="64" t="s">
        <v>696</v>
      </c>
      <c r="I15">
        <v>1</v>
      </c>
      <c r="J15">
        <f t="shared" si="0"/>
        <v>0</v>
      </c>
    </row>
    <row r="16" spans="1:10" x14ac:dyDescent="0.3">
      <c r="B16" t="s">
        <v>641</v>
      </c>
      <c r="C16" t="s">
        <v>692</v>
      </c>
      <c r="G16" s="64">
        <v>17</v>
      </c>
      <c r="H16" s="64" t="s">
        <v>15</v>
      </c>
      <c r="I16">
        <v>1</v>
      </c>
      <c r="J16">
        <f t="shared" si="0"/>
        <v>-1</v>
      </c>
    </row>
    <row r="17" spans="1:10" x14ac:dyDescent="0.3">
      <c r="B17" t="s">
        <v>640</v>
      </c>
      <c r="C17" t="s">
        <v>693</v>
      </c>
      <c r="G17" s="64">
        <v>6.5</v>
      </c>
      <c r="H17" s="64" t="s">
        <v>15</v>
      </c>
      <c r="I17">
        <v>2</v>
      </c>
      <c r="J17">
        <f t="shared" si="0"/>
        <v>-2</v>
      </c>
    </row>
    <row r="18" spans="1:10" x14ac:dyDescent="0.3">
      <c r="B18" t="s">
        <v>642</v>
      </c>
      <c r="C18" t="s">
        <v>646</v>
      </c>
      <c r="G18" s="64">
        <v>6.5</v>
      </c>
      <c r="H18" s="64" t="s">
        <v>15</v>
      </c>
      <c r="I18">
        <v>3</v>
      </c>
      <c r="J18">
        <f t="shared" si="0"/>
        <v>-3</v>
      </c>
    </row>
    <row r="19" spans="1:10" x14ac:dyDescent="0.3">
      <c r="B19" t="s">
        <v>641</v>
      </c>
      <c r="C19" t="s">
        <v>645</v>
      </c>
      <c r="G19" s="64">
        <v>8</v>
      </c>
      <c r="H19" s="64" t="s">
        <v>15</v>
      </c>
      <c r="I19">
        <v>4</v>
      </c>
      <c r="J19">
        <f t="shared" si="0"/>
        <v>-4</v>
      </c>
    </row>
    <row r="20" spans="1:10" x14ac:dyDescent="0.3">
      <c r="B20" t="s">
        <v>643</v>
      </c>
      <c r="C20" t="s">
        <v>689</v>
      </c>
      <c r="G20" s="64">
        <v>9</v>
      </c>
      <c r="H20" s="64" t="s">
        <v>14</v>
      </c>
      <c r="I20">
        <v>5</v>
      </c>
      <c r="J20">
        <f t="shared" si="0"/>
        <v>40</v>
      </c>
    </row>
    <row r="21" spans="1:10" x14ac:dyDescent="0.3">
      <c r="B21" t="s">
        <v>643</v>
      </c>
      <c r="C21" t="s">
        <v>690</v>
      </c>
      <c r="G21" s="64">
        <v>15</v>
      </c>
      <c r="H21" s="64" t="s">
        <v>15</v>
      </c>
      <c r="I21">
        <v>1</v>
      </c>
      <c r="J21">
        <f t="shared" si="0"/>
        <v>-1</v>
      </c>
    </row>
    <row r="22" spans="1:10" x14ac:dyDescent="0.3">
      <c r="B22" t="s">
        <v>640</v>
      </c>
      <c r="C22" t="s">
        <v>644</v>
      </c>
      <c r="G22" s="64">
        <v>4.5</v>
      </c>
      <c r="H22" s="64" t="s">
        <v>15</v>
      </c>
      <c r="I22">
        <v>2</v>
      </c>
      <c r="J22">
        <f t="shared" si="0"/>
        <v>-2</v>
      </c>
    </row>
    <row r="23" spans="1:10" x14ac:dyDescent="0.3">
      <c r="J23" t="str">
        <f t="shared" si="0"/>
        <v/>
      </c>
    </row>
    <row r="24" spans="1:10" x14ac:dyDescent="0.3">
      <c r="A24" s="128">
        <v>42717</v>
      </c>
      <c r="J24" t="str">
        <f t="shared" si="0"/>
        <v/>
      </c>
    </row>
    <row r="25" spans="1:10" x14ac:dyDescent="0.3">
      <c r="B25" t="s">
        <v>704</v>
      </c>
      <c r="G25" s="64">
        <v>10</v>
      </c>
      <c r="H25" s="64" t="s">
        <v>708</v>
      </c>
      <c r="I25">
        <v>1</v>
      </c>
      <c r="J25">
        <f t="shared" si="0"/>
        <v>0</v>
      </c>
    </row>
    <row r="26" spans="1:10" x14ac:dyDescent="0.3">
      <c r="B26" t="s">
        <v>707</v>
      </c>
      <c r="G26" s="64">
        <v>23</v>
      </c>
      <c r="H26" s="64" t="s">
        <v>709</v>
      </c>
      <c r="I26">
        <v>1</v>
      </c>
      <c r="J26">
        <f>IF(I26&lt;&gt;"",IF(H26="W",I26*(G26-1),IF(H26="PL",0,-I26)),"")</f>
        <v>22</v>
      </c>
    </row>
    <row r="27" spans="1:10" x14ac:dyDescent="0.3">
      <c r="B27" t="s">
        <v>705</v>
      </c>
      <c r="G27" s="64">
        <v>7</v>
      </c>
      <c r="H27" s="64" t="s">
        <v>710</v>
      </c>
      <c r="I27">
        <v>1</v>
      </c>
      <c r="J27">
        <f t="shared" si="0"/>
        <v>-1</v>
      </c>
    </row>
    <row r="28" spans="1:10" x14ac:dyDescent="0.3">
      <c r="B28" t="s">
        <v>703</v>
      </c>
      <c r="G28" s="64">
        <v>7</v>
      </c>
      <c r="H28" s="64" t="s">
        <v>710</v>
      </c>
      <c r="I28">
        <v>2</v>
      </c>
      <c r="J28">
        <f t="shared" si="0"/>
        <v>-2</v>
      </c>
    </row>
    <row r="29" spans="1:10" x14ac:dyDescent="0.3">
      <c r="B29" t="s">
        <v>706</v>
      </c>
      <c r="G29" s="64">
        <v>6</v>
      </c>
      <c r="H29" s="64" t="s">
        <v>710</v>
      </c>
      <c r="I29">
        <v>3</v>
      </c>
      <c r="J29">
        <f t="shared" si="0"/>
        <v>-3</v>
      </c>
    </row>
    <row r="30" spans="1:10" x14ac:dyDescent="0.3">
      <c r="J30" t="str">
        <f t="shared" si="0"/>
        <v/>
      </c>
    </row>
    <row r="31" spans="1:10" x14ac:dyDescent="0.3">
      <c r="J31" t="str">
        <f t="shared" si="0"/>
        <v/>
      </c>
    </row>
    <row r="32" spans="1:10" x14ac:dyDescent="0.3">
      <c r="J32" t="str">
        <f t="shared" si="0"/>
        <v/>
      </c>
    </row>
    <row r="33" spans="10:10" x14ac:dyDescent="0.3">
      <c r="J33" t="str">
        <f t="shared" si="0"/>
        <v/>
      </c>
    </row>
    <row r="34" spans="10:10" x14ac:dyDescent="0.3">
      <c r="J34" t="str">
        <f t="shared" si="0"/>
        <v/>
      </c>
    </row>
    <row r="35" spans="10:10" x14ac:dyDescent="0.3">
      <c r="J35" t="str">
        <f t="shared" si="0"/>
        <v/>
      </c>
    </row>
    <row r="36" spans="10:10" x14ac:dyDescent="0.3">
      <c r="J36" t="str">
        <f t="shared" si="0"/>
        <v/>
      </c>
    </row>
    <row r="37" spans="10:10" x14ac:dyDescent="0.3">
      <c r="J37" t="str">
        <f t="shared" si="0"/>
        <v/>
      </c>
    </row>
    <row r="38" spans="10:10" x14ac:dyDescent="0.3">
      <c r="J38" t="str">
        <f t="shared" si="0"/>
        <v/>
      </c>
    </row>
    <row r="39" spans="10:10" x14ac:dyDescent="0.3">
      <c r="J39" t="str">
        <f t="shared" si="0"/>
        <v/>
      </c>
    </row>
    <row r="40" spans="10:10" x14ac:dyDescent="0.3">
      <c r="J40" t="str">
        <f t="shared" si="0"/>
        <v/>
      </c>
    </row>
    <row r="41" spans="10:10" x14ac:dyDescent="0.3">
      <c r="J41" t="str">
        <f t="shared" ref="J41:J50" si="1">IF(I41&lt;&gt;"",IF(H41="W",I41*(G41-1),IF(H41="PL",I41,-I41)),"")</f>
        <v/>
      </c>
    </row>
    <row r="42" spans="10:10" x14ac:dyDescent="0.3">
      <c r="J42" t="str">
        <f t="shared" si="1"/>
        <v/>
      </c>
    </row>
    <row r="43" spans="10:10" x14ac:dyDescent="0.3">
      <c r="J43" t="str">
        <f t="shared" si="1"/>
        <v/>
      </c>
    </row>
    <row r="44" spans="10:10" x14ac:dyDescent="0.3">
      <c r="J44" t="str">
        <f t="shared" si="1"/>
        <v/>
      </c>
    </row>
    <row r="45" spans="10:10" x14ac:dyDescent="0.3">
      <c r="J45" t="str">
        <f t="shared" si="1"/>
        <v/>
      </c>
    </row>
    <row r="46" spans="10:10" x14ac:dyDescent="0.3">
      <c r="J46" t="str">
        <f t="shared" si="1"/>
        <v/>
      </c>
    </row>
    <row r="47" spans="10:10" x14ac:dyDescent="0.3">
      <c r="J47" t="str">
        <f t="shared" si="1"/>
        <v/>
      </c>
    </row>
    <row r="48" spans="10:10" x14ac:dyDescent="0.3">
      <c r="J48" t="str">
        <f t="shared" si="1"/>
        <v/>
      </c>
    </row>
    <row r="49" spans="10:10" x14ac:dyDescent="0.3">
      <c r="J49" t="str">
        <f t="shared" si="1"/>
        <v/>
      </c>
    </row>
    <row r="50" spans="10:10" x14ac:dyDescent="0.3">
      <c r="J50" t="str">
        <f t="shared" si="1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E23" sqref="AE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48576"/>
  <sheetViews>
    <sheetView zoomScale="60" zoomScaleNormal="60" workbookViewId="0">
      <selection activeCell="G34" sqref="G34"/>
    </sheetView>
  </sheetViews>
  <sheetFormatPr defaultRowHeight="14.4" x14ac:dyDescent="0.3"/>
  <cols>
    <col min="1" max="1" width="22.44140625" style="50" customWidth="1"/>
    <col min="2" max="2" width="14.33203125" style="50" bestFit="1" customWidth="1"/>
    <col min="3" max="3" width="18.44140625" style="50" bestFit="1" customWidth="1"/>
    <col min="4" max="4" width="6.44140625" style="50" bestFit="1" customWidth="1"/>
    <col min="5" max="5" width="7.33203125" style="50" bestFit="1" customWidth="1"/>
    <col min="6" max="6" width="14.5546875" style="50" bestFit="1" customWidth="1"/>
    <col min="7" max="7" width="8.6640625" style="50" bestFit="1" customWidth="1"/>
    <col min="8" max="8" width="15.109375" style="50" bestFit="1" customWidth="1"/>
    <col min="9" max="9" width="19.5546875" style="50" bestFit="1" customWidth="1"/>
    <col min="10" max="10" width="10.109375" style="50" bestFit="1" customWidth="1"/>
    <col min="11" max="11" width="3.109375" style="50" bestFit="1" customWidth="1"/>
    <col min="12" max="12" width="4.44140625" style="50" customWidth="1"/>
    <col min="13" max="13" width="6.6640625" style="104" bestFit="1" customWidth="1"/>
    <col min="14" max="14" width="5" style="50" bestFit="1" customWidth="1"/>
    <col min="15" max="15" width="2.33203125" style="50" bestFit="1" customWidth="1"/>
    <col min="16" max="16" width="5.6640625" style="50" bestFit="1" customWidth="1"/>
  </cols>
  <sheetData>
    <row r="3" spans="1:16" x14ac:dyDescent="0.3">
      <c r="A3" s="91"/>
      <c r="B3" s="2"/>
      <c r="C3" s="3"/>
      <c r="D3" s="4"/>
      <c r="E3" s="5"/>
      <c r="F3" s="5"/>
      <c r="G3" s="6"/>
      <c r="H3"/>
      <c r="I3" s="9" t="str">
        <f>IF(D3="","",IF(G3="Won", H3,-E3))</f>
        <v/>
      </c>
      <c r="J3" s="10"/>
    </row>
    <row r="4" spans="1:16" x14ac:dyDescent="0.3">
      <c r="A4" s="11" t="s">
        <v>2</v>
      </c>
      <c r="B4" s="12" t="s">
        <v>3</v>
      </c>
      <c r="C4" s="12" t="s">
        <v>4</v>
      </c>
      <c r="D4" s="13" t="s">
        <v>5</v>
      </c>
      <c r="E4" s="13" t="s">
        <v>7</v>
      </c>
      <c r="F4" s="13" t="s">
        <v>8</v>
      </c>
      <c r="G4" s="14" t="s">
        <v>9</v>
      </c>
      <c r="H4" s="12" t="s">
        <v>11</v>
      </c>
      <c r="I4" s="12" t="s">
        <v>12</v>
      </c>
      <c r="J4" s="15" t="s">
        <v>13</v>
      </c>
      <c r="K4" s="92" t="s">
        <v>14</v>
      </c>
      <c r="L4" s="93" t="s">
        <v>15</v>
      </c>
      <c r="M4" s="105" t="s">
        <v>16</v>
      </c>
    </row>
    <row r="5" spans="1:16" x14ac:dyDescent="0.3">
      <c r="A5" s="51">
        <v>42501</v>
      </c>
      <c r="B5" s="17" t="s">
        <v>362</v>
      </c>
      <c r="C5" s="18" t="s">
        <v>363</v>
      </c>
      <c r="D5" s="19">
        <v>3.5</v>
      </c>
      <c r="E5" s="20">
        <v>1</v>
      </c>
      <c r="F5" s="20">
        <f>D5*E5</f>
        <v>3.5</v>
      </c>
      <c r="G5" s="21" t="s">
        <v>28</v>
      </c>
      <c r="H5" s="20">
        <f>IF(E5="","",(E5*D5)-1)</f>
        <v>2.5</v>
      </c>
      <c r="I5" s="20">
        <f>IF(G5="","",IF(G5="Won", H5,-E5))</f>
        <v>2.5</v>
      </c>
      <c r="J5" s="22">
        <f>I5</f>
        <v>2.5</v>
      </c>
      <c r="K5" s="56">
        <f>IF(G5="Won",1,0)</f>
        <v>1</v>
      </c>
      <c r="L5" s="56">
        <f>IF(G5="Lost",1,0)</f>
        <v>0</v>
      </c>
      <c r="M5" s="102">
        <f t="shared" ref="M5:M29" si="0">IF(G5="","",K5/(K5+L5))</f>
        <v>1</v>
      </c>
      <c r="N5" s="49">
        <f t="shared" ref="N5:N30" si="1">D5</f>
        <v>3.5</v>
      </c>
      <c r="O5" s="50">
        <v>1</v>
      </c>
      <c r="P5" s="49">
        <f>N5-O5</f>
        <v>2.5</v>
      </c>
    </row>
    <row r="6" spans="1:16" x14ac:dyDescent="0.3">
      <c r="A6" s="96">
        <v>42501</v>
      </c>
      <c r="B6" s="25" t="s">
        <v>49</v>
      </c>
      <c r="C6" s="26" t="s">
        <v>364</v>
      </c>
      <c r="D6" s="19">
        <v>1.8</v>
      </c>
      <c r="E6" s="20">
        <v>1</v>
      </c>
      <c r="F6" s="20">
        <f t="shared" ref="F6:F29" si="2">IF(D6="","",IF(G5="Won",  D6*E6,D6*E6))</f>
        <v>1.8</v>
      </c>
      <c r="G6" s="21" t="s">
        <v>28</v>
      </c>
      <c r="H6" s="20">
        <f>IF(E6="","",(E6*D6)-1)</f>
        <v>0.8</v>
      </c>
      <c r="I6" s="20">
        <f t="shared" ref="I6:I29" si="3">IF(G6="","",IF(G6="Won",H6,IF(G6="Push",0,-E6)))</f>
        <v>0.8</v>
      </c>
      <c r="J6" s="20">
        <f t="shared" ref="J6:J29" si="4">IF(G6="","",I6+J5)</f>
        <v>3.3</v>
      </c>
      <c r="K6" s="97">
        <f t="shared" ref="K6:K29" si="5">IF(G6="","",IF(G6="Won",K5+1,IF(G6="Push",K5,K5)))</f>
        <v>2</v>
      </c>
      <c r="L6" s="97">
        <f t="shared" ref="L6:L29" si="6">IF(G6="","",IF(G6="Lost",L5+1,IF(G6="Push",L5,L5)))</f>
        <v>0</v>
      </c>
      <c r="M6" s="102">
        <f t="shared" si="0"/>
        <v>1</v>
      </c>
      <c r="N6" s="49">
        <f t="shared" si="1"/>
        <v>1.8</v>
      </c>
      <c r="O6" s="50">
        <v>1</v>
      </c>
      <c r="P6" s="49">
        <f t="shared" ref="P6:P29" si="7">N6-O6</f>
        <v>0.8</v>
      </c>
    </row>
    <row r="7" spans="1:16" x14ac:dyDescent="0.3">
      <c r="A7" s="96">
        <v>42501</v>
      </c>
      <c r="B7" s="25" t="s">
        <v>365</v>
      </c>
      <c r="C7" s="26" t="s">
        <v>366</v>
      </c>
      <c r="D7" s="19">
        <v>2.75</v>
      </c>
      <c r="E7" s="20">
        <v>1</v>
      </c>
      <c r="F7" s="20">
        <f t="shared" si="2"/>
        <v>2.75</v>
      </c>
      <c r="G7" s="21" t="s">
        <v>19</v>
      </c>
      <c r="H7" s="20">
        <f t="shared" ref="H7:H29" si="8">IF(E7="","",(E7*D7)-1)</f>
        <v>1.75</v>
      </c>
      <c r="I7" s="20">
        <f t="shared" si="3"/>
        <v>-1</v>
      </c>
      <c r="J7" s="20">
        <f t="shared" si="4"/>
        <v>2.2999999999999998</v>
      </c>
      <c r="K7" s="97">
        <f t="shared" si="5"/>
        <v>2</v>
      </c>
      <c r="L7" s="97">
        <f t="shared" si="6"/>
        <v>1</v>
      </c>
      <c r="M7" s="102">
        <f t="shared" si="0"/>
        <v>0.66666666666666663</v>
      </c>
      <c r="N7" s="49">
        <f t="shared" si="1"/>
        <v>2.75</v>
      </c>
      <c r="O7" s="50">
        <v>1</v>
      </c>
      <c r="P7" s="49">
        <f t="shared" si="7"/>
        <v>1.75</v>
      </c>
    </row>
    <row r="8" spans="1:16" x14ac:dyDescent="0.3">
      <c r="A8" s="96">
        <v>42501</v>
      </c>
      <c r="B8" s="25" t="s">
        <v>367</v>
      </c>
      <c r="C8" s="26" t="s">
        <v>368</v>
      </c>
      <c r="D8" s="19">
        <v>3.5</v>
      </c>
      <c r="E8" s="20">
        <v>1</v>
      </c>
      <c r="F8" s="20">
        <f t="shared" si="2"/>
        <v>3.5</v>
      </c>
      <c r="G8" s="21" t="s">
        <v>28</v>
      </c>
      <c r="H8" s="20">
        <f t="shared" si="8"/>
        <v>2.5</v>
      </c>
      <c r="I8" s="20">
        <f t="shared" si="3"/>
        <v>2.5</v>
      </c>
      <c r="J8" s="20">
        <f t="shared" si="4"/>
        <v>4.8</v>
      </c>
      <c r="K8" s="97">
        <f t="shared" si="5"/>
        <v>3</v>
      </c>
      <c r="L8" s="97">
        <f t="shared" si="6"/>
        <v>1</v>
      </c>
      <c r="M8" s="102">
        <f t="shared" si="0"/>
        <v>0.75</v>
      </c>
      <c r="N8" s="49">
        <f t="shared" si="1"/>
        <v>3.5</v>
      </c>
      <c r="O8" s="50">
        <v>1</v>
      </c>
      <c r="P8" s="49">
        <f t="shared" si="7"/>
        <v>2.5</v>
      </c>
    </row>
    <row r="9" spans="1:16" x14ac:dyDescent="0.3">
      <c r="A9" s="96">
        <v>42502</v>
      </c>
      <c r="B9" s="27" t="s">
        <v>369</v>
      </c>
      <c r="C9" s="28" t="s">
        <v>370</v>
      </c>
      <c r="D9" s="19">
        <v>4.5</v>
      </c>
      <c r="E9" s="20">
        <v>1</v>
      </c>
      <c r="F9" s="20">
        <f t="shared" si="2"/>
        <v>4.5</v>
      </c>
      <c r="G9" s="21" t="s">
        <v>19</v>
      </c>
      <c r="H9" s="20">
        <f t="shared" si="8"/>
        <v>3.5</v>
      </c>
      <c r="I9" s="20">
        <f t="shared" si="3"/>
        <v>-1</v>
      </c>
      <c r="J9" s="20">
        <f t="shared" si="4"/>
        <v>3.8</v>
      </c>
      <c r="K9" s="97">
        <f t="shared" si="5"/>
        <v>3</v>
      </c>
      <c r="L9" s="97">
        <f t="shared" si="6"/>
        <v>2</v>
      </c>
      <c r="M9" s="102">
        <f t="shared" si="0"/>
        <v>0.6</v>
      </c>
      <c r="N9" s="49">
        <f t="shared" si="1"/>
        <v>4.5</v>
      </c>
      <c r="O9" s="50">
        <v>1</v>
      </c>
      <c r="P9" s="49">
        <f t="shared" si="7"/>
        <v>3.5</v>
      </c>
    </row>
    <row r="10" spans="1:16" x14ac:dyDescent="0.3">
      <c r="A10" s="96">
        <v>42502</v>
      </c>
      <c r="B10" s="27" t="s">
        <v>371</v>
      </c>
      <c r="C10" s="28" t="s">
        <v>372</v>
      </c>
      <c r="D10" s="19">
        <v>2.62</v>
      </c>
      <c r="E10" s="20">
        <v>1</v>
      </c>
      <c r="F10" s="20">
        <f t="shared" si="2"/>
        <v>2.62</v>
      </c>
      <c r="G10" s="21" t="s">
        <v>28</v>
      </c>
      <c r="H10" s="20">
        <f t="shared" si="8"/>
        <v>1.62</v>
      </c>
      <c r="I10" s="20">
        <f t="shared" si="3"/>
        <v>1.62</v>
      </c>
      <c r="J10" s="20">
        <f t="shared" si="4"/>
        <v>5.42</v>
      </c>
      <c r="K10" s="97">
        <f t="shared" si="5"/>
        <v>4</v>
      </c>
      <c r="L10" s="97">
        <f t="shared" si="6"/>
        <v>2</v>
      </c>
      <c r="M10" s="102">
        <f t="shared" si="0"/>
        <v>0.66666666666666663</v>
      </c>
      <c r="N10" s="49">
        <f t="shared" si="1"/>
        <v>2.62</v>
      </c>
      <c r="O10" s="50">
        <v>1</v>
      </c>
      <c r="P10" s="49">
        <f t="shared" si="7"/>
        <v>1.62</v>
      </c>
    </row>
    <row r="11" spans="1:16" x14ac:dyDescent="0.3">
      <c r="A11" s="96">
        <v>42502</v>
      </c>
      <c r="B11" s="27" t="s">
        <v>373</v>
      </c>
      <c r="C11" s="28" t="s">
        <v>374</v>
      </c>
      <c r="D11" s="19">
        <v>4.5</v>
      </c>
      <c r="E11" s="20">
        <v>1</v>
      </c>
      <c r="F11" s="20">
        <f t="shared" si="2"/>
        <v>4.5</v>
      </c>
      <c r="G11" s="21" t="s">
        <v>28</v>
      </c>
      <c r="H11" s="20">
        <f t="shared" si="8"/>
        <v>3.5</v>
      </c>
      <c r="I11" s="20">
        <f t="shared" si="3"/>
        <v>3.5</v>
      </c>
      <c r="J11" s="20">
        <f t="shared" si="4"/>
        <v>8.92</v>
      </c>
      <c r="K11" s="97">
        <f t="shared" si="5"/>
        <v>5</v>
      </c>
      <c r="L11" s="97">
        <f t="shared" si="6"/>
        <v>2</v>
      </c>
      <c r="M11" s="102">
        <f t="shared" si="0"/>
        <v>0.7142857142857143</v>
      </c>
      <c r="N11" s="49">
        <f t="shared" si="1"/>
        <v>4.5</v>
      </c>
      <c r="O11" s="50">
        <v>1</v>
      </c>
      <c r="P11" s="49">
        <f t="shared" si="7"/>
        <v>3.5</v>
      </c>
    </row>
    <row r="12" spans="1:16" x14ac:dyDescent="0.3">
      <c r="A12" s="96">
        <v>42502</v>
      </c>
      <c r="B12" s="27" t="s">
        <v>375</v>
      </c>
      <c r="C12" s="28" t="s">
        <v>376</v>
      </c>
      <c r="D12" s="19">
        <v>4</v>
      </c>
      <c r="E12" s="20">
        <v>1</v>
      </c>
      <c r="F12" s="20">
        <f t="shared" si="2"/>
        <v>4</v>
      </c>
      <c r="G12" s="21" t="s">
        <v>19</v>
      </c>
      <c r="H12" s="20">
        <f t="shared" si="8"/>
        <v>3</v>
      </c>
      <c r="I12" s="20">
        <f t="shared" si="3"/>
        <v>-1</v>
      </c>
      <c r="J12" s="20">
        <f t="shared" si="4"/>
        <v>7.92</v>
      </c>
      <c r="K12" s="97">
        <f t="shared" si="5"/>
        <v>5</v>
      </c>
      <c r="L12" s="97">
        <f t="shared" si="6"/>
        <v>3</v>
      </c>
      <c r="M12" s="102">
        <f t="shared" si="0"/>
        <v>0.625</v>
      </c>
      <c r="N12" s="49">
        <f t="shared" si="1"/>
        <v>4</v>
      </c>
      <c r="O12" s="50">
        <v>1</v>
      </c>
      <c r="P12" s="49">
        <f t="shared" si="7"/>
        <v>3</v>
      </c>
    </row>
    <row r="13" spans="1:16" x14ac:dyDescent="0.3">
      <c r="A13" s="96">
        <v>42502</v>
      </c>
      <c r="B13" s="27" t="s">
        <v>377</v>
      </c>
      <c r="C13" s="28" t="s">
        <v>378</v>
      </c>
      <c r="D13" s="19">
        <v>6</v>
      </c>
      <c r="E13" s="20">
        <v>1</v>
      </c>
      <c r="F13" s="20">
        <f t="shared" si="2"/>
        <v>6</v>
      </c>
      <c r="G13" s="21" t="s">
        <v>19</v>
      </c>
      <c r="H13" s="20">
        <f t="shared" si="8"/>
        <v>5</v>
      </c>
      <c r="I13" s="20">
        <f t="shared" si="3"/>
        <v>-1</v>
      </c>
      <c r="J13" s="20">
        <f t="shared" si="4"/>
        <v>6.92</v>
      </c>
      <c r="K13" s="97">
        <f t="shared" si="5"/>
        <v>5</v>
      </c>
      <c r="L13" s="97">
        <f t="shared" si="6"/>
        <v>4</v>
      </c>
      <c r="M13" s="102">
        <f t="shared" si="0"/>
        <v>0.55555555555555558</v>
      </c>
      <c r="N13" s="49">
        <f t="shared" si="1"/>
        <v>6</v>
      </c>
      <c r="O13" s="50">
        <v>1</v>
      </c>
      <c r="P13" s="49">
        <f t="shared" si="7"/>
        <v>5</v>
      </c>
    </row>
    <row r="14" spans="1:16" x14ac:dyDescent="0.3">
      <c r="A14" s="96">
        <v>42516</v>
      </c>
      <c r="B14" s="27" t="s">
        <v>379</v>
      </c>
      <c r="C14" s="28" t="s">
        <v>380</v>
      </c>
      <c r="D14" s="19">
        <v>2.75</v>
      </c>
      <c r="E14" s="20">
        <v>1</v>
      </c>
      <c r="F14" s="20">
        <f t="shared" si="2"/>
        <v>2.75</v>
      </c>
      <c r="G14" s="21" t="s">
        <v>19</v>
      </c>
      <c r="H14" s="20">
        <f t="shared" si="8"/>
        <v>1.75</v>
      </c>
      <c r="I14" s="20">
        <f t="shared" si="3"/>
        <v>-1</v>
      </c>
      <c r="J14" s="20">
        <f t="shared" si="4"/>
        <v>5.92</v>
      </c>
      <c r="K14" s="97">
        <f t="shared" si="5"/>
        <v>5</v>
      </c>
      <c r="L14" s="97">
        <f t="shared" si="6"/>
        <v>5</v>
      </c>
      <c r="M14" s="102">
        <f t="shared" si="0"/>
        <v>0.5</v>
      </c>
      <c r="N14" s="49">
        <f t="shared" si="1"/>
        <v>2.75</v>
      </c>
      <c r="O14" s="50">
        <v>1</v>
      </c>
      <c r="P14" s="49">
        <f t="shared" si="7"/>
        <v>1.75</v>
      </c>
    </row>
    <row r="15" spans="1:16" x14ac:dyDescent="0.3">
      <c r="A15" s="96">
        <v>42516</v>
      </c>
      <c r="B15" s="27" t="s">
        <v>381</v>
      </c>
      <c r="C15" s="28" t="s">
        <v>382</v>
      </c>
      <c r="D15" s="19">
        <v>3.75</v>
      </c>
      <c r="E15" s="20">
        <v>1</v>
      </c>
      <c r="F15" s="20">
        <f t="shared" si="2"/>
        <v>3.75</v>
      </c>
      <c r="G15" s="21" t="s">
        <v>19</v>
      </c>
      <c r="H15" s="20">
        <f t="shared" si="8"/>
        <v>2.75</v>
      </c>
      <c r="I15" s="20">
        <f t="shared" si="3"/>
        <v>-1</v>
      </c>
      <c r="J15" s="20">
        <f t="shared" si="4"/>
        <v>4.92</v>
      </c>
      <c r="K15" s="97">
        <f t="shared" si="5"/>
        <v>5</v>
      </c>
      <c r="L15" s="97">
        <f t="shared" si="6"/>
        <v>6</v>
      </c>
      <c r="M15" s="102">
        <f t="shared" si="0"/>
        <v>0.45454545454545453</v>
      </c>
      <c r="N15" s="49">
        <f t="shared" si="1"/>
        <v>3.75</v>
      </c>
      <c r="O15" s="50">
        <v>1</v>
      </c>
      <c r="P15" s="49">
        <f t="shared" si="7"/>
        <v>2.75</v>
      </c>
    </row>
    <row r="16" spans="1:16" x14ac:dyDescent="0.3">
      <c r="A16" s="96">
        <v>42516</v>
      </c>
      <c r="B16" s="27" t="s">
        <v>383</v>
      </c>
      <c r="C16" s="28" t="s">
        <v>384</v>
      </c>
      <c r="D16" s="19">
        <v>2.75</v>
      </c>
      <c r="E16" s="20">
        <v>1</v>
      </c>
      <c r="F16" s="20">
        <f t="shared" si="2"/>
        <v>2.75</v>
      </c>
      <c r="G16" s="21" t="s">
        <v>19</v>
      </c>
      <c r="H16" s="20">
        <f t="shared" si="8"/>
        <v>1.75</v>
      </c>
      <c r="I16" s="20">
        <f t="shared" si="3"/>
        <v>-1</v>
      </c>
      <c r="J16" s="20">
        <f t="shared" si="4"/>
        <v>3.92</v>
      </c>
      <c r="K16" s="97">
        <f t="shared" si="5"/>
        <v>5</v>
      </c>
      <c r="L16" s="97">
        <f t="shared" si="6"/>
        <v>7</v>
      </c>
      <c r="M16" s="102">
        <f t="shared" si="0"/>
        <v>0.41666666666666669</v>
      </c>
      <c r="N16" s="49">
        <f t="shared" si="1"/>
        <v>2.75</v>
      </c>
      <c r="O16" s="50">
        <v>1</v>
      </c>
      <c r="P16" s="49">
        <f t="shared" si="7"/>
        <v>1.75</v>
      </c>
    </row>
    <row r="17" spans="1:16" x14ac:dyDescent="0.3">
      <c r="A17" s="96">
        <v>42516</v>
      </c>
      <c r="B17" s="27" t="s">
        <v>385</v>
      </c>
      <c r="C17" s="30" t="s">
        <v>386</v>
      </c>
      <c r="D17" s="19">
        <v>2.88</v>
      </c>
      <c r="E17" s="20">
        <v>1</v>
      </c>
      <c r="F17" s="20">
        <f t="shared" si="2"/>
        <v>2.88</v>
      </c>
      <c r="G17" s="21" t="s">
        <v>28</v>
      </c>
      <c r="H17" s="20">
        <f t="shared" si="8"/>
        <v>1.88</v>
      </c>
      <c r="I17" s="20">
        <f t="shared" si="3"/>
        <v>1.88</v>
      </c>
      <c r="J17" s="20">
        <f t="shared" si="4"/>
        <v>5.8</v>
      </c>
      <c r="K17" s="97">
        <f t="shared" si="5"/>
        <v>6</v>
      </c>
      <c r="L17" s="97">
        <f t="shared" si="6"/>
        <v>7</v>
      </c>
      <c r="M17" s="102">
        <f t="shared" si="0"/>
        <v>0.46153846153846156</v>
      </c>
      <c r="N17" s="49">
        <f t="shared" si="1"/>
        <v>2.88</v>
      </c>
      <c r="O17" s="50">
        <v>1</v>
      </c>
      <c r="P17" s="49">
        <f t="shared" si="7"/>
        <v>1.88</v>
      </c>
    </row>
    <row r="18" spans="1:16" x14ac:dyDescent="0.3">
      <c r="A18" s="96">
        <v>42522</v>
      </c>
      <c r="B18" s="27" t="s">
        <v>387</v>
      </c>
      <c r="C18" s="30" t="s">
        <v>388</v>
      </c>
      <c r="D18" s="19">
        <v>2.87</v>
      </c>
      <c r="E18" s="20">
        <v>1</v>
      </c>
      <c r="F18" s="20">
        <f t="shared" si="2"/>
        <v>2.87</v>
      </c>
      <c r="G18" s="21" t="s">
        <v>19</v>
      </c>
      <c r="H18" s="20">
        <f t="shared" si="8"/>
        <v>1.87</v>
      </c>
      <c r="I18" s="20">
        <f t="shared" si="3"/>
        <v>-1</v>
      </c>
      <c r="J18" s="20">
        <f t="shared" si="4"/>
        <v>4.8</v>
      </c>
      <c r="K18" s="97">
        <f t="shared" si="5"/>
        <v>6</v>
      </c>
      <c r="L18" s="97">
        <f t="shared" si="6"/>
        <v>8</v>
      </c>
      <c r="M18" s="102">
        <f t="shared" si="0"/>
        <v>0.42857142857142855</v>
      </c>
      <c r="N18" s="49">
        <f t="shared" si="1"/>
        <v>2.87</v>
      </c>
      <c r="O18" s="50">
        <v>1</v>
      </c>
      <c r="P18" s="49">
        <f t="shared" si="7"/>
        <v>1.87</v>
      </c>
    </row>
    <row r="19" spans="1:16" x14ac:dyDescent="0.3">
      <c r="A19" s="96">
        <v>42522</v>
      </c>
      <c r="B19" s="27" t="s">
        <v>389</v>
      </c>
      <c r="C19" s="30" t="s">
        <v>390</v>
      </c>
      <c r="D19" s="19">
        <v>6</v>
      </c>
      <c r="E19" s="20">
        <v>1</v>
      </c>
      <c r="F19" s="20">
        <f t="shared" si="2"/>
        <v>6</v>
      </c>
      <c r="G19" s="21" t="s">
        <v>19</v>
      </c>
      <c r="H19" s="20">
        <f t="shared" si="8"/>
        <v>5</v>
      </c>
      <c r="I19" s="20">
        <f t="shared" si="3"/>
        <v>-1</v>
      </c>
      <c r="J19" s="20">
        <f t="shared" si="4"/>
        <v>3.8</v>
      </c>
      <c r="K19" s="97">
        <f t="shared" si="5"/>
        <v>6</v>
      </c>
      <c r="L19" s="97">
        <f t="shared" si="6"/>
        <v>9</v>
      </c>
      <c r="M19" s="102">
        <f t="shared" si="0"/>
        <v>0.4</v>
      </c>
      <c r="N19" s="49">
        <f t="shared" si="1"/>
        <v>6</v>
      </c>
      <c r="O19" s="50">
        <v>1</v>
      </c>
      <c r="P19" s="49">
        <f t="shared" si="7"/>
        <v>5</v>
      </c>
    </row>
    <row r="20" spans="1:16" x14ac:dyDescent="0.3">
      <c r="A20" s="96">
        <v>42522</v>
      </c>
      <c r="B20" s="27" t="s">
        <v>391</v>
      </c>
      <c r="C20" s="30" t="s">
        <v>392</v>
      </c>
      <c r="D20" s="19">
        <v>5</v>
      </c>
      <c r="E20" s="20">
        <v>1</v>
      </c>
      <c r="F20" s="20">
        <f t="shared" si="2"/>
        <v>5</v>
      </c>
      <c r="G20" s="21" t="s">
        <v>19</v>
      </c>
      <c r="H20" s="20">
        <f t="shared" si="8"/>
        <v>4</v>
      </c>
      <c r="I20" s="20">
        <f t="shared" si="3"/>
        <v>-1</v>
      </c>
      <c r="J20" s="20">
        <f t="shared" si="4"/>
        <v>2.8</v>
      </c>
      <c r="K20" s="97">
        <f t="shared" si="5"/>
        <v>6</v>
      </c>
      <c r="L20" s="97">
        <f t="shared" si="6"/>
        <v>10</v>
      </c>
      <c r="M20" s="102">
        <f t="shared" si="0"/>
        <v>0.375</v>
      </c>
      <c r="N20" s="49">
        <f t="shared" si="1"/>
        <v>5</v>
      </c>
      <c r="O20" s="50">
        <v>1</v>
      </c>
      <c r="P20" s="49">
        <f t="shared" si="7"/>
        <v>4</v>
      </c>
    </row>
    <row r="21" spans="1:16" x14ac:dyDescent="0.3">
      <c r="A21" s="96">
        <v>42522</v>
      </c>
      <c r="B21" s="27" t="s">
        <v>393</v>
      </c>
      <c r="C21" s="30" t="s">
        <v>394</v>
      </c>
      <c r="D21" s="19">
        <v>5</v>
      </c>
      <c r="E21" s="20">
        <v>1</v>
      </c>
      <c r="F21" s="20">
        <f t="shared" si="2"/>
        <v>5</v>
      </c>
      <c r="G21" s="21" t="s">
        <v>19</v>
      </c>
      <c r="H21" s="20">
        <f t="shared" si="8"/>
        <v>4</v>
      </c>
      <c r="I21" s="20">
        <f t="shared" si="3"/>
        <v>-1</v>
      </c>
      <c r="J21" s="20">
        <f t="shared" si="4"/>
        <v>1.7999999999999998</v>
      </c>
      <c r="K21" s="97">
        <f t="shared" si="5"/>
        <v>6</v>
      </c>
      <c r="L21" s="97">
        <f t="shared" si="6"/>
        <v>11</v>
      </c>
      <c r="M21" s="102">
        <f t="shared" si="0"/>
        <v>0.35294117647058826</v>
      </c>
      <c r="N21" s="49">
        <f t="shared" si="1"/>
        <v>5</v>
      </c>
      <c r="O21" s="50">
        <v>1</v>
      </c>
      <c r="P21" s="49">
        <f t="shared" si="7"/>
        <v>4</v>
      </c>
    </row>
    <row r="22" spans="1:16" x14ac:dyDescent="0.3">
      <c r="A22" s="96">
        <v>42522</v>
      </c>
      <c r="B22" s="27" t="s">
        <v>395</v>
      </c>
      <c r="C22" s="30" t="s">
        <v>396</v>
      </c>
      <c r="D22" s="19">
        <v>2.1</v>
      </c>
      <c r="E22" s="20">
        <v>1</v>
      </c>
      <c r="F22" s="20">
        <f t="shared" si="2"/>
        <v>2.1</v>
      </c>
      <c r="G22" s="21" t="s">
        <v>19</v>
      </c>
      <c r="H22" s="20">
        <f t="shared" si="8"/>
        <v>1.1000000000000001</v>
      </c>
      <c r="I22" s="20">
        <f t="shared" si="3"/>
        <v>-1</v>
      </c>
      <c r="J22" s="20">
        <f t="shared" si="4"/>
        <v>0.79999999999999982</v>
      </c>
      <c r="K22" s="97">
        <f t="shared" si="5"/>
        <v>6</v>
      </c>
      <c r="L22" s="97">
        <f t="shared" si="6"/>
        <v>12</v>
      </c>
      <c r="M22" s="102">
        <f t="shared" si="0"/>
        <v>0.33333333333333331</v>
      </c>
      <c r="N22" s="49">
        <f t="shared" si="1"/>
        <v>2.1</v>
      </c>
      <c r="O22" s="50">
        <v>1</v>
      </c>
      <c r="P22" s="49">
        <f t="shared" si="7"/>
        <v>1.1000000000000001</v>
      </c>
    </row>
    <row r="23" spans="1:16" x14ac:dyDescent="0.3">
      <c r="A23" s="96">
        <v>42524</v>
      </c>
      <c r="B23" s="103" t="s">
        <v>68</v>
      </c>
      <c r="C23" s="30" t="s">
        <v>397</v>
      </c>
      <c r="D23" s="19"/>
      <c r="E23" s="20">
        <v>1</v>
      </c>
      <c r="F23" s="20" t="str">
        <f t="shared" si="2"/>
        <v/>
      </c>
      <c r="G23" s="21" t="s">
        <v>19</v>
      </c>
      <c r="H23" s="20">
        <f t="shared" si="8"/>
        <v>-1</v>
      </c>
      <c r="I23" s="20">
        <f t="shared" si="3"/>
        <v>-1</v>
      </c>
      <c r="J23" s="20">
        <f t="shared" si="4"/>
        <v>-0.20000000000000018</v>
      </c>
      <c r="K23" s="97">
        <f t="shared" si="5"/>
        <v>6</v>
      </c>
      <c r="L23" s="97">
        <f t="shared" si="6"/>
        <v>13</v>
      </c>
      <c r="M23" s="102">
        <f t="shared" si="0"/>
        <v>0.31578947368421051</v>
      </c>
      <c r="N23" s="49">
        <f t="shared" si="1"/>
        <v>0</v>
      </c>
      <c r="O23" s="50">
        <v>1</v>
      </c>
      <c r="P23" s="49">
        <f t="shared" si="7"/>
        <v>-1</v>
      </c>
    </row>
    <row r="24" spans="1:16" x14ac:dyDescent="0.3">
      <c r="A24" s="96">
        <v>42524</v>
      </c>
      <c r="B24" s="103" t="s">
        <v>398</v>
      </c>
      <c r="C24" s="30" t="s">
        <v>399</v>
      </c>
      <c r="D24" s="19"/>
      <c r="E24" s="20">
        <v>1</v>
      </c>
      <c r="F24" s="20" t="str">
        <f t="shared" si="2"/>
        <v/>
      </c>
      <c r="G24" s="21" t="s">
        <v>19</v>
      </c>
      <c r="H24" s="20">
        <f t="shared" si="8"/>
        <v>-1</v>
      </c>
      <c r="I24" s="20">
        <f t="shared" si="3"/>
        <v>-1</v>
      </c>
      <c r="J24" s="20">
        <f t="shared" si="4"/>
        <v>-1.2000000000000002</v>
      </c>
      <c r="K24" s="97">
        <f t="shared" si="5"/>
        <v>6</v>
      </c>
      <c r="L24" s="97">
        <f t="shared" si="6"/>
        <v>14</v>
      </c>
      <c r="M24" s="102">
        <f t="shared" si="0"/>
        <v>0.3</v>
      </c>
      <c r="N24" s="49">
        <f t="shared" si="1"/>
        <v>0</v>
      </c>
      <c r="O24" s="50">
        <v>1</v>
      </c>
      <c r="P24" s="49">
        <f t="shared" si="7"/>
        <v>-1</v>
      </c>
    </row>
    <row r="25" spans="1:16" x14ac:dyDescent="0.3">
      <c r="A25" s="96">
        <v>42524</v>
      </c>
      <c r="B25" s="103" t="s">
        <v>400</v>
      </c>
      <c r="C25" s="30" t="s">
        <v>401</v>
      </c>
      <c r="D25" s="19"/>
      <c r="E25" s="20">
        <v>1</v>
      </c>
      <c r="F25" s="20" t="str">
        <f t="shared" si="2"/>
        <v/>
      </c>
      <c r="G25" s="21" t="s">
        <v>19</v>
      </c>
      <c r="H25" s="20">
        <f t="shared" si="8"/>
        <v>-1</v>
      </c>
      <c r="I25" s="20">
        <f t="shared" si="3"/>
        <v>-1</v>
      </c>
      <c r="J25" s="20">
        <f t="shared" si="4"/>
        <v>-2.2000000000000002</v>
      </c>
      <c r="K25" s="97">
        <f t="shared" si="5"/>
        <v>6</v>
      </c>
      <c r="L25" s="97">
        <f t="shared" si="6"/>
        <v>15</v>
      </c>
      <c r="M25" s="102">
        <f t="shared" si="0"/>
        <v>0.2857142857142857</v>
      </c>
      <c r="N25" s="49">
        <f t="shared" si="1"/>
        <v>0</v>
      </c>
      <c r="O25" s="50">
        <v>1</v>
      </c>
      <c r="P25" s="49">
        <f t="shared" si="7"/>
        <v>-1</v>
      </c>
    </row>
    <row r="26" spans="1:16" x14ac:dyDescent="0.3">
      <c r="A26" s="96">
        <v>42524</v>
      </c>
      <c r="B26" s="103" t="s">
        <v>402</v>
      </c>
      <c r="C26" s="30" t="s">
        <v>403</v>
      </c>
      <c r="D26" s="19"/>
      <c r="E26" s="20">
        <v>1</v>
      </c>
      <c r="F26" s="20" t="str">
        <f t="shared" si="2"/>
        <v/>
      </c>
      <c r="G26" s="21" t="s">
        <v>19</v>
      </c>
      <c r="H26" s="20">
        <f t="shared" si="8"/>
        <v>-1</v>
      </c>
      <c r="I26" s="20">
        <f t="shared" si="3"/>
        <v>-1</v>
      </c>
      <c r="J26" s="20">
        <f t="shared" si="4"/>
        <v>-3.2</v>
      </c>
      <c r="K26" s="97">
        <f t="shared" si="5"/>
        <v>6</v>
      </c>
      <c r="L26" s="97">
        <f t="shared" si="6"/>
        <v>16</v>
      </c>
      <c r="M26" s="102">
        <f t="shared" si="0"/>
        <v>0.27272727272727271</v>
      </c>
      <c r="N26" s="49">
        <f t="shared" si="1"/>
        <v>0</v>
      </c>
      <c r="O26" s="50">
        <v>1</v>
      </c>
      <c r="P26" s="49">
        <f t="shared" si="7"/>
        <v>-1</v>
      </c>
    </row>
    <row r="27" spans="1:16" x14ac:dyDescent="0.3">
      <c r="A27" s="96">
        <v>42527</v>
      </c>
      <c r="B27" s="103" t="s">
        <v>404</v>
      </c>
      <c r="C27" s="98"/>
      <c r="D27" s="19">
        <v>5</v>
      </c>
      <c r="E27" s="20">
        <v>1.25</v>
      </c>
      <c r="F27" s="20">
        <f t="shared" si="2"/>
        <v>6.25</v>
      </c>
      <c r="G27" s="21" t="s">
        <v>19</v>
      </c>
      <c r="H27" s="20">
        <f t="shared" si="8"/>
        <v>5.25</v>
      </c>
      <c r="I27" s="20">
        <f t="shared" si="3"/>
        <v>-1.25</v>
      </c>
      <c r="J27" s="20">
        <f t="shared" si="4"/>
        <v>-4.45</v>
      </c>
      <c r="K27" s="97">
        <f t="shared" si="5"/>
        <v>6</v>
      </c>
      <c r="L27" s="97">
        <f t="shared" si="6"/>
        <v>17</v>
      </c>
      <c r="M27" s="102">
        <f t="shared" si="0"/>
        <v>0.2608695652173913</v>
      </c>
      <c r="N27" s="49">
        <f t="shared" si="1"/>
        <v>5</v>
      </c>
      <c r="O27" s="50">
        <v>1</v>
      </c>
      <c r="P27" s="49">
        <f t="shared" si="7"/>
        <v>4</v>
      </c>
    </row>
    <row r="28" spans="1:16" x14ac:dyDescent="0.3">
      <c r="A28" s="96">
        <v>42527</v>
      </c>
      <c r="B28" s="103" t="s">
        <v>405</v>
      </c>
      <c r="C28" s="98"/>
      <c r="D28" s="19">
        <v>2.5</v>
      </c>
      <c r="E28" s="20">
        <v>1.25</v>
      </c>
      <c r="F28" s="20">
        <f t="shared" si="2"/>
        <v>3.125</v>
      </c>
      <c r="G28" s="21" t="s">
        <v>19</v>
      </c>
      <c r="H28" s="20">
        <f t="shared" si="8"/>
        <v>2.125</v>
      </c>
      <c r="I28" s="20">
        <f t="shared" si="3"/>
        <v>-1.25</v>
      </c>
      <c r="J28" s="20">
        <f t="shared" si="4"/>
        <v>-5.7</v>
      </c>
      <c r="K28" s="97">
        <f t="shared" si="5"/>
        <v>6</v>
      </c>
      <c r="L28" s="97">
        <f t="shared" si="6"/>
        <v>18</v>
      </c>
      <c r="M28" s="102">
        <f t="shared" si="0"/>
        <v>0.25</v>
      </c>
      <c r="N28" s="49">
        <f t="shared" si="1"/>
        <v>2.5</v>
      </c>
      <c r="O28" s="50">
        <v>1</v>
      </c>
      <c r="P28" s="49">
        <f t="shared" si="7"/>
        <v>1.5</v>
      </c>
    </row>
    <row r="29" spans="1:16" x14ac:dyDescent="0.3">
      <c r="A29" s="96">
        <v>42527</v>
      </c>
      <c r="B29" s="103" t="s">
        <v>406</v>
      </c>
      <c r="C29" s="98"/>
      <c r="D29" s="19">
        <v>3</v>
      </c>
      <c r="E29" s="20">
        <v>1.25</v>
      </c>
      <c r="F29" s="20">
        <f t="shared" si="2"/>
        <v>3.75</v>
      </c>
      <c r="G29" s="21" t="s">
        <v>28</v>
      </c>
      <c r="H29" s="20">
        <f t="shared" si="8"/>
        <v>2.75</v>
      </c>
      <c r="I29" s="20">
        <f t="shared" si="3"/>
        <v>2.75</v>
      </c>
      <c r="J29" s="20">
        <f t="shared" si="4"/>
        <v>-2.95</v>
      </c>
      <c r="K29" s="97">
        <f t="shared" si="5"/>
        <v>7</v>
      </c>
      <c r="L29" s="97">
        <f t="shared" si="6"/>
        <v>18</v>
      </c>
      <c r="M29" s="102">
        <f t="shared" si="0"/>
        <v>0.28000000000000003</v>
      </c>
      <c r="N29" s="49">
        <f t="shared" si="1"/>
        <v>3</v>
      </c>
      <c r="O29" s="50">
        <v>1</v>
      </c>
      <c r="P29" s="49">
        <f t="shared" si="7"/>
        <v>2</v>
      </c>
    </row>
    <row r="30" spans="1:16" x14ac:dyDescent="0.3">
      <c r="A30" s="96">
        <v>42527</v>
      </c>
      <c r="B30" s="103" t="s">
        <v>407</v>
      </c>
      <c r="C30" s="98"/>
      <c r="D30" s="19">
        <v>2.5</v>
      </c>
      <c r="E30" s="20">
        <v>1.25</v>
      </c>
      <c r="F30" s="20">
        <f t="shared" ref="F30:F42" si="9">IF(D30="","",IF(G29="Won",  D30*E30,D30*E30))</f>
        <v>3.125</v>
      </c>
      <c r="G30" s="21" t="s">
        <v>28</v>
      </c>
      <c r="H30" s="20">
        <f t="shared" ref="H30:H42" si="10">IF(E30="","",(E30*D30)-1)</f>
        <v>2.125</v>
      </c>
      <c r="I30" s="20">
        <f t="shared" ref="I30:I42" si="11">IF(G30="","",IF(G30="Won",H30,IF(G30="Push",0,-E30)))</f>
        <v>2.125</v>
      </c>
      <c r="J30" s="20">
        <f t="shared" ref="J30:J42" si="12">IF(G30="","",I30+J29)</f>
        <v>-0.82500000000000018</v>
      </c>
      <c r="K30" s="97">
        <f t="shared" ref="K30:K42" si="13">IF(G30="","",IF(G30="Won",K29+1,IF(G30="Push",K29,K29)))</f>
        <v>8</v>
      </c>
      <c r="L30" s="97">
        <f t="shared" ref="L30:L42" si="14">IF(G30="","",IF(G30="Lost",L29+1,IF(G30="Push",L29,L29)))</f>
        <v>18</v>
      </c>
      <c r="M30" s="102">
        <f t="shared" ref="M30:M42" si="15">IF(G30="","",K30/(K30+L30))</f>
        <v>0.30769230769230771</v>
      </c>
      <c r="N30" s="49">
        <f t="shared" si="1"/>
        <v>2.5</v>
      </c>
    </row>
    <row r="31" spans="1:16" x14ac:dyDescent="0.3">
      <c r="A31" s="96"/>
      <c r="B31" s="27"/>
      <c r="C31" s="98"/>
      <c r="D31" s="19"/>
      <c r="E31" s="20" t="str">
        <f t="shared" ref="E31:E42" si="16">IF(D31="","",IF(G30="Won", H31/D31*D31/P31, H31/D31*D31/P31))</f>
        <v/>
      </c>
      <c r="F31" s="20" t="str">
        <f t="shared" si="9"/>
        <v/>
      </c>
      <c r="G31" s="21"/>
      <c r="H31" s="20" t="str">
        <f t="shared" si="10"/>
        <v/>
      </c>
      <c r="I31" s="20" t="str">
        <f t="shared" si="11"/>
        <v/>
      </c>
      <c r="J31" s="20" t="str">
        <f t="shared" si="12"/>
        <v/>
      </c>
      <c r="K31" s="97" t="str">
        <f t="shared" si="13"/>
        <v/>
      </c>
      <c r="L31" s="97" t="str">
        <f t="shared" si="14"/>
        <v/>
      </c>
      <c r="M31" s="102" t="str">
        <f t="shared" si="15"/>
        <v/>
      </c>
    </row>
    <row r="32" spans="1:16" x14ac:dyDescent="0.3">
      <c r="A32" s="96"/>
      <c r="B32" s="27"/>
      <c r="C32" s="98"/>
      <c r="D32" s="19"/>
      <c r="E32" s="20" t="str">
        <f t="shared" si="16"/>
        <v/>
      </c>
      <c r="F32" s="20" t="str">
        <f t="shared" si="9"/>
        <v/>
      </c>
      <c r="G32" s="21"/>
      <c r="H32" s="20" t="str">
        <f t="shared" si="10"/>
        <v/>
      </c>
      <c r="I32" s="20" t="str">
        <f t="shared" si="11"/>
        <v/>
      </c>
      <c r="J32" s="20" t="str">
        <f t="shared" si="12"/>
        <v/>
      </c>
      <c r="K32" s="97" t="str">
        <f t="shared" si="13"/>
        <v/>
      </c>
      <c r="L32" s="97" t="str">
        <f t="shared" si="14"/>
        <v/>
      </c>
      <c r="M32" s="102" t="str">
        <f t="shared" si="15"/>
        <v/>
      </c>
    </row>
    <row r="33" spans="1:13" x14ac:dyDescent="0.3">
      <c r="A33" s="96"/>
      <c r="B33" s="27"/>
      <c r="C33" s="98"/>
      <c r="D33" s="19"/>
      <c r="E33" s="20" t="str">
        <f t="shared" si="16"/>
        <v/>
      </c>
      <c r="F33" s="20" t="str">
        <f t="shared" si="9"/>
        <v/>
      </c>
      <c r="G33" s="21"/>
      <c r="H33" s="20" t="str">
        <f t="shared" si="10"/>
        <v/>
      </c>
      <c r="I33" s="20" t="str">
        <f t="shared" si="11"/>
        <v/>
      </c>
      <c r="J33" s="20" t="str">
        <f t="shared" si="12"/>
        <v/>
      </c>
      <c r="K33" s="97" t="str">
        <f t="shared" si="13"/>
        <v/>
      </c>
      <c r="L33" s="97" t="str">
        <f t="shared" si="14"/>
        <v/>
      </c>
      <c r="M33" s="102" t="str">
        <f t="shared" si="15"/>
        <v/>
      </c>
    </row>
    <row r="34" spans="1:13" x14ac:dyDescent="0.3">
      <c r="A34" s="96"/>
      <c r="B34" s="27"/>
      <c r="C34" s="98"/>
      <c r="D34" s="19"/>
      <c r="E34" s="20" t="str">
        <f t="shared" si="16"/>
        <v/>
      </c>
      <c r="F34" s="20" t="str">
        <f t="shared" si="9"/>
        <v/>
      </c>
      <c r="G34" s="21"/>
      <c r="H34" s="20" t="str">
        <f t="shared" si="10"/>
        <v/>
      </c>
      <c r="I34" s="20" t="str">
        <f t="shared" si="11"/>
        <v/>
      </c>
      <c r="J34" s="20" t="str">
        <f t="shared" si="12"/>
        <v/>
      </c>
      <c r="K34" s="97" t="str">
        <f t="shared" si="13"/>
        <v/>
      </c>
      <c r="L34" s="97" t="str">
        <f t="shared" si="14"/>
        <v/>
      </c>
      <c r="M34" s="102" t="str">
        <f t="shared" si="15"/>
        <v/>
      </c>
    </row>
    <row r="35" spans="1:13" x14ac:dyDescent="0.3">
      <c r="A35" s="96"/>
      <c r="B35" s="27"/>
      <c r="C35" s="98"/>
      <c r="D35" s="19"/>
      <c r="E35" s="20" t="str">
        <f t="shared" si="16"/>
        <v/>
      </c>
      <c r="F35" s="20" t="str">
        <f t="shared" si="9"/>
        <v/>
      </c>
      <c r="G35" s="21"/>
      <c r="H35" s="20" t="str">
        <f t="shared" si="10"/>
        <v/>
      </c>
      <c r="I35" s="20" t="str">
        <f t="shared" si="11"/>
        <v/>
      </c>
      <c r="J35" s="20" t="str">
        <f t="shared" si="12"/>
        <v/>
      </c>
      <c r="K35" s="97" t="str">
        <f t="shared" si="13"/>
        <v/>
      </c>
      <c r="L35" s="97" t="str">
        <f t="shared" si="14"/>
        <v/>
      </c>
      <c r="M35" s="102" t="str">
        <f t="shared" si="15"/>
        <v/>
      </c>
    </row>
    <row r="36" spans="1:13" x14ac:dyDescent="0.3">
      <c r="A36" s="96"/>
      <c r="B36" s="27"/>
      <c r="C36" s="98"/>
      <c r="D36" s="19"/>
      <c r="E36" s="20" t="str">
        <f t="shared" si="16"/>
        <v/>
      </c>
      <c r="F36" s="20" t="str">
        <f t="shared" si="9"/>
        <v/>
      </c>
      <c r="G36" s="21"/>
      <c r="H36" s="20" t="str">
        <f t="shared" si="10"/>
        <v/>
      </c>
      <c r="I36" s="20" t="str">
        <f t="shared" si="11"/>
        <v/>
      </c>
      <c r="J36" s="20" t="str">
        <f t="shared" si="12"/>
        <v/>
      </c>
      <c r="K36" s="97" t="str">
        <f t="shared" si="13"/>
        <v/>
      </c>
      <c r="L36" s="97" t="str">
        <f t="shared" si="14"/>
        <v/>
      </c>
      <c r="M36" s="102" t="str">
        <f t="shared" si="15"/>
        <v/>
      </c>
    </row>
    <row r="37" spans="1:13" x14ac:dyDescent="0.3">
      <c r="A37" s="96"/>
      <c r="B37" s="27"/>
      <c r="C37" s="98"/>
      <c r="D37" s="19"/>
      <c r="E37" s="20" t="str">
        <f t="shared" si="16"/>
        <v/>
      </c>
      <c r="F37" s="20" t="str">
        <f t="shared" si="9"/>
        <v/>
      </c>
      <c r="G37" s="21"/>
      <c r="H37" s="20" t="str">
        <f t="shared" si="10"/>
        <v/>
      </c>
      <c r="I37" s="20" t="str">
        <f t="shared" si="11"/>
        <v/>
      </c>
      <c r="J37" s="20" t="str">
        <f t="shared" si="12"/>
        <v/>
      </c>
      <c r="K37" s="97" t="str">
        <f t="shared" si="13"/>
        <v/>
      </c>
      <c r="L37" s="97" t="str">
        <f t="shared" si="14"/>
        <v/>
      </c>
      <c r="M37" s="102" t="str">
        <f t="shared" si="15"/>
        <v/>
      </c>
    </row>
    <row r="38" spans="1:13" x14ac:dyDescent="0.3">
      <c r="A38" s="96"/>
      <c r="B38" s="27"/>
      <c r="C38" s="98"/>
      <c r="D38" s="19"/>
      <c r="E38" s="20" t="str">
        <f t="shared" si="16"/>
        <v/>
      </c>
      <c r="F38" s="20" t="str">
        <f t="shared" si="9"/>
        <v/>
      </c>
      <c r="G38" s="21"/>
      <c r="H38" s="20" t="str">
        <f t="shared" si="10"/>
        <v/>
      </c>
      <c r="I38" s="20" t="str">
        <f t="shared" si="11"/>
        <v/>
      </c>
      <c r="J38" s="20" t="str">
        <f t="shared" si="12"/>
        <v/>
      </c>
      <c r="K38" s="97" t="str">
        <f t="shared" si="13"/>
        <v/>
      </c>
      <c r="L38" s="97" t="str">
        <f t="shared" si="14"/>
        <v/>
      </c>
      <c r="M38" s="102" t="str">
        <f t="shared" si="15"/>
        <v/>
      </c>
    </row>
    <row r="39" spans="1:13" x14ac:dyDescent="0.3">
      <c r="A39" s="96"/>
      <c r="B39" s="27"/>
      <c r="C39" s="98"/>
      <c r="D39" s="19"/>
      <c r="E39" s="20" t="str">
        <f t="shared" si="16"/>
        <v/>
      </c>
      <c r="F39" s="20" t="str">
        <f t="shared" si="9"/>
        <v/>
      </c>
      <c r="G39" s="21"/>
      <c r="H39" s="20" t="str">
        <f t="shared" si="10"/>
        <v/>
      </c>
      <c r="I39" s="20" t="str">
        <f t="shared" si="11"/>
        <v/>
      </c>
      <c r="J39" s="20" t="str">
        <f t="shared" si="12"/>
        <v/>
      </c>
      <c r="K39" s="97" t="str">
        <f t="shared" si="13"/>
        <v/>
      </c>
      <c r="L39" s="97" t="str">
        <f t="shared" si="14"/>
        <v/>
      </c>
      <c r="M39" s="102" t="str">
        <f t="shared" si="15"/>
        <v/>
      </c>
    </row>
    <row r="40" spans="1:13" x14ac:dyDescent="0.3">
      <c r="A40" s="96"/>
      <c r="B40" s="27"/>
      <c r="C40" s="98"/>
      <c r="D40" s="19"/>
      <c r="E40" s="20" t="str">
        <f t="shared" si="16"/>
        <v/>
      </c>
      <c r="F40" s="20" t="str">
        <f t="shared" si="9"/>
        <v/>
      </c>
      <c r="G40" s="21"/>
      <c r="H40" s="20" t="str">
        <f t="shared" si="10"/>
        <v/>
      </c>
      <c r="I40" s="20" t="str">
        <f t="shared" si="11"/>
        <v/>
      </c>
      <c r="J40" s="20" t="str">
        <f t="shared" si="12"/>
        <v/>
      </c>
      <c r="K40" s="97" t="str">
        <f t="shared" si="13"/>
        <v/>
      </c>
      <c r="L40" s="97" t="str">
        <f t="shared" si="14"/>
        <v/>
      </c>
      <c r="M40" s="102" t="str">
        <f t="shared" si="15"/>
        <v/>
      </c>
    </row>
    <row r="41" spans="1:13" x14ac:dyDescent="0.3">
      <c r="A41" s="96"/>
      <c r="B41" s="27"/>
      <c r="C41" s="98"/>
      <c r="D41" s="19"/>
      <c r="E41" s="20" t="str">
        <f t="shared" si="16"/>
        <v/>
      </c>
      <c r="F41" s="20" t="str">
        <f t="shared" si="9"/>
        <v/>
      </c>
      <c r="G41" s="21"/>
      <c r="H41" s="20" t="str">
        <f t="shared" si="10"/>
        <v/>
      </c>
      <c r="I41" s="20" t="str">
        <f t="shared" si="11"/>
        <v/>
      </c>
      <c r="J41" s="20" t="str">
        <f t="shared" si="12"/>
        <v/>
      </c>
      <c r="K41" s="97" t="str">
        <f t="shared" si="13"/>
        <v/>
      </c>
      <c r="L41" s="97" t="str">
        <f t="shared" si="14"/>
        <v/>
      </c>
      <c r="M41" s="102" t="str">
        <f t="shared" si="15"/>
        <v/>
      </c>
    </row>
    <row r="42" spans="1:13" x14ac:dyDescent="0.3">
      <c r="A42" s="96"/>
      <c r="B42" s="27"/>
      <c r="C42" s="98"/>
      <c r="D42" s="19"/>
      <c r="E42" s="20" t="str">
        <f t="shared" si="16"/>
        <v/>
      </c>
      <c r="F42" s="20" t="str">
        <f t="shared" si="9"/>
        <v/>
      </c>
      <c r="G42" s="21"/>
      <c r="H42" s="20" t="str">
        <f t="shared" si="10"/>
        <v/>
      </c>
      <c r="I42" s="20" t="str">
        <f t="shared" si="11"/>
        <v/>
      </c>
      <c r="J42" s="20" t="str">
        <f t="shared" si="12"/>
        <v/>
      </c>
      <c r="K42" s="97" t="str">
        <f t="shared" si="13"/>
        <v/>
      </c>
      <c r="L42" s="97" t="str">
        <f t="shared" si="14"/>
        <v/>
      </c>
      <c r="M42" s="102" t="str">
        <f t="shared" si="15"/>
        <v/>
      </c>
    </row>
    <row r="1048576" spans="1:1" x14ac:dyDescent="0.3">
      <c r="A1048576" s="50" t="s">
        <v>408</v>
      </c>
    </row>
  </sheetData>
  <conditionalFormatting sqref="G3:G42">
    <cfRule type="containsText" dxfId="78" priority="1" operator="containsText" text="won">
      <formula>NOT(ISERROR(SEARCH("won",G3)))</formula>
    </cfRule>
    <cfRule type="containsText" dxfId="77" priority="4" operator="containsText" text="lost">
      <formula>NOT(ISERROR(SEARCH("lost",G3)))</formula>
    </cfRule>
  </conditionalFormatting>
  <conditionalFormatting sqref="J3:J42">
    <cfRule type="cellIs" dxfId="76" priority="3" operator="lessThan">
      <formula>0</formula>
    </cfRule>
  </conditionalFormatting>
  <conditionalFormatting sqref="J6:J42">
    <cfRule type="cellIs" dxfId="75" priority="2" operator="greaterThan">
      <formula>0</formula>
    </cfRule>
  </conditionalFormatting>
  <dataValidations count="1">
    <dataValidation type="list" allowBlank="1" showInputMessage="1" showErrorMessage="1" sqref="G3:G42">
      <formula1>"Won,Lost,Push"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47" zoomScale="60" zoomScaleNormal="60" workbookViewId="0">
      <selection activeCell="A80" sqref="A80"/>
    </sheetView>
  </sheetViews>
  <sheetFormatPr defaultRowHeight="14.4" x14ac:dyDescent="0.3"/>
  <cols>
    <col min="1" max="1" width="18.109375" style="50" customWidth="1"/>
    <col min="2" max="2" width="29.33203125" style="50" bestFit="1" customWidth="1"/>
    <col min="3" max="3" width="29.44140625" style="50" bestFit="1" customWidth="1"/>
    <col min="4" max="4" width="5.88671875" style="50" bestFit="1" customWidth="1"/>
    <col min="5" max="5" width="6.33203125" style="50" bestFit="1" customWidth="1"/>
    <col min="6" max="6" width="13.109375" style="50" bestFit="1" customWidth="1"/>
    <col min="7" max="7" width="7.88671875" style="50" bestFit="1" customWidth="1"/>
    <col min="8" max="8" width="13.5546875" style="50" bestFit="1" customWidth="1"/>
    <col min="9" max="9" width="17.5546875" style="50" bestFit="1" customWidth="1"/>
    <col min="10" max="10" width="9.6640625" style="50" bestFit="1" customWidth="1"/>
    <col min="11" max="11" width="3" style="50" bestFit="1" customWidth="1"/>
    <col min="12" max="12" width="4.33203125" style="50" customWidth="1"/>
    <col min="13" max="13" width="6.109375" style="50" bestFit="1" customWidth="1"/>
    <col min="14" max="14" width="4.88671875" style="50" bestFit="1" customWidth="1"/>
    <col min="15" max="15" width="2.109375" style="50" bestFit="1" customWidth="1"/>
    <col min="16" max="16" width="5.5546875" style="50" bestFit="1" customWidth="1"/>
  </cols>
  <sheetData>
    <row r="1" spans="1:16" x14ac:dyDescent="0.3">
      <c r="A1" s="11" t="s">
        <v>2</v>
      </c>
      <c r="B1" s="12" t="s">
        <v>3</v>
      </c>
      <c r="C1" s="12" t="s">
        <v>4</v>
      </c>
      <c r="D1" s="13" t="s">
        <v>5</v>
      </c>
      <c r="E1" s="13" t="s">
        <v>7</v>
      </c>
      <c r="F1" s="13" t="s">
        <v>8</v>
      </c>
      <c r="G1" s="14" t="s">
        <v>9</v>
      </c>
      <c r="H1" s="12" t="s">
        <v>11</v>
      </c>
      <c r="I1" s="12" t="s">
        <v>12</v>
      </c>
      <c r="J1" s="15" t="s">
        <v>13</v>
      </c>
      <c r="K1" s="92" t="s">
        <v>14</v>
      </c>
      <c r="L1" s="93" t="s">
        <v>15</v>
      </c>
      <c r="M1" s="94" t="s">
        <v>16</v>
      </c>
    </row>
    <row r="2" spans="1:16" ht="28.8" x14ac:dyDescent="0.3">
      <c r="A2" s="51">
        <v>42503</v>
      </c>
      <c r="B2" s="99" t="s">
        <v>409</v>
      </c>
      <c r="C2" s="100" t="s">
        <v>410</v>
      </c>
      <c r="D2" s="19">
        <v>10.5</v>
      </c>
      <c r="E2" s="20">
        <v>1</v>
      </c>
      <c r="F2" s="20">
        <f t="shared" ref="F2:F10" si="0">IF(D2="","",IF(G1="Won",  D2*E2,D2*E2))</f>
        <v>10.5</v>
      </c>
      <c r="G2" s="21" t="s">
        <v>19</v>
      </c>
      <c r="H2" s="20">
        <f>IF(E2="","",(E2*D2)-1)</f>
        <v>9.5</v>
      </c>
      <c r="I2" s="20">
        <f>IF(G2="","",IF(G2="Won", H2,-E2))</f>
        <v>-1</v>
      </c>
      <c r="J2" s="22">
        <f>I2</f>
        <v>-1</v>
      </c>
      <c r="K2" s="56">
        <f>IF(G2="Won",1,0)</f>
        <v>0</v>
      </c>
      <c r="L2" s="56">
        <f>IF(G2="Lost",1,0)</f>
        <v>1</v>
      </c>
      <c r="M2" s="95">
        <f t="shared" ref="M2:M26" si="1">IF(G2="","",K2/(K2+L2))</f>
        <v>0</v>
      </c>
      <c r="N2" s="49">
        <f t="shared" ref="N2:N26" si="2">D2</f>
        <v>10.5</v>
      </c>
      <c r="O2" s="50">
        <v>1</v>
      </c>
      <c r="P2" s="49">
        <f>N2-O2</f>
        <v>9.5</v>
      </c>
    </row>
    <row r="3" spans="1:16" ht="28.8" x14ac:dyDescent="0.3">
      <c r="A3" s="96">
        <v>42517</v>
      </c>
      <c r="B3" s="101" t="s">
        <v>411</v>
      </c>
      <c r="C3" s="47" t="s">
        <v>412</v>
      </c>
      <c r="D3" s="19">
        <v>5.37</v>
      </c>
      <c r="E3" s="20">
        <v>1</v>
      </c>
      <c r="F3" s="20">
        <f t="shared" si="0"/>
        <v>5.37</v>
      </c>
      <c r="G3" s="21" t="s">
        <v>19</v>
      </c>
      <c r="H3" s="20">
        <f>IF(E3="","",(E3*D3)-1)</f>
        <v>4.37</v>
      </c>
      <c r="I3" s="20">
        <f t="shared" ref="I3:I26" si="3">IF(G3="","",IF(G3="Won",H3,IF(G3="Push",0,-E3)))</f>
        <v>-1</v>
      </c>
      <c r="J3" s="20">
        <f t="shared" ref="J3:J26" si="4">IF(G3="","",I3+J2)</f>
        <v>-2</v>
      </c>
      <c r="K3" s="97">
        <f t="shared" ref="K3:K26" si="5">IF(G3="","",IF(G3="Won",K2+1,IF(G3="Push",K2,K2)))</f>
        <v>0</v>
      </c>
      <c r="L3" s="97">
        <f t="shared" ref="L3:L26" si="6">IF(G3="","",IF(G3="Lost",L2+1,IF(G3="Push",L2,L2)))</f>
        <v>2</v>
      </c>
      <c r="M3" s="95">
        <f t="shared" si="1"/>
        <v>0</v>
      </c>
      <c r="N3" s="49">
        <f t="shared" si="2"/>
        <v>5.37</v>
      </c>
      <c r="O3" s="50">
        <v>1</v>
      </c>
      <c r="P3" s="49">
        <f t="shared" ref="P3:P26" si="7">N3-O3</f>
        <v>4.37</v>
      </c>
    </row>
    <row r="4" spans="1:16" ht="28.8" x14ac:dyDescent="0.3">
      <c r="A4" s="96">
        <v>42518</v>
      </c>
      <c r="B4" s="101" t="s">
        <v>413</v>
      </c>
      <c r="C4" s="47" t="s">
        <v>414</v>
      </c>
      <c r="D4" s="19">
        <v>5.77</v>
      </c>
      <c r="E4" s="20">
        <v>1.26</v>
      </c>
      <c r="F4" s="20">
        <f t="shared" si="0"/>
        <v>7.2701999999999991</v>
      </c>
      <c r="G4" s="21" t="s">
        <v>19</v>
      </c>
      <c r="H4" s="20">
        <f t="shared" ref="H4:H26" si="8">IF(E4="","",(E4*D4)-1)</f>
        <v>6.2701999999999991</v>
      </c>
      <c r="I4" s="20">
        <f t="shared" si="3"/>
        <v>-1.26</v>
      </c>
      <c r="J4" s="20">
        <f t="shared" si="4"/>
        <v>-3.26</v>
      </c>
      <c r="K4" s="97">
        <f t="shared" si="5"/>
        <v>0</v>
      </c>
      <c r="L4" s="97">
        <f t="shared" si="6"/>
        <v>3</v>
      </c>
      <c r="M4" s="95">
        <f t="shared" si="1"/>
        <v>0</v>
      </c>
      <c r="N4" s="49">
        <f t="shared" si="2"/>
        <v>5.77</v>
      </c>
      <c r="O4" s="50">
        <v>1</v>
      </c>
      <c r="P4" s="49">
        <f t="shared" si="7"/>
        <v>4.7699999999999996</v>
      </c>
    </row>
    <row r="5" spans="1:16" ht="28.8" x14ac:dyDescent="0.3">
      <c r="A5" s="96">
        <v>42520</v>
      </c>
      <c r="B5" s="101" t="s">
        <v>415</v>
      </c>
      <c r="C5" s="47" t="s">
        <v>416</v>
      </c>
      <c r="D5" s="19">
        <v>5.78</v>
      </c>
      <c r="E5" s="20">
        <v>1.75</v>
      </c>
      <c r="F5" s="20">
        <f t="shared" si="0"/>
        <v>10.115</v>
      </c>
      <c r="G5" s="21" t="s">
        <v>19</v>
      </c>
      <c r="H5" s="20">
        <f t="shared" si="8"/>
        <v>9.1150000000000002</v>
      </c>
      <c r="I5" s="20">
        <f t="shared" si="3"/>
        <v>-1.75</v>
      </c>
      <c r="J5" s="20">
        <f t="shared" si="4"/>
        <v>-5.01</v>
      </c>
      <c r="K5" s="97">
        <f t="shared" si="5"/>
        <v>0</v>
      </c>
      <c r="L5" s="97">
        <f t="shared" si="6"/>
        <v>4</v>
      </c>
      <c r="M5" s="95">
        <f t="shared" si="1"/>
        <v>0</v>
      </c>
      <c r="N5" s="49">
        <f t="shared" si="2"/>
        <v>5.78</v>
      </c>
      <c r="O5" s="50">
        <v>1</v>
      </c>
      <c r="P5" s="49">
        <f t="shared" si="7"/>
        <v>4.78</v>
      </c>
    </row>
    <row r="6" spans="1:16" ht="28.8" x14ac:dyDescent="0.3">
      <c r="A6" s="96">
        <v>42523</v>
      </c>
      <c r="B6" s="63" t="s">
        <v>417</v>
      </c>
      <c r="C6" s="90" t="s">
        <v>418</v>
      </c>
      <c r="D6" s="19">
        <v>5.62</v>
      </c>
      <c r="E6" s="20">
        <v>1.6</v>
      </c>
      <c r="F6" s="20">
        <f t="shared" si="0"/>
        <v>8.9920000000000009</v>
      </c>
      <c r="G6" s="21" t="s">
        <v>19</v>
      </c>
      <c r="H6" s="20">
        <f t="shared" si="8"/>
        <v>7.9920000000000009</v>
      </c>
      <c r="I6" s="20">
        <f t="shared" si="3"/>
        <v>-1.6</v>
      </c>
      <c r="J6" s="20">
        <f t="shared" si="4"/>
        <v>-6.6099999999999994</v>
      </c>
      <c r="K6" s="97">
        <f t="shared" si="5"/>
        <v>0</v>
      </c>
      <c r="L6" s="97">
        <f t="shared" si="6"/>
        <v>5</v>
      </c>
      <c r="M6" s="95">
        <f t="shared" si="1"/>
        <v>0</v>
      </c>
      <c r="N6" s="49">
        <f t="shared" si="2"/>
        <v>5.62</v>
      </c>
      <c r="O6" s="50">
        <v>1</v>
      </c>
      <c r="P6" s="49">
        <f t="shared" si="7"/>
        <v>4.62</v>
      </c>
    </row>
    <row r="7" spans="1:16" ht="28.8" x14ac:dyDescent="0.3">
      <c r="A7" s="96">
        <v>42494</v>
      </c>
      <c r="B7" s="63" t="s">
        <v>419</v>
      </c>
      <c r="C7" s="90" t="s">
        <v>420</v>
      </c>
      <c r="D7" s="19">
        <v>14.31</v>
      </c>
      <c r="E7" s="20">
        <v>1.1000000000000001</v>
      </c>
      <c r="F7" s="20">
        <f t="shared" si="0"/>
        <v>15.741000000000001</v>
      </c>
      <c r="G7" s="21" t="s">
        <v>28</v>
      </c>
      <c r="H7" s="20">
        <f t="shared" si="8"/>
        <v>14.741000000000001</v>
      </c>
      <c r="I7" s="20">
        <f t="shared" si="3"/>
        <v>14.741000000000001</v>
      </c>
      <c r="J7" s="20">
        <f t="shared" si="4"/>
        <v>8.131000000000002</v>
      </c>
      <c r="K7" s="97">
        <f t="shared" si="5"/>
        <v>1</v>
      </c>
      <c r="L7" s="97">
        <f t="shared" si="6"/>
        <v>5</v>
      </c>
      <c r="M7" s="95">
        <f t="shared" si="1"/>
        <v>0.16666666666666666</v>
      </c>
      <c r="N7" s="49">
        <f t="shared" si="2"/>
        <v>14.31</v>
      </c>
      <c r="O7" s="50">
        <v>1</v>
      </c>
      <c r="P7" s="49">
        <f t="shared" si="7"/>
        <v>13.31</v>
      </c>
    </row>
    <row r="8" spans="1:16" ht="26.4" x14ac:dyDescent="0.3">
      <c r="A8" s="96">
        <v>42528</v>
      </c>
      <c r="B8" s="63" t="s">
        <v>421</v>
      </c>
      <c r="C8" s="67" t="s">
        <v>422</v>
      </c>
      <c r="D8" s="19">
        <v>8.1199999999999992</v>
      </c>
      <c r="E8" s="20">
        <v>1</v>
      </c>
      <c r="F8" s="20">
        <f t="shared" si="0"/>
        <v>8.1199999999999992</v>
      </c>
      <c r="G8" s="21" t="s">
        <v>19</v>
      </c>
      <c r="H8" s="20">
        <f t="shared" si="8"/>
        <v>7.1199999999999992</v>
      </c>
      <c r="I8" s="20">
        <f t="shared" si="3"/>
        <v>-1</v>
      </c>
      <c r="J8" s="20">
        <f t="shared" si="4"/>
        <v>7.131000000000002</v>
      </c>
      <c r="K8" s="97">
        <f t="shared" si="5"/>
        <v>1</v>
      </c>
      <c r="L8" s="97">
        <f t="shared" si="6"/>
        <v>6</v>
      </c>
      <c r="M8" s="95">
        <f t="shared" si="1"/>
        <v>0.14285714285714285</v>
      </c>
      <c r="N8" s="49">
        <f t="shared" si="2"/>
        <v>8.1199999999999992</v>
      </c>
      <c r="O8" s="50">
        <v>1</v>
      </c>
      <c r="P8" s="49">
        <f t="shared" si="7"/>
        <v>7.1199999999999992</v>
      </c>
    </row>
    <row r="9" spans="1:16" ht="28.8" x14ac:dyDescent="0.3">
      <c r="A9" s="96">
        <v>42529</v>
      </c>
      <c r="B9" s="63" t="s">
        <v>423</v>
      </c>
      <c r="C9" s="90" t="s">
        <v>424</v>
      </c>
      <c r="D9" s="19">
        <v>9</v>
      </c>
      <c r="E9" s="20">
        <v>1</v>
      </c>
      <c r="F9" s="20">
        <f t="shared" si="0"/>
        <v>9</v>
      </c>
      <c r="G9" s="21" t="s">
        <v>19</v>
      </c>
      <c r="H9" s="20">
        <f t="shared" si="8"/>
        <v>8</v>
      </c>
      <c r="I9" s="20">
        <f t="shared" si="3"/>
        <v>-1</v>
      </c>
      <c r="J9" s="20">
        <f t="shared" si="4"/>
        <v>6.131000000000002</v>
      </c>
      <c r="K9" s="97">
        <f t="shared" si="5"/>
        <v>1</v>
      </c>
      <c r="L9" s="97">
        <f t="shared" si="6"/>
        <v>7</v>
      </c>
      <c r="M9" s="95">
        <f t="shared" si="1"/>
        <v>0.125</v>
      </c>
      <c r="N9" s="49">
        <f t="shared" si="2"/>
        <v>9</v>
      </c>
      <c r="O9" s="50">
        <v>1</v>
      </c>
      <c r="P9" s="49">
        <f t="shared" si="7"/>
        <v>8</v>
      </c>
    </row>
    <row r="10" spans="1:16" ht="39.6" x14ac:dyDescent="0.3">
      <c r="A10" s="96">
        <v>42531</v>
      </c>
      <c r="B10" s="63" t="s">
        <v>425</v>
      </c>
      <c r="C10" s="67" t="s">
        <v>426</v>
      </c>
      <c r="D10" s="19">
        <v>9.17</v>
      </c>
      <c r="E10" s="20">
        <v>1</v>
      </c>
      <c r="F10" s="20">
        <f t="shared" si="0"/>
        <v>9.17</v>
      </c>
      <c r="G10" s="21" t="s">
        <v>19</v>
      </c>
      <c r="H10" s="20">
        <f t="shared" si="8"/>
        <v>8.17</v>
      </c>
      <c r="I10" s="20">
        <f t="shared" si="3"/>
        <v>-1</v>
      </c>
      <c r="J10" s="20">
        <f t="shared" si="4"/>
        <v>5.131000000000002</v>
      </c>
      <c r="K10" s="97">
        <f t="shared" si="5"/>
        <v>1</v>
      </c>
      <c r="L10" s="97">
        <f t="shared" si="6"/>
        <v>8</v>
      </c>
      <c r="M10" s="95">
        <f t="shared" si="1"/>
        <v>0.1111111111111111</v>
      </c>
      <c r="N10" s="49">
        <f t="shared" si="2"/>
        <v>9.17</v>
      </c>
      <c r="O10" s="50">
        <v>1</v>
      </c>
      <c r="P10" s="49">
        <f t="shared" si="7"/>
        <v>8.17</v>
      </c>
    </row>
    <row r="11" spans="1:16" ht="28.8" x14ac:dyDescent="0.3">
      <c r="A11" s="96">
        <v>42532</v>
      </c>
      <c r="B11" s="63" t="s">
        <v>427</v>
      </c>
      <c r="C11" s="107" t="s">
        <v>428</v>
      </c>
      <c r="D11" s="19">
        <v>5.22</v>
      </c>
      <c r="E11" s="20">
        <v>1.5</v>
      </c>
      <c r="F11" s="20">
        <f t="shared" ref="F11:F25" si="9">IF(D11="","",IF(G10="Won",  D11*E11,D11*E11))</f>
        <v>7.83</v>
      </c>
      <c r="G11" s="21" t="s">
        <v>19</v>
      </c>
      <c r="H11" s="20">
        <f t="shared" si="8"/>
        <v>6.83</v>
      </c>
      <c r="I11" s="20">
        <f t="shared" si="3"/>
        <v>-1.5</v>
      </c>
      <c r="J11" s="20">
        <f t="shared" si="4"/>
        <v>3.631000000000002</v>
      </c>
      <c r="K11" s="97">
        <f t="shared" si="5"/>
        <v>1</v>
      </c>
      <c r="L11" s="97">
        <f t="shared" si="6"/>
        <v>9</v>
      </c>
      <c r="M11" s="95">
        <f t="shared" si="1"/>
        <v>0.1</v>
      </c>
      <c r="N11" s="49">
        <f t="shared" si="2"/>
        <v>5.22</v>
      </c>
      <c r="O11" s="50">
        <v>1</v>
      </c>
      <c r="P11" s="49">
        <f t="shared" si="7"/>
        <v>4.22</v>
      </c>
    </row>
    <row r="12" spans="1:16" ht="26.4" x14ac:dyDescent="0.3">
      <c r="A12" s="96">
        <v>42534</v>
      </c>
      <c r="B12" s="63" t="s">
        <v>429</v>
      </c>
      <c r="C12" s="67" t="s">
        <v>430</v>
      </c>
      <c r="D12" s="19">
        <v>14</v>
      </c>
      <c r="E12" s="20">
        <v>0.75</v>
      </c>
      <c r="F12" s="20">
        <f t="shared" si="9"/>
        <v>10.5</v>
      </c>
      <c r="G12" s="21" t="s">
        <v>19</v>
      </c>
      <c r="H12" s="20">
        <f t="shared" si="8"/>
        <v>9.5</v>
      </c>
      <c r="I12" s="20">
        <f t="shared" si="3"/>
        <v>-0.75</v>
      </c>
      <c r="J12" s="20">
        <f t="shared" si="4"/>
        <v>2.881000000000002</v>
      </c>
      <c r="K12" s="97">
        <f t="shared" si="5"/>
        <v>1</v>
      </c>
      <c r="L12" s="97">
        <f t="shared" si="6"/>
        <v>10</v>
      </c>
      <c r="M12" s="95">
        <f t="shared" si="1"/>
        <v>9.0909090909090912E-2</v>
      </c>
      <c r="N12" s="49">
        <f t="shared" si="2"/>
        <v>14</v>
      </c>
      <c r="O12" s="50">
        <v>1</v>
      </c>
      <c r="P12" s="49">
        <f t="shared" si="7"/>
        <v>13</v>
      </c>
    </row>
    <row r="13" spans="1:16" ht="26.4" x14ac:dyDescent="0.3">
      <c r="A13" s="96">
        <v>42535</v>
      </c>
      <c r="B13" s="63" t="s">
        <v>431</v>
      </c>
      <c r="C13" s="67" t="s">
        <v>432</v>
      </c>
      <c r="D13" s="19">
        <v>8.1300000000000008</v>
      </c>
      <c r="E13" s="20">
        <v>1.25</v>
      </c>
      <c r="F13" s="20">
        <f t="shared" si="9"/>
        <v>10.162500000000001</v>
      </c>
      <c r="G13" s="21" t="s">
        <v>19</v>
      </c>
      <c r="H13" s="20">
        <f t="shared" si="8"/>
        <v>9.1625000000000014</v>
      </c>
      <c r="I13" s="20">
        <f t="shared" si="3"/>
        <v>-1.25</v>
      </c>
      <c r="J13" s="20">
        <f t="shared" si="4"/>
        <v>1.631000000000002</v>
      </c>
      <c r="K13" s="97">
        <f t="shared" si="5"/>
        <v>1</v>
      </c>
      <c r="L13" s="97">
        <f t="shared" si="6"/>
        <v>11</v>
      </c>
      <c r="M13" s="95">
        <f t="shared" si="1"/>
        <v>8.3333333333333329E-2</v>
      </c>
      <c r="N13" s="49">
        <f t="shared" si="2"/>
        <v>8.1300000000000008</v>
      </c>
      <c r="O13" s="50">
        <v>1</v>
      </c>
      <c r="P13" s="49">
        <f t="shared" si="7"/>
        <v>7.1300000000000008</v>
      </c>
    </row>
    <row r="14" spans="1:16" ht="26.4" x14ac:dyDescent="0.3">
      <c r="A14" s="96">
        <v>42536</v>
      </c>
      <c r="B14" s="63" t="s">
        <v>433</v>
      </c>
      <c r="C14" s="62" t="s">
        <v>434</v>
      </c>
      <c r="D14" s="19">
        <v>7.75</v>
      </c>
      <c r="E14" s="20">
        <v>1.75</v>
      </c>
      <c r="F14" s="20">
        <f t="shared" si="9"/>
        <v>13.5625</v>
      </c>
      <c r="G14" s="21" t="s">
        <v>19</v>
      </c>
      <c r="H14" s="20">
        <f t="shared" si="8"/>
        <v>12.5625</v>
      </c>
      <c r="I14" s="20">
        <f t="shared" si="3"/>
        <v>-1.75</v>
      </c>
      <c r="J14" s="20">
        <f t="shared" si="4"/>
        <v>-0.118999999999998</v>
      </c>
      <c r="K14" s="97">
        <f t="shared" si="5"/>
        <v>1</v>
      </c>
      <c r="L14" s="97">
        <f t="shared" si="6"/>
        <v>12</v>
      </c>
      <c r="M14" s="95">
        <f t="shared" si="1"/>
        <v>7.6923076923076927E-2</v>
      </c>
      <c r="N14" s="49">
        <f t="shared" si="2"/>
        <v>7.75</v>
      </c>
      <c r="O14" s="50">
        <v>1</v>
      </c>
      <c r="P14" s="49">
        <f t="shared" si="7"/>
        <v>6.75</v>
      </c>
    </row>
    <row r="15" spans="1:16" ht="26.4" x14ac:dyDescent="0.3">
      <c r="A15" s="96">
        <v>42537</v>
      </c>
      <c r="B15" s="63" t="s">
        <v>435</v>
      </c>
      <c r="C15" s="62" t="s">
        <v>436</v>
      </c>
      <c r="D15" s="19">
        <v>8.93</v>
      </c>
      <c r="E15" s="20">
        <v>1.5</v>
      </c>
      <c r="F15" s="20">
        <f t="shared" si="9"/>
        <v>13.395</v>
      </c>
      <c r="G15" s="21" t="s">
        <v>19</v>
      </c>
      <c r="H15" s="20">
        <f t="shared" si="8"/>
        <v>12.395</v>
      </c>
      <c r="I15" s="20">
        <f t="shared" si="3"/>
        <v>-1.5</v>
      </c>
      <c r="J15" s="20">
        <f t="shared" si="4"/>
        <v>-1.618999999999998</v>
      </c>
      <c r="K15" s="97">
        <f t="shared" si="5"/>
        <v>1</v>
      </c>
      <c r="L15" s="97">
        <f t="shared" si="6"/>
        <v>13</v>
      </c>
      <c r="M15" s="95">
        <f t="shared" si="1"/>
        <v>7.1428571428571425E-2</v>
      </c>
      <c r="N15" s="49">
        <f t="shared" si="2"/>
        <v>8.93</v>
      </c>
      <c r="O15" s="50">
        <v>1</v>
      </c>
      <c r="P15" s="49">
        <f t="shared" si="7"/>
        <v>7.93</v>
      </c>
    </row>
    <row r="16" spans="1:16" ht="28.8" x14ac:dyDescent="0.3">
      <c r="A16" s="96">
        <v>42538</v>
      </c>
      <c r="B16" s="63" t="s">
        <v>437</v>
      </c>
      <c r="C16" s="90" t="s">
        <v>438</v>
      </c>
      <c r="D16" s="19">
        <v>10.06</v>
      </c>
      <c r="E16" s="20">
        <v>1.5</v>
      </c>
      <c r="F16" s="20">
        <f t="shared" si="9"/>
        <v>15.09</v>
      </c>
      <c r="G16" s="21" t="s">
        <v>19</v>
      </c>
      <c r="H16" s="20">
        <f t="shared" si="8"/>
        <v>14.09</v>
      </c>
      <c r="I16" s="20">
        <f t="shared" si="3"/>
        <v>-1.5</v>
      </c>
      <c r="J16" s="20">
        <f t="shared" si="4"/>
        <v>-3.118999999999998</v>
      </c>
      <c r="K16" s="97">
        <f t="shared" si="5"/>
        <v>1</v>
      </c>
      <c r="L16" s="97">
        <f t="shared" si="6"/>
        <v>14</v>
      </c>
      <c r="M16" s="95">
        <f t="shared" si="1"/>
        <v>6.6666666666666666E-2</v>
      </c>
      <c r="N16" s="49">
        <f t="shared" si="2"/>
        <v>10.06</v>
      </c>
      <c r="O16" s="50">
        <v>1</v>
      </c>
      <c r="P16" s="49">
        <f t="shared" si="7"/>
        <v>9.06</v>
      </c>
    </row>
    <row r="17" spans="1:16" ht="28.8" x14ac:dyDescent="0.3">
      <c r="A17" s="24">
        <v>42541</v>
      </c>
      <c r="B17" s="63" t="s">
        <v>439</v>
      </c>
      <c r="C17" s="90" t="s">
        <v>440</v>
      </c>
      <c r="D17" s="19">
        <v>12.5</v>
      </c>
      <c r="E17" s="20">
        <v>1.25</v>
      </c>
      <c r="F17" s="20">
        <f t="shared" si="9"/>
        <v>15.625</v>
      </c>
      <c r="G17" s="21" t="s">
        <v>19</v>
      </c>
      <c r="H17" s="20">
        <f t="shared" si="8"/>
        <v>14.625</v>
      </c>
      <c r="I17" s="20">
        <f t="shared" si="3"/>
        <v>-1.25</v>
      </c>
      <c r="J17" s="20">
        <f t="shared" si="4"/>
        <v>-4.368999999999998</v>
      </c>
      <c r="K17" s="97">
        <f t="shared" si="5"/>
        <v>1</v>
      </c>
      <c r="L17" s="97">
        <f t="shared" si="6"/>
        <v>15</v>
      </c>
      <c r="M17" s="95">
        <f t="shared" si="1"/>
        <v>6.25E-2</v>
      </c>
      <c r="N17" s="49">
        <f t="shared" si="2"/>
        <v>12.5</v>
      </c>
      <c r="O17" s="50">
        <v>1</v>
      </c>
      <c r="P17" s="49">
        <f t="shared" si="7"/>
        <v>11.5</v>
      </c>
    </row>
    <row r="18" spans="1:16" x14ac:dyDescent="0.3">
      <c r="A18" s="96"/>
      <c r="B18" s="27"/>
      <c r="C18" s="30"/>
      <c r="D18" s="19">
        <v>12</v>
      </c>
      <c r="E18" s="20">
        <v>1.5</v>
      </c>
      <c r="F18" s="20">
        <f t="shared" si="9"/>
        <v>18</v>
      </c>
      <c r="G18" s="21" t="s">
        <v>19</v>
      </c>
      <c r="H18" s="20">
        <f t="shared" si="8"/>
        <v>17</v>
      </c>
      <c r="I18" s="20">
        <f t="shared" si="3"/>
        <v>-1.5</v>
      </c>
      <c r="J18" s="20">
        <f t="shared" si="4"/>
        <v>-5.868999999999998</v>
      </c>
      <c r="K18" s="97">
        <f t="shared" si="5"/>
        <v>1</v>
      </c>
      <c r="L18" s="97">
        <f t="shared" si="6"/>
        <v>16</v>
      </c>
      <c r="M18" s="95">
        <f t="shared" si="1"/>
        <v>5.8823529411764705E-2</v>
      </c>
      <c r="N18" s="49">
        <f t="shared" si="2"/>
        <v>12</v>
      </c>
      <c r="O18" s="50">
        <v>1</v>
      </c>
      <c r="P18" s="49">
        <f t="shared" si="7"/>
        <v>11</v>
      </c>
    </row>
    <row r="19" spans="1:16" x14ac:dyDescent="0.3">
      <c r="A19" s="96"/>
      <c r="B19" s="27"/>
      <c r="C19" s="30"/>
      <c r="D19" s="19">
        <v>5.5</v>
      </c>
      <c r="E19" s="20">
        <v>2</v>
      </c>
      <c r="F19" s="20">
        <f t="shared" si="9"/>
        <v>11</v>
      </c>
      <c r="G19" s="21" t="s">
        <v>19</v>
      </c>
      <c r="H19" s="20">
        <f t="shared" si="8"/>
        <v>10</v>
      </c>
      <c r="I19" s="20">
        <f t="shared" si="3"/>
        <v>-2</v>
      </c>
      <c r="J19" s="20">
        <f t="shared" si="4"/>
        <v>-7.868999999999998</v>
      </c>
      <c r="K19" s="97">
        <f t="shared" si="5"/>
        <v>1</v>
      </c>
      <c r="L19" s="97">
        <f t="shared" si="6"/>
        <v>17</v>
      </c>
      <c r="M19" s="95">
        <f t="shared" si="1"/>
        <v>5.5555555555555552E-2</v>
      </c>
      <c r="N19" s="49">
        <f t="shared" si="2"/>
        <v>5.5</v>
      </c>
      <c r="O19" s="50">
        <v>1</v>
      </c>
      <c r="P19" s="49">
        <f t="shared" si="7"/>
        <v>4.5</v>
      </c>
    </row>
    <row r="20" spans="1:16" x14ac:dyDescent="0.3">
      <c r="A20" s="96"/>
      <c r="B20" s="27"/>
      <c r="C20" s="30"/>
      <c r="D20" s="19">
        <v>11.5</v>
      </c>
      <c r="E20" s="20">
        <v>2</v>
      </c>
      <c r="F20" s="20">
        <f t="shared" si="9"/>
        <v>23</v>
      </c>
      <c r="G20" s="21" t="s">
        <v>19</v>
      </c>
      <c r="H20" s="20">
        <f t="shared" si="8"/>
        <v>22</v>
      </c>
      <c r="I20" s="20">
        <f t="shared" si="3"/>
        <v>-2</v>
      </c>
      <c r="J20" s="20">
        <f t="shared" si="4"/>
        <v>-9.868999999999998</v>
      </c>
      <c r="K20" s="97">
        <f t="shared" si="5"/>
        <v>1</v>
      </c>
      <c r="L20" s="97">
        <f t="shared" si="6"/>
        <v>18</v>
      </c>
      <c r="M20" s="95">
        <f t="shared" si="1"/>
        <v>5.2631578947368418E-2</v>
      </c>
      <c r="N20" s="49">
        <f t="shared" si="2"/>
        <v>11.5</v>
      </c>
      <c r="O20" s="50">
        <v>1</v>
      </c>
      <c r="P20" s="49">
        <f t="shared" si="7"/>
        <v>10.5</v>
      </c>
    </row>
    <row r="21" spans="1:16" x14ac:dyDescent="0.3">
      <c r="A21" s="96">
        <v>42549</v>
      </c>
      <c r="B21" s="27"/>
      <c r="C21" s="30"/>
      <c r="D21" s="19">
        <v>8.75</v>
      </c>
      <c r="E21" s="20">
        <v>2</v>
      </c>
      <c r="F21" s="20">
        <f t="shared" si="9"/>
        <v>17.5</v>
      </c>
      <c r="G21" s="21" t="s">
        <v>19</v>
      </c>
      <c r="H21" s="20">
        <f t="shared" si="8"/>
        <v>16.5</v>
      </c>
      <c r="I21" s="20">
        <f t="shared" si="3"/>
        <v>-2</v>
      </c>
      <c r="J21" s="20">
        <f t="shared" si="4"/>
        <v>-11.868999999999998</v>
      </c>
      <c r="K21" s="97">
        <f t="shared" si="5"/>
        <v>1</v>
      </c>
      <c r="L21" s="97">
        <f t="shared" si="6"/>
        <v>19</v>
      </c>
      <c r="M21" s="95">
        <f t="shared" si="1"/>
        <v>0.05</v>
      </c>
      <c r="N21" s="49">
        <f t="shared" si="2"/>
        <v>8.75</v>
      </c>
      <c r="O21" s="50">
        <v>1</v>
      </c>
      <c r="P21" s="49">
        <f t="shared" si="7"/>
        <v>7.75</v>
      </c>
    </row>
    <row r="22" spans="1:16" x14ac:dyDescent="0.3">
      <c r="A22" s="96">
        <v>42551</v>
      </c>
      <c r="B22" s="27"/>
      <c r="C22" s="98"/>
      <c r="D22" s="19">
        <v>7.12</v>
      </c>
      <c r="E22" s="20">
        <v>2</v>
      </c>
      <c r="F22" s="20">
        <f t="shared" si="9"/>
        <v>14.24</v>
      </c>
      <c r="G22" s="21" t="s">
        <v>28</v>
      </c>
      <c r="H22" s="20">
        <f>IF(E22="","",E22*(D22-1))</f>
        <v>12.24</v>
      </c>
      <c r="I22" s="20">
        <f t="shared" si="3"/>
        <v>12.24</v>
      </c>
      <c r="J22" s="20">
        <f t="shared" si="4"/>
        <v>0.37100000000000222</v>
      </c>
      <c r="K22" s="97">
        <f t="shared" si="5"/>
        <v>2</v>
      </c>
      <c r="L22" s="97">
        <f t="shared" si="6"/>
        <v>19</v>
      </c>
      <c r="M22" s="95">
        <f t="shared" si="1"/>
        <v>9.5238095238095233E-2</v>
      </c>
      <c r="N22" s="49">
        <f t="shared" si="2"/>
        <v>7.12</v>
      </c>
      <c r="O22" s="50">
        <v>1</v>
      </c>
      <c r="P22" s="49">
        <f t="shared" si="7"/>
        <v>6.12</v>
      </c>
    </row>
    <row r="23" spans="1:16" x14ac:dyDescent="0.3">
      <c r="A23" s="96">
        <v>42552</v>
      </c>
      <c r="B23" s="27"/>
      <c r="C23" s="98"/>
      <c r="D23" s="19"/>
      <c r="E23" s="20">
        <v>1</v>
      </c>
      <c r="F23" s="20" t="str">
        <f t="shared" si="9"/>
        <v/>
      </c>
      <c r="G23" s="21" t="s">
        <v>19</v>
      </c>
      <c r="H23" s="20">
        <f t="shared" si="8"/>
        <v>-1</v>
      </c>
      <c r="I23" s="20">
        <f t="shared" si="3"/>
        <v>-1</v>
      </c>
      <c r="J23" s="20">
        <f t="shared" si="4"/>
        <v>-0.62899999999999778</v>
      </c>
      <c r="K23" s="97">
        <f t="shared" si="5"/>
        <v>2</v>
      </c>
      <c r="L23" s="97">
        <f t="shared" si="6"/>
        <v>20</v>
      </c>
      <c r="M23" s="95">
        <f t="shared" si="1"/>
        <v>9.0909090909090912E-2</v>
      </c>
      <c r="N23" s="49">
        <f t="shared" si="2"/>
        <v>0</v>
      </c>
      <c r="O23" s="50">
        <v>1</v>
      </c>
      <c r="P23" s="49">
        <f t="shared" si="7"/>
        <v>-1</v>
      </c>
    </row>
    <row r="24" spans="1:16" x14ac:dyDescent="0.3">
      <c r="A24" s="96">
        <v>42555</v>
      </c>
      <c r="B24" s="27"/>
      <c r="C24" s="98"/>
      <c r="D24" s="19">
        <v>13</v>
      </c>
      <c r="E24" s="20">
        <v>1</v>
      </c>
      <c r="F24" s="20">
        <f t="shared" si="9"/>
        <v>13</v>
      </c>
      <c r="G24" s="21" t="s">
        <v>28</v>
      </c>
      <c r="H24" s="20">
        <f t="shared" si="8"/>
        <v>12</v>
      </c>
      <c r="I24" s="20">
        <f t="shared" si="3"/>
        <v>12</v>
      </c>
      <c r="J24" s="20">
        <f t="shared" si="4"/>
        <v>11.371000000000002</v>
      </c>
      <c r="K24" s="97">
        <f t="shared" si="5"/>
        <v>3</v>
      </c>
      <c r="L24" s="97">
        <f t="shared" si="6"/>
        <v>20</v>
      </c>
      <c r="M24" s="95">
        <f t="shared" si="1"/>
        <v>0.13043478260869565</v>
      </c>
      <c r="N24" s="49">
        <f t="shared" si="2"/>
        <v>13</v>
      </c>
      <c r="O24" s="50">
        <v>1</v>
      </c>
      <c r="P24" s="49">
        <f t="shared" si="7"/>
        <v>12</v>
      </c>
    </row>
    <row r="25" spans="1:16" x14ac:dyDescent="0.3">
      <c r="A25" s="96">
        <v>42556</v>
      </c>
      <c r="B25" s="27"/>
      <c r="C25" s="98"/>
      <c r="D25" s="19">
        <v>14</v>
      </c>
      <c r="E25" s="20">
        <v>1</v>
      </c>
      <c r="F25" s="20">
        <f t="shared" si="9"/>
        <v>14</v>
      </c>
      <c r="G25" s="21" t="s">
        <v>28</v>
      </c>
      <c r="H25" s="20">
        <f t="shared" si="8"/>
        <v>13</v>
      </c>
      <c r="I25" s="20">
        <f t="shared" si="3"/>
        <v>13</v>
      </c>
      <c r="J25" s="20">
        <f t="shared" si="4"/>
        <v>24.371000000000002</v>
      </c>
      <c r="K25" s="97">
        <f t="shared" si="5"/>
        <v>4</v>
      </c>
      <c r="L25" s="97">
        <f t="shared" si="6"/>
        <v>20</v>
      </c>
      <c r="M25" s="95">
        <f t="shared" si="1"/>
        <v>0.16666666666666666</v>
      </c>
      <c r="N25" s="49">
        <f t="shared" si="2"/>
        <v>14</v>
      </c>
      <c r="O25" s="50">
        <v>1</v>
      </c>
      <c r="P25" s="49">
        <f t="shared" si="7"/>
        <v>13</v>
      </c>
    </row>
    <row r="26" spans="1:16" x14ac:dyDescent="0.3">
      <c r="A26" s="96">
        <v>42654</v>
      </c>
      <c r="B26" s="27"/>
      <c r="C26" s="98"/>
      <c r="D26" s="19"/>
      <c r="E26" s="20">
        <v>0.5</v>
      </c>
      <c r="F26" s="20" t="str">
        <f>IF(D26="","",IF(D26="","",IF(G25="Won",D26*E26,D26*E26)))</f>
        <v/>
      </c>
      <c r="G26" s="21" t="s">
        <v>19</v>
      </c>
      <c r="H26" s="20">
        <f t="shared" si="8"/>
        <v>-1</v>
      </c>
      <c r="I26" s="20">
        <f t="shared" si="3"/>
        <v>-0.5</v>
      </c>
      <c r="J26" s="20">
        <f t="shared" si="4"/>
        <v>23.871000000000002</v>
      </c>
      <c r="K26" s="97">
        <f t="shared" si="5"/>
        <v>4</v>
      </c>
      <c r="L26" s="97">
        <f t="shared" si="6"/>
        <v>21</v>
      </c>
      <c r="M26" s="95">
        <f t="shared" si="1"/>
        <v>0.16</v>
      </c>
      <c r="N26" s="49">
        <f t="shared" si="2"/>
        <v>0</v>
      </c>
      <c r="O26" s="50">
        <v>1</v>
      </c>
      <c r="P26" s="49">
        <f t="shared" si="7"/>
        <v>-1</v>
      </c>
    </row>
    <row r="27" spans="1:16" x14ac:dyDescent="0.3">
      <c r="A27" s="96">
        <v>42654</v>
      </c>
      <c r="B27" s="27"/>
      <c r="C27" s="98"/>
      <c r="D27" s="19"/>
      <c r="E27" s="20">
        <v>0.5</v>
      </c>
      <c r="F27" s="20" t="str">
        <f t="shared" ref="F27:F68" si="10">IF(D27="","",IF(D27="","",IF(G26="Won",D27*E27,D27*E27)))</f>
        <v/>
      </c>
      <c r="G27" s="21" t="s">
        <v>19</v>
      </c>
      <c r="H27" s="20">
        <f t="shared" ref="H27:H90" si="11">IF(E27="","",(E27*D27)-1)</f>
        <v>-1</v>
      </c>
      <c r="I27" s="20">
        <f t="shared" ref="I27:I90" si="12">IF(G27="","",IF(G27="Won",H27,IF(G27="Push",0,-E27)))</f>
        <v>-0.5</v>
      </c>
      <c r="J27" s="20">
        <f t="shared" ref="J27:J90" si="13">IF(G27="","",I27+J26)</f>
        <v>23.371000000000002</v>
      </c>
      <c r="K27" s="97">
        <f t="shared" ref="K27:K90" si="14">IF(G27="","",IF(G27="Won",K26+1,IF(G27="Push",K26,K26)))</f>
        <v>4</v>
      </c>
      <c r="L27" s="97">
        <f t="shared" ref="L27:L90" si="15">IF(G27="","",IF(G27="Lost",L26+1,IF(G27="Push",L26,L26)))</f>
        <v>22</v>
      </c>
      <c r="M27" s="95">
        <f t="shared" ref="M27:M90" si="16">IF(G27="","",K27/(K27+L27))</f>
        <v>0.15384615384615385</v>
      </c>
      <c r="N27" s="49">
        <f t="shared" ref="N27:N90" si="17">D27</f>
        <v>0</v>
      </c>
      <c r="O27" s="50">
        <v>1</v>
      </c>
      <c r="P27" s="49">
        <f t="shared" ref="P27:P90" si="18">N27-O27</f>
        <v>-1</v>
      </c>
    </row>
    <row r="28" spans="1:16" x14ac:dyDescent="0.3">
      <c r="A28" s="96">
        <v>42654</v>
      </c>
      <c r="B28" s="27"/>
      <c r="C28" s="98"/>
      <c r="D28" s="19"/>
      <c r="E28" s="20">
        <v>0.5</v>
      </c>
      <c r="F28" s="20" t="str">
        <f t="shared" si="10"/>
        <v/>
      </c>
      <c r="G28" s="21" t="s">
        <v>19</v>
      </c>
      <c r="H28" s="20">
        <f t="shared" si="11"/>
        <v>-1</v>
      </c>
      <c r="I28" s="20">
        <f t="shared" si="12"/>
        <v>-0.5</v>
      </c>
      <c r="J28" s="20">
        <f t="shared" si="13"/>
        <v>22.871000000000002</v>
      </c>
      <c r="K28" s="97">
        <f t="shared" si="14"/>
        <v>4</v>
      </c>
      <c r="L28" s="97">
        <f t="shared" si="15"/>
        <v>23</v>
      </c>
      <c r="M28" s="95">
        <f t="shared" si="16"/>
        <v>0.14814814814814814</v>
      </c>
      <c r="N28" s="49">
        <f t="shared" si="17"/>
        <v>0</v>
      </c>
      <c r="O28" s="50">
        <v>1</v>
      </c>
      <c r="P28" s="49">
        <f t="shared" si="18"/>
        <v>-1</v>
      </c>
    </row>
    <row r="29" spans="1:16" x14ac:dyDescent="0.3">
      <c r="A29" s="96">
        <v>42654</v>
      </c>
      <c r="B29" s="27" t="s">
        <v>520</v>
      </c>
      <c r="C29" s="98"/>
      <c r="D29" s="19"/>
      <c r="E29" s="20">
        <v>0.5</v>
      </c>
      <c r="F29" s="20" t="str">
        <f t="shared" si="10"/>
        <v/>
      </c>
      <c r="G29" s="21" t="s">
        <v>19</v>
      </c>
      <c r="H29" s="20">
        <f t="shared" si="11"/>
        <v>-1</v>
      </c>
      <c r="I29" s="20">
        <f t="shared" si="12"/>
        <v>-0.5</v>
      </c>
      <c r="J29" s="20">
        <f t="shared" si="13"/>
        <v>22.371000000000002</v>
      </c>
      <c r="K29" s="97">
        <f t="shared" si="14"/>
        <v>4</v>
      </c>
      <c r="L29" s="97">
        <f t="shared" si="15"/>
        <v>24</v>
      </c>
      <c r="M29" s="95">
        <f t="shared" si="16"/>
        <v>0.14285714285714285</v>
      </c>
      <c r="N29" s="49">
        <f t="shared" si="17"/>
        <v>0</v>
      </c>
      <c r="O29" s="50">
        <v>1</v>
      </c>
      <c r="P29" s="49">
        <f t="shared" si="18"/>
        <v>-1</v>
      </c>
    </row>
    <row r="30" spans="1:16" x14ac:dyDescent="0.3">
      <c r="A30" s="96">
        <v>42657</v>
      </c>
      <c r="B30" s="27" t="s">
        <v>520</v>
      </c>
      <c r="C30" s="98"/>
      <c r="D30" s="19"/>
      <c r="E30" s="20">
        <v>0.5</v>
      </c>
      <c r="F30" s="20" t="str">
        <f t="shared" si="10"/>
        <v/>
      </c>
      <c r="G30" s="21" t="s">
        <v>19</v>
      </c>
      <c r="H30" s="20">
        <f t="shared" si="11"/>
        <v>-1</v>
      </c>
      <c r="I30" s="20">
        <f t="shared" si="12"/>
        <v>-0.5</v>
      </c>
      <c r="J30" s="20">
        <f t="shared" si="13"/>
        <v>21.871000000000002</v>
      </c>
      <c r="K30" s="97">
        <f t="shared" si="14"/>
        <v>4</v>
      </c>
      <c r="L30" s="97">
        <f t="shared" si="15"/>
        <v>25</v>
      </c>
      <c r="M30" s="95">
        <f t="shared" si="16"/>
        <v>0.13793103448275862</v>
      </c>
      <c r="N30" s="49">
        <f t="shared" si="17"/>
        <v>0</v>
      </c>
      <c r="O30" s="50">
        <v>1</v>
      </c>
      <c r="P30" s="49">
        <f t="shared" si="18"/>
        <v>-1</v>
      </c>
    </row>
    <row r="31" spans="1:16" x14ac:dyDescent="0.3">
      <c r="A31" s="96">
        <v>42657</v>
      </c>
      <c r="B31" s="27"/>
      <c r="C31" s="98"/>
      <c r="D31" s="19"/>
      <c r="E31" s="20">
        <v>0.5</v>
      </c>
      <c r="F31" s="20" t="str">
        <f t="shared" si="10"/>
        <v/>
      </c>
      <c r="G31" s="21" t="s">
        <v>19</v>
      </c>
      <c r="H31" s="20">
        <f t="shared" si="11"/>
        <v>-1</v>
      </c>
      <c r="I31" s="20">
        <f t="shared" si="12"/>
        <v>-0.5</v>
      </c>
      <c r="J31" s="20">
        <f t="shared" si="13"/>
        <v>21.371000000000002</v>
      </c>
      <c r="K31" s="97">
        <f t="shared" si="14"/>
        <v>4</v>
      </c>
      <c r="L31" s="97">
        <f t="shared" si="15"/>
        <v>26</v>
      </c>
      <c r="M31" s="95">
        <f t="shared" si="16"/>
        <v>0.13333333333333333</v>
      </c>
      <c r="N31" s="49">
        <f t="shared" si="17"/>
        <v>0</v>
      </c>
      <c r="O31" s="50">
        <v>1</v>
      </c>
      <c r="P31" s="49">
        <f t="shared" si="18"/>
        <v>-1</v>
      </c>
    </row>
    <row r="32" spans="1:16" x14ac:dyDescent="0.3">
      <c r="A32" s="96">
        <v>42657</v>
      </c>
      <c r="B32" s="27"/>
      <c r="C32" s="98"/>
      <c r="D32" s="19"/>
      <c r="E32" s="20">
        <v>0.5</v>
      </c>
      <c r="F32" s="20" t="str">
        <f t="shared" si="10"/>
        <v/>
      </c>
      <c r="G32" s="21" t="s">
        <v>19</v>
      </c>
      <c r="H32" s="20">
        <f t="shared" si="11"/>
        <v>-1</v>
      </c>
      <c r="I32" s="20">
        <f t="shared" si="12"/>
        <v>-0.5</v>
      </c>
      <c r="J32" s="20">
        <f t="shared" si="13"/>
        <v>20.871000000000002</v>
      </c>
      <c r="K32" s="97">
        <f t="shared" si="14"/>
        <v>4</v>
      </c>
      <c r="L32" s="97">
        <f t="shared" si="15"/>
        <v>27</v>
      </c>
      <c r="M32" s="95">
        <f t="shared" si="16"/>
        <v>0.12903225806451613</v>
      </c>
      <c r="N32" s="49">
        <f t="shared" si="17"/>
        <v>0</v>
      </c>
      <c r="O32" s="50">
        <v>1</v>
      </c>
      <c r="P32" s="49">
        <f t="shared" si="18"/>
        <v>-1</v>
      </c>
    </row>
    <row r="33" spans="1:16" x14ac:dyDescent="0.3">
      <c r="A33" s="96">
        <v>42657</v>
      </c>
      <c r="B33" s="27"/>
      <c r="C33" s="98"/>
      <c r="D33" s="19"/>
      <c r="E33" s="20">
        <v>0.5</v>
      </c>
      <c r="F33" s="20" t="str">
        <f t="shared" si="10"/>
        <v/>
      </c>
      <c r="G33" s="21" t="s">
        <v>19</v>
      </c>
      <c r="H33" s="20">
        <f t="shared" si="11"/>
        <v>-1</v>
      </c>
      <c r="I33" s="20">
        <f t="shared" si="12"/>
        <v>-0.5</v>
      </c>
      <c r="J33" s="20">
        <f t="shared" si="13"/>
        <v>20.371000000000002</v>
      </c>
      <c r="K33" s="97">
        <f t="shared" si="14"/>
        <v>4</v>
      </c>
      <c r="L33" s="97">
        <f t="shared" si="15"/>
        <v>28</v>
      </c>
      <c r="M33" s="95">
        <f t="shared" si="16"/>
        <v>0.125</v>
      </c>
      <c r="N33" s="49">
        <f t="shared" si="17"/>
        <v>0</v>
      </c>
      <c r="O33" s="50">
        <v>1</v>
      </c>
      <c r="P33" s="49">
        <f t="shared" si="18"/>
        <v>-1</v>
      </c>
    </row>
    <row r="34" spans="1:16" x14ac:dyDescent="0.3">
      <c r="A34" s="96">
        <v>42658</v>
      </c>
      <c r="B34" s="27" t="s">
        <v>520</v>
      </c>
      <c r="C34" s="98"/>
      <c r="D34" s="19"/>
      <c r="E34" s="20">
        <v>0.5</v>
      </c>
      <c r="F34" s="20" t="str">
        <f t="shared" si="10"/>
        <v/>
      </c>
      <c r="G34" s="21" t="s">
        <v>19</v>
      </c>
      <c r="H34" s="20">
        <f t="shared" si="11"/>
        <v>-1</v>
      </c>
      <c r="I34" s="20">
        <f t="shared" si="12"/>
        <v>-0.5</v>
      </c>
      <c r="J34" s="20">
        <f t="shared" si="13"/>
        <v>19.871000000000002</v>
      </c>
      <c r="K34" s="97">
        <f t="shared" si="14"/>
        <v>4</v>
      </c>
      <c r="L34" s="97">
        <f t="shared" si="15"/>
        <v>29</v>
      </c>
      <c r="M34" s="95">
        <f t="shared" si="16"/>
        <v>0.12121212121212122</v>
      </c>
      <c r="N34" s="49">
        <f t="shared" si="17"/>
        <v>0</v>
      </c>
      <c r="O34" s="50">
        <v>1</v>
      </c>
      <c r="P34" s="49">
        <f t="shared" si="18"/>
        <v>-1</v>
      </c>
    </row>
    <row r="35" spans="1:16" x14ac:dyDescent="0.3">
      <c r="A35" s="96">
        <v>42658</v>
      </c>
      <c r="B35" s="27" t="s">
        <v>520</v>
      </c>
      <c r="C35" s="98"/>
      <c r="D35" s="19"/>
      <c r="E35" s="20">
        <v>0.5</v>
      </c>
      <c r="F35" s="20" t="str">
        <f t="shared" si="10"/>
        <v/>
      </c>
      <c r="G35" s="21" t="s">
        <v>19</v>
      </c>
      <c r="H35" s="20">
        <f t="shared" si="11"/>
        <v>-1</v>
      </c>
      <c r="I35" s="20">
        <f t="shared" si="12"/>
        <v>-0.5</v>
      </c>
      <c r="J35" s="20">
        <f t="shared" si="13"/>
        <v>19.371000000000002</v>
      </c>
      <c r="K35" s="97">
        <f t="shared" si="14"/>
        <v>4</v>
      </c>
      <c r="L35" s="97">
        <f t="shared" si="15"/>
        <v>30</v>
      </c>
      <c r="M35" s="95">
        <f t="shared" si="16"/>
        <v>0.11764705882352941</v>
      </c>
      <c r="N35" s="49">
        <f t="shared" si="17"/>
        <v>0</v>
      </c>
      <c r="O35" s="50">
        <v>1</v>
      </c>
      <c r="P35" s="49">
        <f t="shared" si="18"/>
        <v>-1</v>
      </c>
    </row>
    <row r="36" spans="1:16" x14ac:dyDescent="0.3">
      <c r="A36" s="96">
        <v>42658</v>
      </c>
      <c r="B36" s="27" t="s">
        <v>520</v>
      </c>
      <c r="C36" s="98"/>
      <c r="D36" s="19"/>
      <c r="E36" s="20">
        <v>0.5</v>
      </c>
      <c r="F36" s="20" t="str">
        <f t="shared" si="10"/>
        <v/>
      </c>
      <c r="G36" s="21" t="s">
        <v>19</v>
      </c>
      <c r="H36" s="20">
        <f t="shared" si="11"/>
        <v>-1</v>
      </c>
      <c r="I36" s="20">
        <f t="shared" si="12"/>
        <v>-0.5</v>
      </c>
      <c r="J36" s="20">
        <f t="shared" si="13"/>
        <v>18.871000000000002</v>
      </c>
      <c r="K36" s="97">
        <f t="shared" si="14"/>
        <v>4</v>
      </c>
      <c r="L36" s="97">
        <f t="shared" si="15"/>
        <v>31</v>
      </c>
      <c r="M36" s="95">
        <f t="shared" si="16"/>
        <v>0.11428571428571428</v>
      </c>
      <c r="N36" s="49">
        <f t="shared" si="17"/>
        <v>0</v>
      </c>
      <c r="O36" s="50">
        <v>1</v>
      </c>
      <c r="P36" s="49">
        <f t="shared" si="18"/>
        <v>-1</v>
      </c>
    </row>
    <row r="37" spans="1:16" x14ac:dyDescent="0.3">
      <c r="A37" s="96">
        <v>42658</v>
      </c>
      <c r="B37" s="27" t="s">
        <v>520</v>
      </c>
      <c r="C37" s="98"/>
      <c r="D37" s="19"/>
      <c r="E37" s="20">
        <v>0.5</v>
      </c>
      <c r="F37" s="20" t="str">
        <f t="shared" si="10"/>
        <v/>
      </c>
      <c r="G37" s="21" t="s">
        <v>19</v>
      </c>
      <c r="H37" s="20">
        <f t="shared" si="11"/>
        <v>-1</v>
      </c>
      <c r="I37" s="20">
        <f t="shared" si="12"/>
        <v>-0.5</v>
      </c>
      <c r="J37" s="20">
        <f t="shared" si="13"/>
        <v>18.371000000000002</v>
      </c>
      <c r="K37" s="97">
        <f t="shared" si="14"/>
        <v>4</v>
      </c>
      <c r="L37" s="97">
        <f t="shared" si="15"/>
        <v>32</v>
      </c>
      <c r="M37" s="95">
        <f t="shared" si="16"/>
        <v>0.1111111111111111</v>
      </c>
      <c r="N37" s="49">
        <f t="shared" si="17"/>
        <v>0</v>
      </c>
      <c r="O37" s="50">
        <v>1</v>
      </c>
      <c r="P37" s="49">
        <f t="shared" si="18"/>
        <v>-1</v>
      </c>
    </row>
    <row r="38" spans="1:16" x14ac:dyDescent="0.3">
      <c r="A38" s="96">
        <v>42661</v>
      </c>
      <c r="B38" s="27"/>
      <c r="C38" s="98"/>
      <c r="D38" s="19"/>
      <c r="E38" s="20">
        <v>1</v>
      </c>
      <c r="F38" s="20" t="str">
        <f t="shared" si="10"/>
        <v/>
      </c>
      <c r="G38" s="21" t="s">
        <v>19</v>
      </c>
      <c r="H38" s="20">
        <f t="shared" si="11"/>
        <v>-1</v>
      </c>
      <c r="I38" s="20">
        <f t="shared" si="12"/>
        <v>-1</v>
      </c>
      <c r="J38" s="20">
        <f t="shared" si="13"/>
        <v>17.371000000000002</v>
      </c>
      <c r="K38" s="97">
        <f t="shared" si="14"/>
        <v>4</v>
      </c>
      <c r="L38" s="97">
        <f t="shared" si="15"/>
        <v>33</v>
      </c>
      <c r="M38" s="95">
        <f t="shared" si="16"/>
        <v>0.10810810810810811</v>
      </c>
      <c r="N38" s="49">
        <f t="shared" si="17"/>
        <v>0</v>
      </c>
      <c r="O38" s="50">
        <v>1</v>
      </c>
      <c r="P38" s="49">
        <f t="shared" si="18"/>
        <v>-1</v>
      </c>
    </row>
    <row r="39" spans="1:16" x14ac:dyDescent="0.3">
      <c r="A39" s="96">
        <v>42662</v>
      </c>
      <c r="B39" s="27" t="s">
        <v>539</v>
      </c>
      <c r="C39" s="98"/>
      <c r="D39" s="19"/>
      <c r="E39" s="20">
        <v>1</v>
      </c>
      <c r="F39" s="20" t="str">
        <f t="shared" si="10"/>
        <v/>
      </c>
      <c r="G39" s="21" t="s">
        <v>19</v>
      </c>
      <c r="H39" s="20">
        <f t="shared" si="11"/>
        <v>-1</v>
      </c>
      <c r="I39" s="20">
        <f t="shared" si="12"/>
        <v>-1</v>
      </c>
      <c r="J39" s="20">
        <f t="shared" si="13"/>
        <v>16.371000000000002</v>
      </c>
      <c r="K39" s="97">
        <f t="shared" si="14"/>
        <v>4</v>
      </c>
      <c r="L39" s="97">
        <f t="shared" si="15"/>
        <v>34</v>
      </c>
      <c r="M39" s="95">
        <f t="shared" si="16"/>
        <v>0.10526315789473684</v>
      </c>
      <c r="N39" s="49">
        <f t="shared" si="17"/>
        <v>0</v>
      </c>
      <c r="O39" s="50">
        <v>1</v>
      </c>
      <c r="P39" s="49">
        <f t="shared" si="18"/>
        <v>-1</v>
      </c>
    </row>
    <row r="40" spans="1:16" x14ac:dyDescent="0.3">
      <c r="A40" s="96">
        <v>42662</v>
      </c>
      <c r="B40" s="27" t="s">
        <v>540</v>
      </c>
      <c r="C40" s="98"/>
      <c r="D40" s="19"/>
      <c r="E40" s="20">
        <v>0.8</v>
      </c>
      <c r="F40" s="20" t="str">
        <f t="shared" si="10"/>
        <v/>
      </c>
      <c r="G40" s="21" t="s">
        <v>19</v>
      </c>
      <c r="H40" s="20">
        <f t="shared" si="11"/>
        <v>-1</v>
      </c>
      <c r="I40" s="20">
        <f t="shared" si="12"/>
        <v>-0.8</v>
      </c>
      <c r="J40" s="20">
        <f t="shared" si="13"/>
        <v>15.571000000000002</v>
      </c>
      <c r="K40" s="97">
        <f t="shared" si="14"/>
        <v>4</v>
      </c>
      <c r="L40" s="97">
        <f t="shared" si="15"/>
        <v>35</v>
      </c>
      <c r="M40" s="95">
        <f t="shared" si="16"/>
        <v>0.10256410256410256</v>
      </c>
      <c r="N40" s="49">
        <f t="shared" si="17"/>
        <v>0</v>
      </c>
      <c r="O40" s="50">
        <v>1</v>
      </c>
      <c r="P40" s="49">
        <f t="shared" si="18"/>
        <v>-1</v>
      </c>
    </row>
    <row r="41" spans="1:16" x14ac:dyDescent="0.3">
      <c r="A41" s="96">
        <v>42663</v>
      </c>
      <c r="B41" s="27"/>
      <c r="C41" s="98"/>
      <c r="D41" s="19"/>
      <c r="E41" s="20">
        <v>1</v>
      </c>
      <c r="F41" s="20" t="str">
        <f t="shared" si="10"/>
        <v/>
      </c>
      <c r="G41" s="21" t="s">
        <v>19</v>
      </c>
      <c r="H41" s="20">
        <f t="shared" si="11"/>
        <v>-1</v>
      </c>
      <c r="I41" s="20">
        <f t="shared" si="12"/>
        <v>-1</v>
      </c>
      <c r="J41" s="20">
        <f t="shared" si="13"/>
        <v>14.571000000000002</v>
      </c>
      <c r="K41" s="97">
        <f t="shared" si="14"/>
        <v>4</v>
      </c>
      <c r="L41" s="97">
        <f t="shared" si="15"/>
        <v>36</v>
      </c>
      <c r="M41" s="95">
        <f t="shared" si="16"/>
        <v>0.1</v>
      </c>
      <c r="N41" s="49">
        <f t="shared" si="17"/>
        <v>0</v>
      </c>
      <c r="O41" s="50">
        <v>1</v>
      </c>
      <c r="P41" s="49">
        <f t="shared" si="18"/>
        <v>-1</v>
      </c>
    </row>
    <row r="42" spans="1:16" x14ac:dyDescent="0.3">
      <c r="A42" s="96">
        <v>42664</v>
      </c>
      <c r="B42" s="27"/>
      <c r="C42" s="98"/>
      <c r="D42" s="19"/>
      <c r="E42" s="20">
        <v>1</v>
      </c>
      <c r="F42" s="20" t="str">
        <f t="shared" si="10"/>
        <v/>
      </c>
      <c r="G42" s="21" t="s">
        <v>19</v>
      </c>
      <c r="H42" s="20">
        <f t="shared" si="11"/>
        <v>-1</v>
      </c>
      <c r="I42" s="20">
        <f t="shared" si="12"/>
        <v>-1</v>
      </c>
      <c r="J42" s="20">
        <f t="shared" si="13"/>
        <v>13.571000000000002</v>
      </c>
      <c r="K42" s="97">
        <f t="shared" si="14"/>
        <v>4</v>
      </c>
      <c r="L42" s="97">
        <f t="shared" si="15"/>
        <v>37</v>
      </c>
      <c r="M42" s="95">
        <f t="shared" si="16"/>
        <v>9.7560975609756101E-2</v>
      </c>
      <c r="N42" s="49">
        <f t="shared" si="17"/>
        <v>0</v>
      </c>
      <c r="O42" s="50">
        <v>1</v>
      </c>
      <c r="P42" s="49">
        <f t="shared" si="18"/>
        <v>-1</v>
      </c>
    </row>
    <row r="43" spans="1:16" x14ac:dyDescent="0.3">
      <c r="A43" s="96">
        <v>42667</v>
      </c>
      <c r="B43" s="27"/>
      <c r="C43" s="98"/>
      <c r="D43" s="19"/>
      <c r="E43" s="20">
        <v>1</v>
      </c>
      <c r="F43" s="20" t="str">
        <f t="shared" si="10"/>
        <v/>
      </c>
      <c r="G43" s="21" t="s">
        <v>19</v>
      </c>
      <c r="H43" s="20">
        <f t="shared" si="11"/>
        <v>-1</v>
      </c>
      <c r="I43" s="20">
        <f t="shared" si="12"/>
        <v>-1</v>
      </c>
      <c r="J43" s="20">
        <f t="shared" si="13"/>
        <v>12.571000000000002</v>
      </c>
      <c r="K43" s="97">
        <f t="shared" si="14"/>
        <v>4</v>
      </c>
      <c r="L43" s="97">
        <f t="shared" si="15"/>
        <v>38</v>
      </c>
      <c r="M43" s="95">
        <f t="shared" si="16"/>
        <v>9.5238095238095233E-2</v>
      </c>
      <c r="N43" s="49">
        <f t="shared" si="17"/>
        <v>0</v>
      </c>
      <c r="O43" s="50">
        <v>1</v>
      </c>
      <c r="P43" s="49">
        <f t="shared" si="18"/>
        <v>-1</v>
      </c>
    </row>
    <row r="44" spans="1:16" x14ac:dyDescent="0.3">
      <c r="A44" s="96">
        <v>42668</v>
      </c>
      <c r="B44" s="27"/>
      <c r="C44" s="98"/>
      <c r="D44" s="19"/>
      <c r="E44" s="20">
        <v>1.1000000000000001</v>
      </c>
      <c r="F44" s="20" t="str">
        <f t="shared" si="10"/>
        <v/>
      </c>
      <c r="G44" s="21" t="s">
        <v>19</v>
      </c>
      <c r="H44" s="20">
        <f t="shared" si="11"/>
        <v>-1</v>
      </c>
      <c r="I44" s="20">
        <f t="shared" si="12"/>
        <v>-1.1000000000000001</v>
      </c>
      <c r="J44" s="20">
        <f t="shared" si="13"/>
        <v>11.471000000000002</v>
      </c>
      <c r="K44" s="97">
        <f t="shared" si="14"/>
        <v>4</v>
      </c>
      <c r="L44" s="97">
        <f t="shared" si="15"/>
        <v>39</v>
      </c>
      <c r="M44" s="95">
        <f t="shared" si="16"/>
        <v>9.3023255813953487E-2</v>
      </c>
      <c r="N44" s="49">
        <f t="shared" si="17"/>
        <v>0</v>
      </c>
      <c r="O44" s="50">
        <v>1</v>
      </c>
      <c r="P44" s="49">
        <f t="shared" si="18"/>
        <v>-1</v>
      </c>
    </row>
    <row r="45" spans="1:16" x14ac:dyDescent="0.3">
      <c r="A45" s="96">
        <v>42669</v>
      </c>
      <c r="B45" s="27"/>
      <c r="C45" s="98"/>
      <c r="D45" s="19"/>
      <c r="E45" s="20">
        <v>1.1000000000000001</v>
      </c>
      <c r="F45" s="20" t="str">
        <f t="shared" si="10"/>
        <v/>
      </c>
      <c r="G45" s="21" t="s">
        <v>19</v>
      </c>
      <c r="H45" s="20">
        <f t="shared" si="11"/>
        <v>-1</v>
      </c>
      <c r="I45" s="20">
        <f t="shared" si="12"/>
        <v>-1.1000000000000001</v>
      </c>
      <c r="J45" s="20">
        <f t="shared" si="13"/>
        <v>10.371000000000002</v>
      </c>
      <c r="K45" s="97">
        <f t="shared" si="14"/>
        <v>4</v>
      </c>
      <c r="L45" s="97">
        <f t="shared" si="15"/>
        <v>40</v>
      </c>
      <c r="M45" s="95">
        <f t="shared" si="16"/>
        <v>9.0909090909090912E-2</v>
      </c>
      <c r="N45" s="49">
        <f t="shared" si="17"/>
        <v>0</v>
      </c>
      <c r="O45" s="50">
        <v>1</v>
      </c>
      <c r="P45" s="49">
        <f t="shared" si="18"/>
        <v>-1</v>
      </c>
    </row>
    <row r="46" spans="1:16" x14ac:dyDescent="0.3">
      <c r="A46" s="96">
        <v>42669</v>
      </c>
      <c r="B46" s="27" t="s">
        <v>520</v>
      </c>
      <c r="C46" s="98"/>
      <c r="D46" s="19"/>
      <c r="E46" s="20">
        <v>2</v>
      </c>
      <c r="F46" s="20" t="str">
        <f t="shared" si="10"/>
        <v/>
      </c>
      <c r="G46" s="21" t="s">
        <v>28</v>
      </c>
      <c r="H46" s="20">
        <v>0.81</v>
      </c>
      <c r="I46" s="20">
        <v>0.81</v>
      </c>
      <c r="J46" s="20">
        <f t="shared" si="13"/>
        <v>11.181000000000003</v>
      </c>
      <c r="K46" s="97">
        <f t="shared" si="14"/>
        <v>5</v>
      </c>
      <c r="L46" s="97">
        <f t="shared" si="15"/>
        <v>40</v>
      </c>
      <c r="M46" s="95">
        <f t="shared" si="16"/>
        <v>0.1111111111111111</v>
      </c>
      <c r="N46" s="49">
        <f t="shared" si="17"/>
        <v>0</v>
      </c>
      <c r="O46" s="50">
        <v>1</v>
      </c>
      <c r="P46" s="49">
        <f t="shared" si="18"/>
        <v>-1</v>
      </c>
    </row>
    <row r="47" spans="1:16" x14ac:dyDescent="0.3">
      <c r="A47" s="96">
        <v>42670</v>
      </c>
      <c r="B47" s="27" t="s">
        <v>520</v>
      </c>
      <c r="C47" s="98"/>
      <c r="D47" s="19"/>
      <c r="E47" s="20">
        <v>2</v>
      </c>
      <c r="F47" s="20" t="str">
        <f t="shared" si="10"/>
        <v/>
      </c>
      <c r="G47" s="21" t="s">
        <v>28</v>
      </c>
      <c r="H47" s="20">
        <v>1.97</v>
      </c>
      <c r="I47" s="20">
        <f t="shared" si="12"/>
        <v>1.97</v>
      </c>
      <c r="J47" s="20">
        <f t="shared" si="13"/>
        <v>13.151000000000003</v>
      </c>
      <c r="K47" s="97">
        <f t="shared" si="14"/>
        <v>6</v>
      </c>
      <c r="L47" s="97">
        <f t="shared" si="15"/>
        <v>40</v>
      </c>
      <c r="M47" s="95">
        <f t="shared" si="16"/>
        <v>0.13043478260869565</v>
      </c>
      <c r="N47" s="49">
        <f t="shared" si="17"/>
        <v>0</v>
      </c>
      <c r="O47" s="50">
        <v>1</v>
      </c>
      <c r="P47" s="49">
        <f t="shared" si="18"/>
        <v>-1</v>
      </c>
    </row>
    <row r="48" spans="1:16" x14ac:dyDescent="0.3">
      <c r="A48" s="96">
        <v>42670</v>
      </c>
      <c r="B48" s="27"/>
      <c r="C48" s="98"/>
      <c r="D48" s="19"/>
      <c r="E48" s="20">
        <v>1</v>
      </c>
      <c r="F48" s="20" t="str">
        <f t="shared" si="10"/>
        <v/>
      </c>
      <c r="G48" s="21" t="s">
        <v>19</v>
      </c>
      <c r="H48" s="20">
        <f t="shared" si="11"/>
        <v>-1</v>
      </c>
      <c r="I48" s="20">
        <f t="shared" si="12"/>
        <v>-1</v>
      </c>
      <c r="J48" s="20">
        <f t="shared" si="13"/>
        <v>12.151000000000003</v>
      </c>
      <c r="K48" s="97">
        <f t="shared" si="14"/>
        <v>6</v>
      </c>
      <c r="L48" s="97">
        <f t="shared" si="15"/>
        <v>41</v>
      </c>
      <c r="M48" s="95">
        <f t="shared" si="16"/>
        <v>0.1276595744680851</v>
      </c>
      <c r="N48" s="49">
        <f t="shared" si="17"/>
        <v>0</v>
      </c>
      <c r="O48" s="50">
        <v>1</v>
      </c>
      <c r="P48" s="49">
        <f t="shared" si="18"/>
        <v>-1</v>
      </c>
    </row>
    <row r="49" spans="1:16" x14ac:dyDescent="0.3">
      <c r="A49" s="96">
        <v>42671</v>
      </c>
      <c r="B49" s="27"/>
      <c r="C49" s="98"/>
      <c r="D49" s="19"/>
      <c r="E49" s="20">
        <v>1</v>
      </c>
      <c r="F49" s="20" t="str">
        <f t="shared" si="10"/>
        <v/>
      </c>
      <c r="G49" s="21" t="s">
        <v>28</v>
      </c>
      <c r="H49" s="20">
        <v>12</v>
      </c>
      <c r="I49" s="20">
        <f t="shared" si="12"/>
        <v>12</v>
      </c>
      <c r="J49" s="20">
        <f t="shared" si="13"/>
        <v>24.151000000000003</v>
      </c>
      <c r="K49" s="97">
        <f t="shared" si="14"/>
        <v>7</v>
      </c>
      <c r="L49" s="97">
        <f t="shared" si="15"/>
        <v>41</v>
      </c>
      <c r="M49" s="95">
        <f t="shared" si="16"/>
        <v>0.14583333333333334</v>
      </c>
      <c r="N49" s="49">
        <f t="shared" si="17"/>
        <v>0</v>
      </c>
      <c r="O49" s="50">
        <v>1</v>
      </c>
      <c r="P49" s="49">
        <f t="shared" si="18"/>
        <v>-1</v>
      </c>
    </row>
    <row r="50" spans="1:16" x14ac:dyDescent="0.3">
      <c r="A50" s="96">
        <v>42674</v>
      </c>
      <c r="B50" s="27"/>
      <c r="C50" s="98"/>
      <c r="D50" s="19"/>
      <c r="E50" s="20">
        <v>1</v>
      </c>
      <c r="F50" s="20" t="str">
        <f t="shared" si="10"/>
        <v/>
      </c>
      <c r="G50" s="21" t="s">
        <v>19</v>
      </c>
      <c r="H50" s="20">
        <f t="shared" si="11"/>
        <v>-1</v>
      </c>
      <c r="I50" s="20">
        <f t="shared" si="12"/>
        <v>-1</v>
      </c>
      <c r="J50" s="20">
        <f t="shared" si="13"/>
        <v>23.151000000000003</v>
      </c>
      <c r="K50" s="97">
        <f t="shared" si="14"/>
        <v>7</v>
      </c>
      <c r="L50" s="97">
        <f t="shared" si="15"/>
        <v>42</v>
      </c>
      <c r="M50" s="95">
        <f t="shared" si="16"/>
        <v>0.14285714285714285</v>
      </c>
      <c r="N50" s="49">
        <f t="shared" si="17"/>
        <v>0</v>
      </c>
      <c r="O50" s="50">
        <v>1</v>
      </c>
      <c r="P50" s="49">
        <f t="shared" si="18"/>
        <v>-1</v>
      </c>
    </row>
    <row r="51" spans="1:16" x14ac:dyDescent="0.3">
      <c r="A51" s="96">
        <v>42674</v>
      </c>
      <c r="B51" s="27" t="s">
        <v>520</v>
      </c>
      <c r="C51" s="98"/>
      <c r="D51" s="19"/>
      <c r="E51" s="20">
        <v>2</v>
      </c>
      <c r="F51" s="20" t="str">
        <f t="shared" si="10"/>
        <v/>
      </c>
      <c r="G51" s="21" t="s">
        <v>19</v>
      </c>
      <c r="H51" s="20">
        <f t="shared" si="11"/>
        <v>-1</v>
      </c>
      <c r="I51" s="20">
        <v>-0.95</v>
      </c>
      <c r="J51" s="20">
        <f t="shared" si="13"/>
        <v>22.201000000000004</v>
      </c>
      <c r="K51" s="97">
        <f t="shared" si="14"/>
        <v>7</v>
      </c>
      <c r="L51" s="97">
        <f t="shared" si="15"/>
        <v>43</v>
      </c>
      <c r="M51" s="95">
        <f t="shared" si="16"/>
        <v>0.14000000000000001</v>
      </c>
      <c r="N51" s="49">
        <f t="shared" si="17"/>
        <v>0</v>
      </c>
      <c r="O51" s="50">
        <v>1</v>
      </c>
      <c r="P51" s="49">
        <f t="shared" si="18"/>
        <v>-1</v>
      </c>
    </row>
    <row r="52" spans="1:16" x14ac:dyDescent="0.3">
      <c r="A52" s="96">
        <v>42675</v>
      </c>
      <c r="B52" s="27"/>
      <c r="C52" s="98"/>
      <c r="D52" s="19"/>
      <c r="E52" s="20">
        <v>1</v>
      </c>
      <c r="F52" s="20" t="str">
        <f t="shared" si="10"/>
        <v/>
      </c>
      <c r="G52" s="21" t="s">
        <v>19</v>
      </c>
      <c r="H52" s="20">
        <f t="shared" si="11"/>
        <v>-1</v>
      </c>
      <c r="I52" s="20">
        <f t="shared" si="12"/>
        <v>-1</v>
      </c>
      <c r="J52" s="20">
        <f t="shared" si="13"/>
        <v>21.201000000000004</v>
      </c>
      <c r="K52" s="97">
        <f t="shared" si="14"/>
        <v>7</v>
      </c>
      <c r="L52" s="97">
        <f t="shared" si="15"/>
        <v>44</v>
      </c>
      <c r="M52" s="95">
        <f t="shared" si="16"/>
        <v>0.13725490196078433</v>
      </c>
      <c r="N52" s="49">
        <f t="shared" si="17"/>
        <v>0</v>
      </c>
      <c r="O52" s="50">
        <v>1</v>
      </c>
      <c r="P52" s="49">
        <f t="shared" si="18"/>
        <v>-1</v>
      </c>
    </row>
    <row r="53" spans="1:16" x14ac:dyDescent="0.3">
      <c r="A53" s="96">
        <v>42675</v>
      </c>
      <c r="B53" s="27"/>
      <c r="C53" s="98"/>
      <c r="D53" s="19"/>
      <c r="E53" s="20">
        <v>2</v>
      </c>
      <c r="F53" s="20" t="str">
        <f t="shared" si="10"/>
        <v/>
      </c>
      <c r="G53" s="21" t="s">
        <v>19</v>
      </c>
      <c r="H53" s="20">
        <f t="shared" si="11"/>
        <v>-1</v>
      </c>
      <c r="I53" s="20">
        <f t="shared" si="12"/>
        <v>-2</v>
      </c>
      <c r="J53" s="20">
        <f t="shared" si="13"/>
        <v>19.201000000000004</v>
      </c>
      <c r="K53" s="97">
        <f t="shared" si="14"/>
        <v>7</v>
      </c>
      <c r="L53" s="97">
        <f t="shared" si="15"/>
        <v>45</v>
      </c>
      <c r="M53" s="95">
        <f t="shared" si="16"/>
        <v>0.13461538461538461</v>
      </c>
      <c r="N53" s="49">
        <f t="shared" si="17"/>
        <v>0</v>
      </c>
      <c r="O53" s="50">
        <v>1</v>
      </c>
      <c r="P53" s="49">
        <f t="shared" si="18"/>
        <v>-1</v>
      </c>
    </row>
    <row r="54" spans="1:16" x14ac:dyDescent="0.3">
      <c r="A54" s="96">
        <v>42676</v>
      </c>
      <c r="B54" s="27"/>
      <c r="C54" s="98"/>
      <c r="D54" s="19"/>
      <c r="E54" s="20">
        <v>1</v>
      </c>
      <c r="F54" s="20" t="str">
        <f t="shared" si="10"/>
        <v/>
      </c>
      <c r="G54" s="21" t="s">
        <v>19</v>
      </c>
      <c r="H54" s="20">
        <f t="shared" si="11"/>
        <v>-1</v>
      </c>
      <c r="I54" s="20">
        <f t="shared" si="12"/>
        <v>-1</v>
      </c>
      <c r="J54" s="20">
        <f t="shared" si="13"/>
        <v>18.201000000000004</v>
      </c>
      <c r="K54" s="97">
        <f t="shared" si="14"/>
        <v>7</v>
      </c>
      <c r="L54" s="97">
        <f t="shared" si="15"/>
        <v>46</v>
      </c>
      <c r="M54" s="95">
        <f t="shared" si="16"/>
        <v>0.13207547169811321</v>
      </c>
      <c r="N54" s="49">
        <f t="shared" si="17"/>
        <v>0</v>
      </c>
      <c r="O54" s="50">
        <v>1</v>
      </c>
      <c r="P54" s="49">
        <f t="shared" si="18"/>
        <v>-1</v>
      </c>
    </row>
    <row r="55" spans="1:16" x14ac:dyDescent="0.3">
      <c r="A55" s="96">
        <v>42677</v>
      </c>
      <c r="B55" s="27"/>
      <c r="C55" s="98"/>
      <c r="D55" s="19"/>
      <c r="E55" s="20">
        <v>1.25</v>
      </c>
      <c r="F55" s="20" t="str">
        <f t="shared" si="10"/>
        <v/>
      </c>
      <c r="G55" s="21" t="s">
        <v>19</v>
      </c>
      <c r="H55" s="20">
        <f t="shared" si="11"/>
        <v>-1</v>
      </c>
      <c r="I55" s="20">
        <f t="shared" si="12"/>
        <v>-1.25</v>
      </c>
      <c r="J55" s="20">
        <f t="shared" si="13"/>
        <v>16.951000000000004</v>
      </c>
      <c r="K55" s="97">
        <f t="shared" si="14"/>
        <v>7</v>
      </c>
      <c r="L55" s="97">
        <f t="shared" si="15"/>
        <v>47</v>
      </c>
      <c r="M55" s="95">
        <f t="shared" si="16"/>
        <v>0.12962962962962962</v>
      </c>
      <c r="N55" s="49">
        <f t="shared" si="17"/>
        <v>0</v>
      </c>
      <c r="O55" s="50">
        <v>1</v>
      </c>
      <c r="P55" s="49">
        <f t="shared" si="18"/>
        <v>-1</v>
      </c>
    </row>
    <row r="56" spans="1:16" x14ac:dyDescent="0.3">
      <c r="A56" s="96">
        <v>42678</v>
      </c>
      <c r="B56" s="27"/>
      <c r="C56" s="98"/>
      <c r="D56" s="19">
        <v>7.7</v>
      </c>
      <c r="E56" s="20">
        <v>1</v>
      </c>
      <c r="F56" s="20">
        <f t="shared" si="10"/>
        <v>7.7</v>
      </c>
      <c r="G56" s="21" t="s">
        <v>28</v>
      </c>
      <c r="H56" s="20">
        <f t="shared" si="11"/>
        <v>6.7</v>
      </c>
      <c r="I56" s="20">
        <v>6.7</v>
      </c>
      <c r="J56" s="20">
        <f t="shared" si="13"/>
        <v>23.651000000000003</v>
      </c>
      <c r="K56" s="97">
        <f t="shared" si="14"/>
        <v>8</v>
      </c>
      <c r="L56" s="97">
        <f t="shared" si="15"/>
        <v>47</v>
      </c>
      <c r="M56" s="95">
        <f t="shared" si="16"/>
        <v>0.14545454545454545</v>
      </c>
      <c r="N56" s="49">
        <f t="shared" si="17"/>
        <v>7.7</v>
      </c>
      <c r="O56" s="50">
        <v>1</v>
      </c>
      <c r="P56" s="49">
        <f t="shared" si="18"/>
        <v>6.7</v>
      </c>
    </row>
    <row r="57" spans="1:16" x14ac:dyDescent="0.3">
      <c r="A57" s="96">
        <v>42681</v>
      </c>
      <c r="B57" s="27"/>
      <c r="C57" s="98"/>
      <c r="D57" s="19"/>
      <c r="E57" s="20">
        <v>1</v>
      </c>
      <c r="F57" s="20" t="str">
        <f t="shared" si="10"/>
        <v/>
      </c>
      <c r="G57" s="21" t="s">
        <v>19</v>
      </c>
      <c r="H57" s="20">
        <f t="shared" si="11"/>
        <v>-1</v>
      </c>
      <c r="I57" s="20">
        <f t="shared" si="12"/>
        <v>-1</v>
      </c>
      <c r="J57" s="20">
        <f t="shared" si="13"/>
        <v>22.651000000000003</v>
      </c>
      <c r="K57" s="97">
        <f t="shared" si="14"/>
        <v>8</v>
      </c>
      <c r="L57" s="97">
        <f t="shared" si="15"/>
        <v>48</v>
      </c>
      <c r="M57" s="95">
        <f t="shared" si="16"/>
        <v>0.14285714285714285</v>
      </c>
      <c r="N57" s="49">
        <f t="shared" si="17"/>
        <v>0</v>
      </c>
      <c r="O57" s="50">
        <v>1</v>
      </c>
      <c r="P57" s="49">
        <f t="shared" si="18"/>
        <v>-1</v>
      </c>
    </row>
    <row r="58" spans="1:16" x14ac:dyDescent="0.3">
      <c r="A58" s="96">
        <v>42682</v>
      </c>
      <c r="B58" s="27"/>
      <c r="C58" s="98"/>
      <c r="D58" s="19"/>
      <c r="E58" s="20">
        <v>1</v>
      </c>
      <c r="F58" s="20" t="str">
        <f t="shared" si="10"/>
        <v/>
      </c>
      <c r="G58" s="21" t="s">
        <v>19</v>
      </c>
      <c r="H58" s="20">
        <f t="shared" si="11"/>
        <v>-1</v>
      </c>
      <c r="I58" s="20">
        <f t="shared" si="12"/>
        <v>-1</v>
      </c>
      <c r="J58" s="20">
        <f t="shared" si="13"/>
        <v>21.651000000000003</v>
      </c>
      <c r="K58" s="97">
        <f t="shared" si="14"/>
        <v>8</v>
      </c>
      <c r="L58" s="97">
        <f t="shared" si="15"/>
        <v>49</v>
      </c>
      <c r="M58" s="95">
        <f t="shared" si="16"/>
        <v>0.14035087719298245</v>
      </c>
      <c r="N58" s="49">
        <f t="shared" si="17"/>
        <v>0</v>
      </c>
      <c r="O58" s="50">
        <v>1</v>
      </c>
      <c r="P58" s="49">
        <f t="shared" si="18"/>
        <v>-1</v>
      </c>
    </row>
    <row r="59" spans="1:16" x14ac:dyDescent="0.3">
      <c r="A59" s="96">
        <v>42685</v>
      </c>
      <c r="B59" s="27"/>
      <c r="C59" s="98"/>
      <c r="D59" s="19"/>
      <c r="E59" s="20">
        <v>1</v>
      </c>
      <c r="F59" s="20" t="str">
        <f t="shared" si="10"/>
        <v/>
      </c>
      <c r="G59" s="21" t="s">
        <v>19</v>
      </c>
      <c r="H59" s="20">
        <f t="shared" si="11"/>
        <v>-1</v>
      </c>
      <c r="I59" s="20">
        <f t="shared" si="12"/>
        <v>-1</v>
      </c>
      <c r="J59" s="20">
        <f t="shared" si="13"/>
        <v>20.651000000000003</v>
      </c>
      <c r="K59" s="97">
        <f t="shared" si="14"/>
        <v>8</v>
      </c>
      <c r="L59" s="97">
        <f t="shared" si="15"/>
        <v>50</v>
      </c>
      <c r="M59" s="95">
        <f t="shared" si="16"/>
        <v>0.13793103448275862</v>
      </c>
      <c r="N59" s="49">
        <f t="shared" si="17"/>
        <v>0</v>
      </c>
      <c r="O59" s="50">
        <v>1</v>
      </c>
      <c r="P59" s="49">
        <f t="shared" si="18"/>
        <v>-1</v>
      </c>
    </row>
    <row r="60" spans="1:16" x14ac:dyDescent="0.3">
      <c r="A60" s="96">
        <v>42685</v>
      </c>
      <c r="B60" s="27"/>
      <c r="C60" s="98"/>
      <c r="D60" s="19"/>
      <c r="E60" s="20">
        <v>2</v>
      </c>
      <c r="F60" s="20" t="str">
        <f t="shared" si="10"/>
        <v/>
      </c>
      <c r="G60" s="21" t="s">
        <v>19</v>
      </c>
      <c r="H60" s="20">
        <f t="shared" si="11"/>
        <v>-1</v>
      </c>
      <c r="I60" s="20">
        <f t="shared" si="12"/>
        <v>-2</v>
      </c>
      <c r="J60" s="20">
        <f t="shared" si="13"/>
        <v>18.651000000000003</v>
      </c>
      <c r="K60" s="97">
        <f t="shared" si="14"/>
        <v>8</v>
      </c>
      <c r="L60" s="97">
        <f t="shared" si="15"/>
        <v>51</v>
      </c>
      <c r="M60" s="95">
        <f t="shared" si="16"/>
        <v>0.13559322033898305</v>
      </c>
      <c r="N60" s="49">
        <f t="shared" si="17"/>
        <v>0</v>
      </c>
      <c r="O60" s="50">
        <v>1</v>
      </c>
      <c r="P60" s="49">
        <f t="shared" si="18"/>
        <v>-1</v>
      </c>
    </row>
    <row r="61" spans="1:16" x14ac:dyDescent="0.3">
      <c r="A61" s="96">
        <v>42688</v>
      </c>
      <c r="B61" s="27"/>
      <c r="C61" s="98"/>
      <c r="D61" s="19"/>
      <c r="E61" s="20">
        <v>1</v>
      </c>
      <c r="F61" s="20" t="str">
        <f t="shared" si="10"/>
        <v/>
      </c>
      <c r="G61" s="21" t="s">
        <v>19</v>
      </c>
      <c r="H61" s="20">
        <f t="shared" si="11"/>
        <v>-1</v>
      </c>
      <c r="I61" s="20">
        <f t="shared" si="12"/>
        <v>-1</v>
      </c>
      <c r="J61" s="20">
        <f t="shared" si="13"/>
        <v>17.651000000000003</v>
      </c>
      <c r="K61" s="97">
        <f t="shared" si="14"/>
        <v>8</v>
      </c>
      <c r="L61" s="97">
        <f t="shared" si="15"/>
        <v>52</v>
      </c>
      <c r="M61" s="95">
        <f t="shared" si="16"/>
        <v>0.13333333333333333</v>
      </c>
      <c r="N61" s="49">
        <f t="shared" si="17"/>
        <v>0</v>
      </c>
      <c r="O61" s="50">
        <v>1</v>
      </c>
      <c r="P61" s="49">
        <f t="shared" si="18"/>
        <v>-1</v>
      </c>
    </row>
    <row r="62" spans="1:16" x14ac:dyDescent="0.3">
      <c r="A62" s="96">
        <v>42689</v>
      </c>
      <c r="B62" s="27"/>
      <c r="C62" s="98"/>
      <c r="D62" s="19"/>
      <c r="E62" s="20">
        <v>1</v>
      </c>
      <c r="F62" s="20" t="str">
        <f t="shared" si="10"/>
        <v/>
      </c>
      <c r="G62" s="21" t="s">
        <v>19</v>
      </c>
      <c r="H62" s="20">
        <f t="shared" si="11"/>
        <v>-1</v>
      </c>
      <c r="I62" s="20">
        <f t="shared" si="12"/>
        <v>-1</v>
      </c>
      <c r="J62" s="20">
        <f t="shared" si="13"/>
        <v>16.651000000000003</v>
      </c>
      <c r="K62" s="97">
        <f t="shared" si="14"/>
        <v>8</v>
      </c>
      <c r="L62" s="97">
        <f t="shared" si="15"/>
        <v>53</v>
      </c>
      <c r="M62" s="95">
        <f t="shared" si="16"/>
        <v>0.13114754098360656</v>
      </c>
      <c r="N62" s="49">
        <f t="shared" si="17"/>
        <v>0</v>
      </c>
      <c r="O62" s="50">
        <v>1</v>
      </c>
      <c r="P62" s="49">
        <f t="shared" si="18"/>
        <v>-1</v>
      </c>
    </row>
    <row r="63" spans="1:16" x14ac:dyDescent="0.3">
      <c r="A63" s="96">
        <v>42691</v>
      </c>
      <c r="B63" s="27"/>
      <c r="C63" s="98"/>
      <c r="D63" s="19"/>
      <c r="E63" s="20">
        <v>1</v>
      </c>
      <c r="F63" s="20" t="str">
        <f t="shared" si="10"/>
        <v/>
      </c>
      <c r="G63" s="21" t="s">
        <v>19</v>
      </c>
      <c r="H63" s="20">
        <f t="shared" si="11"/>
        <v>-1</v>
      </c>
      <c r="I63" s="20">
        <f t="shared" si="12"/>
        <v>-1</v>
      </c>
      <c r="J63" s="20">
        <f t="shared" si="13"/>
        <v>15.651000000000003</v>
      </c>
      <c r="K63" s="97">
        <f t="shared" si="14"/>
        <v>8</v>
      </c>
      <c r="L63" s="97">
        <f t="shared" si="15"/>
        <v>54</v>
      </c>
      <c r="M63" s="95">
        <f t="shared" si="16"/>
        <v>0.12903225806451613</v>
      </c>
      <c r="N63" s="49">
        <f t="shared" si="17"/>
        <v>0</v>
      </c>
      <c r="O63" s="50">
        <v>1</v>
      </c>
      <c r="P63" s="49">
        <f t="shared" si="18"/>
        <v>-1</v>
      </c>
    </row>
    <row r="64" spans="1:16" x14ac:dyDescent="0.3">
      <c r="A64" s="96">
        <v>42692</v>
      </c>
      <c r="B64" s="27"/>
      <c r="C64" s="98"/>
      <c r="D64" s="19"/>
      <c r="E64" s="20">
        <v>1.25</v>
      </c>
      <c r="F64" s="20" t="str">
        <f t="shared" si="10"/>
        <v/>
      </c>
      <c r="G64" s="21" t="s">
        <v>19</v>
      </c>
      <c r="H64" s="20">
        <f t="shared" si="11"/>
        <v>-1</v>
      </c>
      <c r="I64" s="20">
        <f t="shared" si="12"/>
        <v>-1.25</v>
      </c>
      <c r="J64" s="20">
        <f t="shared" si="13"/>
        <v>14.401000000000003</v>
      </c>
      <c r="K64" s="97">
        <f t="shared" si="14"/>
        <v>8</v>
      </c>
      <c r="L64" s="97">
        <f t="shared" si="15"/>
        <v>55</v>
      </c>
      <c r="M64" s="95">
        <f t="shared" si="16"/>
        <v>0.12698412698412698</v>
      </c>
      <c r="N64" s="49">
        <f t="shared" si="17"/>
        <v>0</v>
      </c>
      <c r="O64" s="50">
        <v>1</v>
      </c>
      <c r="P64" s="49">
        <f t="shared" si="18"/>
        <v>-1</v>
      </c>
    </row>
    <row r="65" spans="1:16" x14ac:dyDescent="0.3">
      <c r="A65" s="96">
        <v>42695</v>
      </c>
      <c r="B65" s="27"/>
      <c r="C65" s="98"/>
      <c r="D65" s="19"/>
      <c r="E65" s="20">
        <v>1.25</v>
      </c>
      <c r="F65" s="20" t="str">
        <f t="shared" si="10"/>
        <v/>
      </c>
      <c r="G65" s="21" t="s">
        <v>19</v>
      </c>
      <c r="H65" s="20">
        <f t="shared" si="11"/>
        <v>-1</v>
      </c>
      <c r="I65" s="20">
        <f t="shared" si="12"/>
        <v>-1.25</v>
      </c>
      <c r="J65" s="20">
        <f t="shared" si="13"/>
        <v>13.151000000000003</v>
      </c>
      <c r="K65" s="97">
        <f t="shared" si="14"/>
        <v>8</v>
      </c>
      <c r="L65" s="97">
        <f t="shared" si="15"/>
        <v>56</v>
      </c>
      <c r="M65" s="95">
        <f t="shared" si="16"/>
        <v>0.125</v>
      </c>
      <c r="N65" s="49">
        <f t="shared" si="17"/>
        <v>0</v>
      </c>
      <c r="O65" s="50">
        <v>1</v>
      </c>
      <c r="P65" s="49">
        <f t="shared" si="18"/>
        <v>-1</v>
      </c>
    </row>
    <row r="66" spans="1:16" x14ac:dyDescent="0.3">
      <c r="A66" s="96">
        <v>42696</v>
      </c>
      <c r="B66" s="27"/>
      <c r="C66" s="98"/>
      <c r="D66" s="19"/>
      <c r="E66" s="20">
        <v>1.5</v>
      </c>
      <c r="F66" s="20" t="str">
        <f t="shared" si="10"/>
        <v/>
      </c>
      <c r="G66" s="21" t="s">
        <v>19</v>
      </c>
      <c r="H66" s="20">
        <f t="shared" si="11"/>
        <v>-1</v>
      </c>
      <c r="I66" s="20">
        <f t="shared" si="12"/>
        <v>-1.5</v>
      </c>
      <c r="J66" s="20">
        <f t="shared" si="13"/>
        <v>11.651000000000003</v>
      </c>
      <c r="K66" s="97">
        <f t="shared" si="14"/>
        <v>8</v>
      </c>
      <c r="L66" s="97">
        <f t="shared" si="15"/>
        <v>57</v>
      </c>
      <c r="M66" s="95">
        <f t="shared" si="16"/>
        <v>0.12307692307692308</v>
      </c>
      <c r="N66" s="49">
        <f t="shared" si="17"/>
        <v>0</v>
      </c>
      <c r="O66" s="50">
        <v>1</v>
      </c>
      <c r="P66" s="49">
        <f t="shared" si="18"/>
        <v>-1</v>
      </c>
    </row>
    <row r="67" spans="1:16" x14ac:dyDescent="0.3">
      <c r="A67" s="96">
        <v>42697</v>
      </c>
      <c r="B67" s="27"/>
      <c r="C67" s="98"/>
      <c r="D67" s="19">
        <v>9.3699999999999992</v>
      </c>
      <c r="E67" s="20">
        <v>1.5</v>
      </c>
      <c r="F67" s="20">
        <f t="shared" si="10"/>
        <v>14.055</v>
      </c>
      <c r="G67" s="21" t="s">
        <v>28</v>
      </c>
      <c r="H67" s="20">
        <f t="shared" si="11"/>
        <v>13.055</v>
      </c>
      <c r="I67" s="20">
        <f t="shared" si="12"/>
        <v>13.055</v>
      </c>
      <c r="J67" s="20">
        <f t="shared" si="13"/>
        <v>24.706000000000003</v>
      </c>
      <c r="K67" s="97">
        <f t="shared" si="14"/>
        <v>9</v>
      </c>
      <c r="L67" s="97">
        <f t="shared" si="15"/>
        <v>57</v>
      </c>
      <c r="M67" s="95">
        <f t="shared" si="16"/>
        <v>0.13636363636363635</v>
      </c>
      <c r="N67" s="49">
        <f t="shared" si="17"/>
        <v>9.3699999999999992</v>
      </c>
      <c r="O67" s="50">
        <v>1</v>
      </c>
      <c r="P67" s="49">
        <f t="shared" si="18"/>
        <v>8.3699999999999992</v>
      </c>
    </row>
    <row r="68" spans="1:16" x14ac:dyDescent="0.3">
      <c r="A68" s="96">
        <v>42698</v>
      </c>
      <c r="B68" s="27"/>
      <c r="C68" s="98"/>
      <c r="D68" s="19"/>
      <c r="E68" s="20">
        <v>1</v>
      </c>
      <c r="F68" s="20" t="str">
        <f t="shared" si="10"/>
        <v/>
      </c>
      <c r="G68" s="21" t="s">
        <v>19</v>
      </c>
      <c r="H68" s="20">
        <f t="shared" si="11"/>
        <v>-1</v>
      </c>
      <c r="I68" s="20">
        <f t="shared" si="12"/>
        <v>-1</v>
      </c>
      <c r="J68" s="20">
        <f t="shared" si="13"/>
        <v>23.706000000000003</v>
      </c>
      <c r="K68" s="97">
        <f t="shared" si="14"/>
        <v>9</v>
      </c>
      <c r="L68" s="97">
        <f t="shared" si="15"/>
        <v>58</v>
      </c>
      <c r="M68" s="95">
        <f t="shared" si="16"/>
        <v>0.13432835820895522</v>
      </c>
      <c r="N68" s="49">
        <f t="shared" si="17"/>
        <v>0</v>
      </c>
      <c r="O68" s="50">
        <v>1</v>
      </c>
      <c r="P68" s="49">
        <f t="shared" si="18"/>
        <v>-1</v>
      </c>
    </row>
    <row r="69" spans="1:16" x14ac:dyDescent="0.3">
      <c r="A69" s="96">
        <v>42699</v>
      </c>
      <c r="B69" s="27"/>
      <c r="C69" s="98"/>
      <c r="D69" s="19"/>
      <c r="E69" s="20">
        <v>1</v>
      </c>
      <c r="F69" s="20" t="str">
        <f t="shared" ref="F69:F90" si="19">IF(D69="","",IF(G68="Won",  D69*E69,D69*E69))</f>
        <v/>
      </c>
      <c r="G69" s="21" t="s">
        <v>19</v>
      </c>
      <c r="H69" s="20">
        <f t="shared" si="11"/>
        <v>-1</v>
      </c>
      <c r="I69" s="20">
        <f t="shared" si="12"/>
        <v>-1</v>
      </c>
      <c r="J69" s="20">
        <f t="shared" si="13"/>
        <v>22.706000000000003</v>
      </c>
      <c r="K69" s="97">
        <f t="shared" si="14"/>
        <v>9</v>
      </c>
      <c r="L69" s="97">
        <f t="shared" si="15"/>
        <v>59</v>
      </c>
      <c r="M69" s="95">
        <f t="shared" si="16"/>
        <v>0.13235294117647059</v>
      </c>
      <c r="N69" s="49">
        <f t="shared" si="17"/>
        <v>0</v>
      </c>
      <c r="O69" s="50">
        <v>1</v>
      </c>
      <c r="P69" s="49">
        <f t="shared" si="18"/>
        <v>-1</v>
      </c>
    </row>
    <row r="70" spans="1:16" x14ac:dyDescent="0.3">
      <c r="A70" s="96">
        <v>42702</v>
      </c>
      <c r="B70" s="27"/>
      <c r="C70" s="98"/>
      <c r="D70" s="19">
        <v>12.25</v>
      </c>
      <c r="E70" s="20">
        <v>1</v>
      </c>
      <c r="F70" s="20">
        <f t="shared" si="19"/>
        <v>12.25</v>
      </c>
      <c r="G70" s="21" t="s">
        <v>19</v>
      </c>
      <c r="H70" s="20">
        <f t="shared" si="11"/>
        <v>11.25</v>
      </c>
      <c r="I70" s="20">
        <f t="shared" si="12"/>
        <v>-1</v>
      </c>
      <c r="J70" s="20">
        <f t="shared" si="13"/>
        <v>21.706000000000003</v>
      </c>
      <c r="K70" s="97">
        <f t="shared" si="14"/>
        <v>9</v>
      </c>
      <c r="L70" s="97">
        <f t="shared" si="15"/>
        <v>60</v>
      </c>
      <c r="M70" s="95">
        <f t="shared" si="16"/>
        <v>0.13043478260869565</v>
      </c>
      <c r="N70" s="49">
        <f t="shared" si="17"/>
        <v>12.25</v>
      </c>
      <c r="O70" s="50">
        <v>1</v>
      </c>
      <c r="P70" s="49">
        <f t="shared" si="18"/>
        <v>11.25</v>
      </c>
    </row>
    <row r="71" spans="1:16" x14ac:dyDescent="0.3">
      <c r="A71" s="96">
        <v>42703</v>
      </c>
      <c r="B71" s="27"/>
      <c r="C71" s="98"/>
      <c r="D71" s="19"/>
      <c r="E71" s="20">
        <v>1.25</v>
      </c>
      <c r="F71" s="20" t="str">
        <f t="shared" si="19"/>
        <v/>
      </c>
      <c r="G71" s="21" t="s">
        <v>19</v>
      </c>
      <c r="H71" s="20">
        <f t="shared" si="11"/>
        <v>-1</v>
      </c>
      <c r="I71" s="20">
        <f t="shared" si="12"/>
        <v>-1.25</v>
      </c>
      <c r="J71" s="20">
        <f t="shared" si="13"/>
        <v>20.456000000000003</v>
      </c>
      <c r="K71" s="97">
        <f t="shared" si="14"/>
        <v>9</v>
      </c>
      <c r="L71" s="97">
        <f t="shared" si="15"/>
        <v>61</v>
      </c>
      <c r="M71" s="95">
        <f t="shared" si="16"/>
        <v>0.12857142857142856</v>
      </c>
      <c r="N71" s="49">
        <f t="shared" si="17"/>
        <v>0</v>
      </c>
      <c r="O71" s="50">
        <v>1</v>
      </c>
      <c r="P71" s="49">
        <f t="shared" si="18"/>
        <v>-1</v>
      </c>
    </row>
    <row r="72" spans="1:16" x14ac:dyDescent="0.3">
      <c r="A72" s="96">
        <v>42704</v>
      </c>
      <c r="B72" s="27"/>
      <c r="C72" s="98"/>
      <c r="D72" s="19"/>
      <c r="E72" s="20">
        <v>1.25</v>
      </c>
      <c r="F72" s="20" t="str">
        <f t="shared" si="19"/>
        <v/>
      </c>
      <c r="G72" s="21" t="s">
        <v>19</v>
      </c>
      <c r="H72" s="20">
        <f t="shared" si="11"/>
        <v>-1</v>
      </c>
      <c r="I72" s="20">
        <f t="shared" si="12"/>
        <v>-1.25</v>
      </c>
      <c r="J72" s="20">
        <f t="shared" si="13"/>
        <v>19.206000000000003</v>
      </c>
      <c r="K72" s="97">
        <f t="shared" si="14"/>
        <v>9</v>
      </c>
      <c r="L72" s="97">
        <f t="shared" si="15"/>
        <v>62</v>
      </c>
      <c r="M72" s="95">
        <f t="shared" si="16"/>
        <v>0.12676056338028169</v>
      </c>
      <c r="N72" s="49">
        <f t="shared" si="17"/>
        <v>0</v>
      </c>
      <c r="O72" s="50">
        <v>1</v>
      </c>
      <c r="P72" s="49">
        <f t="shared" si="18"/>
        <v>-1</v>
      </c>
    </row>
    <row r="73" spans="1:16" x14ac:dyDescent="0.3">
      <c r="A73" s="96">
        <v>42707</v>
      </c>
      <c r="B73" s="27"/>
      <c r="C73" s="98"/>
      <c r="D73" s="19">
        <v>8.9</v>
      </c>
      <c r="E73" s="20">
        <v>1.25</v>
      </c>
      <c r="F73" s="20">
        <f t="shared" si="19"/>
        <v>11.125</v>
      </c>
      <c r="G73" s="21" t="s">
        <v>19</v>
      </c>
      <c r="H73" s="20">
        <f t="shared" si="11"/>
        <v>10.125</v>
      </c>
      <c r="I73" s="20">
        <f t="shared" si="12"/>
        <v>-1.25</v>
      </c>
      <c r="J73" s="20">
        <f t="shared" si="13"/>
        <v>17.956000000000003</v>
      </c>
      <c r="K73" s="97">
        <f t="shared" si="14"/>
        <v>9</v>
      </c>
      <c r="L73" s="97">
        <f t="shared" si="15"/>
        <v>63</v>
      </c>
      <c r="M73" s="95">
        <f t="shared" si="16"/>
        <v>0.125</v>
      </c>
      <c r="N73" s="49">
        <f t="shared" si="17"/>
        <v>8.9</v>
      </c>
      <c r="O73" s="50">
        <v>1</v>
      </c>
      <c r="P73" s="49">
        <f t="shared" si="18"/>
        <v>7.9</v>
      </c>
    </row>
    <row r="74" spans="1:16" x14ac:dyDescent="0.3">
      <c r="A74" s="96">
        <v>42709</v>
      </c>
      <c r="B74" s="27"/>
      <c r="C74" s="98"/>
      <c r="D74" s="19"/>
      <c r="E74" s="20">
        <v>2</v>
      </c>
      <c r="F74" s="20" t="str">
        <f t="shared" si="19"/>
        <v/>
      </c>
      <c r="G74" s="21" t="s">
        <v>19</v>
      </c>
      <c r="H74" s="20">
        <f t="shared" si="11"/>
        <v>-1</v>
      </c>
      <c r="I74" s="20">
        <f t="shared" si="12"/>
        <v>-2</v>
      </c>
      <c r="J74" s="20">
        <f t="shared" si="13"/>
        <v>15.956000000000003</v>
      </c>
      <c r="K74" s="97">
        <f t="shared" si="14"/>
        <v>9</v>
      </c>
      <c r="L74" s="97">
        <f t="shared" si="15"/>
        <v>64</v>
      </c>
      <c r="M74" s="95">
        <f t="shared" si="16"/>
        <v>0.12328767123287671</v>
      </c>
      <c r="N74" s="49">
        <f t="shared" si="17"/>
        <v>0</v>
      </c>
      <c r="O74" s="50">
        <v>1</v>
      </c>
      <c r="P74" s="49">
        <f t="shared" si="18"/>
        <v>-1</v>
      </c>
    </row>
    <row r="75" spans="1:16" x14ac:dyDescent="0.3">
      <c r="A75" s="96">
        <v>42710</v>
      </c>
      <c r="B75" s="27"/>
      <c r="C75" s="98"/>
      <c r="D75" s="19">
        <v>6.53</v>
      </c>
      <c r="E75" s="20">
        <v>3</v>
      </c>
      <c r="F75" s="20">
        <f t="shared" si="19"/>
        <v>19.59</v>
      </c>
      <c r="G75" s="21" t="s">
        <v>19</v>
      </c>
      <c r="H75" s="20">
        <f t="shared" si="11"/>
        <v>18.59</v>
      </c>
      <c r="I75" s="20">
        <f t="shared" si="12"/>
        <v>-3</v>
      </c>
      <c r="J75" s="20">
        <f t="shared" si="13"/>
        <v>12.956000000000003</v>
      </c>
      <c r="K75" s="97">
        <f t="shared" si="14"/>
        <v>9</v>
      </c>
      <c r="L75" s="97">
        <f t="shared" si="15"/>
        <v>65</v>
      </c>
      <c r="M75" s="95">
        <f t="shared" si="16"/>
        <v>0.12162162162162163</v>
      </c>
      <c r="N75" s="49">
        <f t="shared" si="17"/>
        <v>6.53</v>
      </c>
      <c r="O75" s="50">
        <v>1</v>
      </c>
      <c r="P75" s="49">
        <f t="shared" si="18"/>
        <v>5.53</v>
      </c>
    </row>
    <row r="76" spans="1:16" x14ac:dyDescent="0.3">
      <c r="A76" s="96">
        <v>42711</v>
      </c>
      <c r="B76" s="27"/>
      <c r="C76" s="98"/>
      <c r="D76" s="19"/>
      <c r="E76" s="20">
        <v>2</v>
      </c>
      <c r="F76" s="20" t="str">
        <f t="shared" si="19"/>
        <v/>
      </c>
      <c r="G76" s="21" t="s">
        <v>19</v>
      </c>
      <c r="H76" s="20">
        <f t="shared" si="11"/>
        <v>-1</v>
      </c>
      <c r="I76" s="20">
        <f t="shared" si="12"/>
        <v>-2</v>
      </c>
      <c r="J76" s="20">
        <f t="shared" si="13"/>
        <v>10.956000000000003</v>
      </c>
      <c r="K76" s="97">
        <f t="shared" si="14"/>
        <v>9</v>
      </c>
      <c r="L76" s="97">
        <f t="shared" si="15"/>
        <v>66</v>
      </c>
      <c r="M76" s="95">
        <f t="shared" si="16"/>
        <v>0.12</v>
      </c>
      <c r="N76" s="49">
        <f t="shared" si="17"/>
        <v>0</v>
      </c>
      <c r="O76" s="50">
        <v>1</v>
      </c>
      <c r="P76" s="49">
        <f t="shared" si="18"/>
        <v>-1</v>
      </c>
    </row>
    <row r="77" spans="1:16" x14ac:dyDescent="0.3">
      <c r="A77" s="96">
        <v>42712</v>
      </c>
      <c r="B77" s="27"/>
      <c r="C77" s="98"/>
      <c r="D77" s="19">
        <v>8.52</v>
      </c>
      <c r="E77" s="20">
        <v>2</v>
      </c>
      <c r="F77" s="20">
        <f t="shared" si="19"/>
        <v>17.04</v>
      </c>
      <c r="G77" s="21" t="s">
        <v>28</v>
      </c>
      <c r="H77" s="20">
        <f>IF(E77="","",E77*(D77-1))</f>
        <v>15.04</v>
      </c>
      <c r="I77" s="20">
        <f t="shared" si="12"/>
        <v>15.04</v>
      </c>
      <c r="J77" s="20">
        <f t="shared" si="13"/>
        <v>25.996000000000002</v>
      </c>
      <c r="K77" s="97">
        <f t="shared" si="14"/>
        <v>10</v>
      </c>
      <c r="L77" s="97">
        <f t="shared" si="15"/>
        <v>66</v>
      </c>
      <c r="M77" s="95">
        <f t="shared" si="16"/>
        <v>0.13157894736842105</v>
      </c>
      <c r="N77" s="49">
        <f t="shared" si="17"/>
        <v>8.52</v>
      </c>
      <c r="O77" s="50">
        <v>1</v>
      </c>
      <c r="P77" s="49">
        <f t="shared" si="18"/>
        <v>7.52</v>
      </c>
    </row>
    <row r="78" spans="1:16" x14ac:dyDescent="0.3">
      <c r="A78" s="96">
        <v>42723</v>
      </c>
      <c r="B78" s="27"/>
      <c r="C78" s="98"/>
      <c r="D78" s="19"/>
      <c r="E78" s="20">
        <v>1</v>
      </c>
      <c r="F78" s="20" t="str">
        <f t="shared" si="19"/>
        <v/>
      </c>
      <c r="G78" s="21" t="s">
        <v>19</v>
      </c>
      <c r="H78" s="20">
        <f t="shared" si="11"/>
        <v>-1</v>
      </c>
      <c r="I78" s="20">
        <f t="shared" si="12"/>
        <v>-1</v>
      </c>
      <c r="J78" s="20">
        <f t="shared" si="13"/>
        <v>24.996000000000002</v>
      </c>
      <c r="K78" s="97">
        <f t="shared" si="14"/>
        <v>10</v>
      </c>
      <c r="L78" s="97">
        <f t="shared" si="15"/>
        <v>67</v>
      </c>
      <c r="M78" s="95">
        <f t="shared" si="16"/>
        <v>0.12987012987012986</v>
      </c>
      <c r="N78" s="49">
        <f t="shared" si="17"/>
        <v>0</v>
      </c>
      <c r="O78" s="50">
        <v>1</v>
      </c>
      <c r="P78" s="49">
        <f t="shared" si="18"/>
        <v>-1</v>
      </c>
    </row>
    <row r="79" spans="1:16" x14ac:dyDescent="0.3">
      <c r="A79" s="96">
        <v>42724</v>
      </c>
      <c r="B79" s="27"/>
      <c r="C79" s="98"/>
      <c r="D79" s="19">
        <v>7.18</v>
      </c>
      <c r="E79" s="20">
        <v>1</v>
      </c>
      <c r="F79" s="20">
        <f t="shared" si="19"/>
        <v>7.18</v>
      </c>
      <c r="G79" s="21" t="s">
        <v>28</v>
      </c>
      <c r="H79" s="20">
        <f t="shared" si="11"/>
        <v>6.18</v>
      </c>
      <c r="I79" s="20">
        <f t="shared" si="12"/>
        <v>6.18</v>
      </c>
      <c r="J79" s="20">
        <f t="shared" si="13"/>
        <v>31.176000000000002</v>
      </c>
      <c r="K79" s="97">
        <f t="shared" si="14"/>
        <v>11</v>
      </c>
      <c r="L79" s="97">
        <f t="shared" si="15"/>
        <v>67</v>
      </c>
      <c r="M79" s="95">
        <f t="shared" si="16"/>
        <v>0.14102564102564102</v>
      </c>
      <c r="N79" s="49">
        <f t="shared" si="17"/>
        <v>7.18</v>
      </c>
      <c r="O79" s="50">
        <v>1</v>
      </c>
      <c r="P79" s="49">
        <f t="shared" si="18"/>
        <v>6.18</v>
      </c>
    </row>
    <row r="80" spans="1:16" x14ac:dyDescent="0.3">
      <c r="A80" s="96"/>
      <c r="B80" s="27"/>
      <c r="C80" s="98"/>
      <c r="D80" s="19"/>
      <c r="E80" s="20" t="str">
        <f t="shared" ref="E80:E90" si="20">IF(D80="","",IF(G79="Won", H80/D80*D80/P80, H80/D80*D80/P80))</f>
        <v/>
      </c>
      <c r="F80" s="20" t="str">
        <f t="shared" si="19"/>
        <v/>
      </c>
      <c r="G80" s="21"/>
      <c r="H80" s="20" t="str">
        <f t="shared" si="11"/>
        <v/>
      </c>
      <c r="I80" s="20" t="str">
        <f t="shared" si="12"/>
        <v/>
      </c>
      <c r="J80" s="20" t="str">
        <f t="shared" si="13"/>
        <v/>
      </c>
      <c r="K80" s="97" t="str">
        <f t="shared" si="14"/>
        <v/>
      </c>
      <c r="L80" s="97" t="str">
        <f t="shared" si="15"/>
        <v/>
      </c>
      <c r="M80" s="95" t="str">
        <f t="shared" si="16"/>
        <v/>
      </c>
      <c r="N80" s="49">
        <f t="shared" si="17"/>
        <v>0</v>
      </c>
      <c r="O80" s="50">
        <v>1</v>
      </c>
      <c r="P80" s="49">
        <f t="shared" si="18"/>
        <v>-1</v>
      </c>
    </row>
    <row r="81" spans="1:16" x14ac:dyDescent="0.3">
      <c r="A81" s="96"/>
      <c r="B81" s="27"/>
      <c r="C81" s="98"/>
      <c r="D81" s="19"/>
      <c r="E81" s="20" t="str">
        <f t="shared" si="20"/>
        <v/>
      </c>
      <c r="F81" s="20" t="str">
        <f t="shared" si="19"/>
        <v/>
      </c>
      <c r="G81" s="21"/>
      <c r="H81" s="20" t="str">
        <f t="shared" si="11"/>
        <v/>
      </c>
      <c r="I81" s="20" t="str">
        <f t="shared" si="12"/>
        <v/>
      </c>
      <c r="J81" s="20" t="str">
        <f t="shared" si="13"/>
        <v/>
      </c>
      <c r="K81" s="97" t="str">
        <f t="shared" si="14"/>
        <v/>
      </c>
      <c r="L81" s="97" t="str">
        <f t="shared" si="15"/>
        <v/>
      </c>
      <c r="M81" s="95" t="str">
        <f t="shared" si="16"/>
        <v/>
      </c>
      <c r="N81" s="49">
        <f t="shared" si="17"/>
        <v>0</v>
      </c>
      <c r="O81" s="50">
        <v>1</v>
      </c>
      <c r="P81" s="49">
        <f t="shared" si="18"/>
        <v>-1</v>
      </c>
    </row>
    <row r="82" spans="1:16" x14ac:dyDescent="0.3">
      <c r="A82" s="96"/>
      <c r="B82" s="27"/>
      <c r="C82" s="98"/>
      <c r="D82" s="19"/>
      <c r="E82" s="20" t="str">
        <f t="shared" si="20"/>
        <v/>
      </c>
      <c r="F82" s="20" t="str">
        <f t="shared" si="19"/>
        <v/>
      </c>
      <c r="G82" s="21"/>
      <c r="H82" s="20" t="str">
        <f t="shared" si="11"/>
        <v/>
      </c>
      <c r="I82" s="20" t="str">
        <f t="shared" si="12"/>
        <v/>
      </c>
      <c r="J82" s="20" t="str">
        <f t="shared" si="13"/>
        <v/>
      </c>
      <c r="K82" s="97" t="str">
        <f t="shared" si="14"/>
        <v/>
      </c>
      <c r="L82" s="97" t="str">
        <f t="shared" si="15"/>
        <v/>
      </c>
      <c r="M82" s="95" t="str">
        <f t="shared" si="16"/>
        <v/>
      </c>
      <c r="N82" s="49">
        <f t="shared" si="17"/>
        <v>0</v>
      </c>
      <c r="O82" s="50">
        <v>1</v>
      </c>
      <c r="P82" s="49">
        <f t="shared" si="18"/>
        <v>-1</v>
      </c>
    </row>
    <row r="83" spans="1:16" x14ac:dyDescent="0.3">
      <c r="A83" s="96"/>
      <c r="B83" s="27"/>
      <c r="C83" s="98"/>
      <c r="D83" s="19"/>
      <c r="E83" s="20" t="str">
        <f t="shared" si="20"/>
        <v/>
      </c>
      <c r="F83" s="20" t="str">
        <f t="shared" si="19"/>
        <v/>
      </c>
      <c r="G83" s="21"/>
      <c r="H83" s="20" t="str">
        <f t="shared" si="11"/>
        <v/>
      </c>
      <c r="I83" s="20" t="str">
        <f t="shared" si="12"/>
        <v/>
      </c>
      <c r="J83" s="20" t="str">
        <f t="shared" si="13"/>
        <v/>
      </c>
      <c r="K83" s="97" t="str">
        <f t="shared" si="14"/>
        <v/>
      </c>
      <c r="L83" s="97" t="str">
        <f t="shared" si="15"/>
        <v/>
      </c>
      <c r="M83" s="95" t="str">
        <f t="shared" si="16"/>
        <v/>
      </c>
      <c r="N83" s="49">
        <f t="shared" si="17"/>
        <v>0</v>
      </c>
      <c r="O83" s="50">
        <v>1</v>
      </c>
      <c r="P83" s="49">
        <f t="shared" si="18"/>
        <v>-1</v>
      </c>
    </row>
    <row r="84" spans="1:16" x14ac:dyDescent="0.3">
      <c r="A84" s="96"/>
      <c r="B84" s="27"/>
      <c r="C84" s="98"/>
      <c r="D84" s="19"/>
      <c r="E84" s="20" t="str">
        <f t="shared" si="20"/>
        <v/>
      </c>
      <c r="F84" s="20" t="str">
        <f t="shared" si="19"/>
        <v/>
      </c>
      <c r="G84" s="21"/>
      <c r="H84" s="20" t="str">
        <f t="shared" si="11"/>
        <v/>
      </c>
      <c r="I84" s="20" t="str">
        <f t="shared" si="12"/>
        <v/>
      </c>
      <c r="J84" s="20" t="str">
        <f t="shared" si="13"/>
        <v/>
      </c>
      <c r="K84" s="97" t="str">
        <f t="shared" si="14"/>
        <v/>
      </c>
      <c r="L84" s="97" t="str">
        <f t="shared" si="15"/>
        <v/>
      </c>
      <c r="M84" s="95" t="str">
        <f t="shared" si="16"/>
        <v/>
      </c>
      <c r="N84" s="49">
        <f t="shared" si="17"/>
        <v>0</v>
      </c>
      <c r="O84" s="50">
        <v>1</v>
      </c>
      <c r="P84" s="49">
        <f t="shared" si="18"/>
        <v>-1</v>
      </c>
    </row>
    <row r="85" spans="1:16" x14ac:dyDescent="0.3">
      <c r="A85" s="96"/>
      <c r="B85" s="27"/>
      <c r="C85" s="98"/>
      <c r="D85" s="19"/>
      <c r="E85" s="20" t="str">
        <f t="shared" si="20"/>
        <v/>
      </c>
      <c r="F85" s="20" t="str">
        <f t="shared" si="19"/>
        <v/>
      </c>
      <c r="G85" s="21"/>
      <c r="H85" s="20" t="str">
        <f t="shared" si="11"/>
        <v/>
      </c>
      <c r="I85" s="20" t="str">
        <f t="shared" si="12"/>
        <v/>
      </c>
      <c r="J85" s="20" t="str">
        <f t="shared" si="13"/>
        <v/>
      </c>
      <c r="K85" s="97" t="str">
        <f t="shared" si="14"/>
        <v/>
      </c>
      <c r="L85" s="97" t="str">
        <f t="shared" si="15"/>
        <v/>
      </c>
      <c r="M85" s="95" t="str">
        <f t="shared" si="16"/>
        <v/>
      </c>
      <c r="N85" s="49">
        <f t="shared" si="17"/>
        <v>0</v>
      </c>
      <c r="O85" s="50">
        <v>1</v>
      </c>
      <c r="P85" s="49">
        <f t="shared" si="18"/>
        <v>-1</v>
      </c>
    </row>
    <row r="86" spans="1:16" x14ac:dyDescent="0.3">
      <c r="A86" s="96"/>
      <c r="B86" s="27"/>
      <c r="C86" s="98"/>
      <c r="D86" s="19"/>
      <c r="E86" s="20" t="str">
        <f t="shared" si="20"/>
        <v/>
      </c>
      <c r="F86" s="20" t="str">
        <f t="shared" si="19"/>
        <v/>
      </c>
      <c r="G86" s="21"/>
      <c r="H86" s="20" t="str">
        <f t="shared" si="11"/>
        <v/>
      </c>
      <c r="I86" s="20" t="str">
        <f t="shared" si="12"/>
        <v/>
      </c>
      <c r="J86" s="20" t="str">
        <f t="shared" si="13"/>
        <v/>
      </c>
      <c r="K86" s="97" t="str">
        <f t="shared" si="14"/>
        <v/>
      </c>
      <c r="L86" s="97" t="str">
        <f t="shared" si="15"/>
        <v/>
      </c>
      <c r="M86" s="95" t="str">
        <f t="shared" si="16"/>
        <v/>
      </c>
      <c r="N86" s="49">
        <f t="shared" si="17"/>
        <v>0</v>
      </c>
      <c r="O86" s="50">
        <v>1</v>
      </c>
      <c r="P86" s="49">
        <f t="shared" si="18"/>
        <v>-1</v>
      </c>
    </row>
    <row r="87" spans="1:16" x14ac:dyDescent="0.3">
      <c r="A87" s="96"/>
      <c r="B87" s="27"/>
      <c r="C87" s="98"/>
      <c r="D87" s="19"/>
      <c r="E87" s="20" t="str">
        <f t="shared" si="20"/>
        <v/>
      </c>
      <c r="F87" s="20" t="str">
        <f t="shared" si="19"/>
        <v/>
      </c>
      <c r="G87" s="21"/>
      <c r="H87" s="20" t="str">
        <f t="shared" si="11"/>
        <v/>
      </c>
      <c r="I87" s="20" t="str">
        <f t="shared" si="12"/>
        <v/>
      </c>
      <c r="J87" s="20" t="str">
        <f t="shared" si="13"/>
        <v/>
      </c>
      <c r="K87" s="97" t="str">
        <f t="shared" si="14"/>
        <v/>
      </c>
      <c r="L87" s="97" t="str">
        <f t="shared" si="15"/>
        <v/>
      </c>
      <c r="M87" s="95" t="str">
        <f t="shared" si="16"/>
        <v/>
      </c>
      <c r="N87" s="49">
        <f t="shared" si="17"/>
        <v>0</v>
      </c>
      <c r="O87" s="50">
        <v>1</v>
      </c>
      <c r="P87" s="49">
        <f t="shared" si="18"/>
        <v>-1</v>
      </c>
    </row>
    <row r="88" spans="1:16" x14ac:dyDescent="0.3">
      <c r="A88" s="96"/>
      <c r="B88" s="27"/>
      <c r="C88" s="98"/>
      <c r="D88" s="19"/>
      <c r="E88" s="20" t="str">
        <f t="shared" si="20"/>
        <v/>
      </c>
      <c r="F88" s="20" t="str">
        <f t="shared" si="19"/>
        <v/>
      </c>
      <c r="G88" s="21"/>
      <c r="H88" s="20" t="str">
        <f t="shared" si="11"/>
        <v/>
      </c>
      <c r="I88" s="20" t="str">
        <f t="shared" si="12"/>
        <v/>
      </c>
      <c r="J88" s="20" t="str">
        <f t="shared" si="13"/>
        <v/>
      </c>
      <c r="K88" s="97" t="str">
        <f t="shared" si="14"/>
        <v/>
      </c>
      <c r="L88" s="97" t="str">
        <f t="shared" si="15"/>
        <v/>
      </c>
      <c r="M88" s="95" t="str">
        <f t="shared" si="16"/>
        <v/>
      </c>
      <c r="N88" s="49">
        <f t="shared" si="17"/>
        <v>0</v>
      </c>
      <c r="O88" s="50">
        <v>1</v>
      </c>
      <c r="P88" s="49">
        <f t="shared" si="18"/>
        <v>-1</v>
      </c>
    </row>
    <row r="89" spans="1:16" x14ac:dyDescent="0.3">
      <c r="A89" s="96"/>
      <c r="B89" s="27"/>
      <c r="C89" s="98"/>
      <c r="D89" s="19"/>
      <c r="E89" s="20" t="str">
        <f t="shared" si="20"/>
        <v/>
      </c>
      <c r="F89" s="20" t="str">
        <f t="shared" si="19"/>
        <v/>
      </c>
      <c r="G89" s="21"/>
      <c r="H89" s="20" t="str">
        <f t="shared" si="11"/>
        <v/>
      </c>
      <c r="I89" s="20" t="str">
        <f t="shared" si="12"/>
        <v/>
      </c>
      <c r="J89" s="20" t="str">
        <f t="shared" si="13"/>
        <v/>
      </c>
      <c r="K89" s="97" t="str">
        <f t="shared" si="14"/>
        <v/>
      </c>
      <c r="L89" s="97" t="str">
        <f t="shared" si="15"/>
        <v/>
      </c>
      <c r="M89" s="95" t="str">
        <f t="shared" si="16"/>
        <v/>
      </c>
      <c r="N89" s="49">
        <f t="shared" si="17"/>
        <v>0</v>
      </c>
      <c r="O89" s="50">
        <v>1</v>
      </c>
      <c r="P89" s="49">
        <f t="shared" si="18"/>
        <v>-1</v>
      </c>
    </row>
    <row r="90" spans="1:16" x14ac:dyDescent="0.3">
      <c r="A90" s="96"/>
      <c r="B90" s="27"/>
      <c r="C90" s="98"/>
      <c r="D90" s="19"/>
      <c r="E90" s="20" t="str">
        <f t="shared" si="20"/>
        <v/>
      </c>
      <c r="F90" s="20" t="str">
        <f t="shared" si="19"/>
        <v/>
      </c>
      <c r="G90" s="21"/>
      <c r="H90" s="20" t="str">
        <f t="shared" si="11"/>
        <v/>
      </c>
      <c r="I90" s="20" t="str">
        <f t="shared" si="12"/>
        <v/>
      </c>
      <c r="J90" s="20" t="str">
        <f t="shared" si="13"/>
        <v/>
      </c>
      <c r="K90" s="97" t="str">
        <f t="shared" si="14"/>
        <v/>
      </c>
      <c r="L90" s="97" t="str">
        <f t="shared" si="15"/>
        <v/>
      </c>
      <c r="M90" s="95" t="str">
        <f t="shared" si="16"/>
        <v/>
      </c>
      <c r="N90" s="49">
        <f t="shared" si="17"/>
        <v>0</v>
      </c>
      <c r="O90" s="50">
        <v>1</v>
      </c>
      <c r="P90" s="49">
        <f t="shared" si="18"/>
        <v>-1</v>
      </c>
    </row>
    <row r="91" spans="1:16" x14ac:dyDescent="0.3">
      <c r="A91" s="96"/>
      <c r="B91" s="27"/>
      <c r="C91" s="98"/>
      <c r="D91" s="19"/>
      <c r="E91" s="20" t="str">
        <f t="shared" ref="E91:E98" si="21">IF(D91="","",IF(G90="Won", H91/D91*D91/P91, H91/D91*D91/P91))</f>
        <v/>
      </c>
      <c r="F91" s="20" t="str">
        <f t="shared" ref="F91:F98" si="22">IF(D91="","",IF(G90="Won",  D91*E91,D91*E91))</f>
        <v/>
      </c>
      <c r="G91" s="21"/>
      <c r="H91" s="20" t="str">
        <f t="shared" ref="H91:H98" si="23">IF(E91="","",(E91*D91)-1)</f>
        <v/>
      </c>
      <c r="I91" s="20" t="str">
        <f t="shared" ref="I91:I98" si="24">IF(G91="","",IF(G91="Won",H91,IF(G91="Push",0,-E91)))</f>
        <v/>
      </c>
      <c r="J91" s="20" t="str">
        <f t="shared" ref="J91:J98" si="25">IF(G91="","",I91+J90)</f>
        <v/>
      </c>
      <c r="K91" s="97" t="str">
        <f t="shared" ref="K91:K98" si="26">IF(G91="","",IF(G91="Won",K90+1,IF(G91="Push",K90,K90)))</f>
        <v/>
      </c>
      <c r="L91" s="97" t="str">
        <f t="shared" ref="L91:L98" si="27">IF(G91="","",IF(G91="Lost",L90+1,IF(G91="Push",L90,L90)))</f>
        <v/>
      </c>
      <c r="M91" s="95" t="str">
        <f t="shared" ref="M91:M98" si="28">IF(G91="","",K91/(K91+L91))</f>
        <v/>
      </c>
      <c r="N91" s="49">
        <f t="shared" ref="N91:N98" si="29">D91</f>
        <v>0</v>
      </c>
      <c r="O91" s="50">
        <v>1</v>
      </c>
      <c r="P91" s="49">
        <f t="shared" ref="P91:P98" si="30">N91-O91</f>
        <v>-1</v>
      </c>
    </row>
    <row r="92" spans="1:16" x14ac:dyDescent="0.3">
      <c r="A92" s="96"/>
      <c r="B92" s="27"/>
      <c r="C92" s="98"/>
      <c r="D92" s="19"/>
      <c r="E92" s="20" t="str">
        <f t="shared" si="21"/>
        <v/>
      </c>
      <c r="F92" s="20" t="str">
        <f t="shared" si="22"/>
        <v/>
      </c>
      <c r="G92" s="21"/>
      <c r="H92" s="20" t="str">
        <f t="shared" si="23"/>
        <v/>
      </c>
      <c r="I92" s="20" t="str">
        <f t="shared" si="24"/>
        <v/>
      </c>
      <c r="J92" s="20" t="str">
        <f t="shared" si="25"/>
        <v/>
      </c>
      <c r="K92" s="97" t="str">
        <f t="shared" si="26"/>
        <v/>
      </c>
      <c r="L92" s="97" t="str">
        <f t="shared" si="27"/>
        <v/>
      </c>
      <c r="M92" s="95" t="str">
        <f t="shared" si="28"/>
        <v/>
      </c>
      <c r="N92" s="49">
        <f t="shared" si="29"/>
        <v>0</v>
      </c>
      <c r="O92" s="50">
        <v>1</v>
      </c>
      <c r="P92" s="49">
        <f t="shared" si="30"/>
        <v>-1</v>
      </c>
    </row>
    <row r="93" spans="1:16" x14ac:dyDescent="0.3">
      <c r="A93" s="96"/>
      <c r="B93" s="27"/>
      <c r="C93" s="98"/>
      <c r="D93" s="19"/>
      <c r="E93" s="20" t="str">
        <f t="shared" si="21"/>
        <v/>
      </c>
      <c r="F93" s="20" t="str">
        <f t="shared" si="22"/>
        <v/>
      </c>
      <c r="G93" s="21"/>
      <c r="H93" s="20" t="str">
        <f t="shared" si="23"/>
        <v/>
      </c>
      <c r="I93" s="20" t="str">
        <f t="shared" si="24"/>
        <v/>
      </c>
      <c r="J93" s="20" t="str">
        <f t="shared" si="25"/>
        <v/>
      </c>
      <c r="K93" s="97" t="str">
        <f t="shared" si="26"/>
        <v/>
      </c>
      <c r="L93" s="97" t="str">
        <f t="shared" si="27"/>
        <v/>
      </c>
      <c r="M93" s="95" t="str">
        <f t="shared" si="28"/>
        <v/>
      </c>
      <c r="N93" s="49">
        <f t="shared" si="29"/>
        <v>0</v>
      </c>
      <c r="O93" s="50">
        <v>1</v>
      </c>
      <c r="P93" s="49">
        <f t="shared" si="30"/>
        <v>-1</v>
      </c>
    </row>
    <row r="94" spans="1:16" x14ac:dyDescent="0.3">
      <c r="A94" s="96"/>
      <c r="B94" s="27"/>
      <c r="C94" s="98"/>
      <c r="D94" s="19"/>
      <c r="E94" s="20" t="str">
        <f t="shared" si="21"/>
        <v/>
      </c>
      <c r="F94" s="20" t="str">
        <f t="shared" si="22"/>
        <v/>
      </c>
      <c r="G94" s="21"/>
      <c r="H94" s="20" t="str">
        <f t="shared" si="23"/>
        <v/>
      </c>
      <c r="I94" s="20" t="str">
        <f t="shared" si="24"/>
        <v/>
      </c>
      <c r="J94" s="20" t="str">
        <f t="shared" si="25"/>
        <v/>
      </c>
      <c r="K94" s="97" t="str">
        <f t="shared" si="26"/>
        <v/>
      </c>
      <c r="L94" s="97" t="str">
        <f t="shared" si="27"/>
        <v/>
      </c>
      <c r="M94" s="95" t="str">
        <f t="shared" si="28"/>
        <v/>
      </c>
      <c r="N94" s="49">
        <f t="shared" si="29"/>
        <v>0</v>
      </c>
      <c r="O94" s="50">
        <v>1</v>
      </c>
      <c r="P94" s="49">
        <f t="shared" si="30"/>
        <v>-1</v>
      </c>
    </row>
    <row r="95" spans="1:16" x14ac:dyDescent="0.3">
      <c r="A95" s="96"/>
      <c r="B95" s="27"/>
      <c r="C95" s="98"/>
      <c r="D95" s="19"/>
      <c r="E95" s="20" t="str">
        <f t="shared" si="21"/>
        <v/>
      </c>
      <c r="F95" s="20" t="str">
        <f t="shared" si="22"/>
        <v/>
      </c>
      <c r="G95" s="21"/>
      <c r="H95" s="20" t="str">
        <f t="shared" si="23"/>
        <v/>
      </c>
      <c r="I95" s="20" t="str">
        <f t="shared" si="24"/>
        <v/>
      </c>
      <c r="J95" s="20" t="str">
        <f t="shared" si="25"/>
        <v/>
      </c>
      <c r="K95" s="97" t="str">
        <f t="shared" si="26"/>
        <v/>
      </c>
      <c r="L95" s="97" t="str">
        <f t="shared" si="27"/>
        <v/>
      </c>
      <c r="M95" s="95" t="str">
        <f t="shared" si="28"/>
        <v/>
      </c>
      <c r="N95" s="49">
        <f t="shared" si="29"/>
        <v>0</v>
      </c>
      <c r="O95" s="50">
        <v>1</v>
      </c>
      <c r="P95" s="49">
        <f t="shared" si="30"/>
        <v>-1</v>
      </c>
    </row>
    <row r="96" spans="1:16" x14ac:dyDescent="0.3">
      <c r="A96" s="96"/>
      <c r="B96" s="27"/>
      <c r="C96" s="98"/>
      <c r="D96" s="19"/>
      <c r="E96" s="20" t="str">
        <f t="shared" si="21"/>
        <v/>
      </c>
      <c r="F96" s="20" t="str">
        <f t="shared" si="22"/>
        <v/>
      </c>
      <c r="G96" s="21"/>
      <c r="H96" s="20" t="str">
        <f t="shared" si="23"/>
        <v/>
      </c>
      <c r="I96" s="20" t="str">
        <f t="shared" si="24"/>
        <v/>
      </c>
      <c r="J96" s="20" t="str">
        <f t="shared" si="25"/>
        <v/>
      </c>
      <c r="K96" s="97" t="str">
        <f t="shared" si="26"/>
        <v/>
      </c>
      <c r="L96" s="97" t="str">
        <f t="shared" si="27"/>
        <v/>
      </c>
      <c r="M96" s="95" t="str">
        <f t="shared" si="28"/>
        <v/>
      </c>
      <c r="N96" s="49">
        <f t="shared" si="29"/>
        <v>0</v>
      </c>
      <c r="O96" s="50">
        <v>1</v>
      </c>
      <c r="P96" s="49">
        <f t="shared" si="30"/>
        <v>-1</v>
      </c>
    </row>
    <row r="97" spans="1:16" x14ac:dyDescent="0.3">
      <c r="A97" s="96"/>
      <c r="B97" s="27"/>
      <c r="C97" s="98"/>
      <c r="D97" s="19"/>
      <c r="E97" s="20" t="str">
        <f t="shared" si="21"/>
        <v/>
      </c>
      <c r="F97" s="20" t="str">
        <f t="shared" si="22"/>
        <v/>
      </c>
      <c r="G97" s="21"/>
      <c r="H97" s="20" t="str">
        <f t="shared" si="23"/>
        <v/>
      </c>
      <c r="I97" s="20" t="str">
        <f t="shared" si="24"/>
        <v/>
      </c>
      <c r="J97" s="20" t="str">
        <f t="shared" si="25"/>
        <v/>
      </c>
      <c r="K97" s="97" t="str">
        <f t="shared" si="26"/>
        <v/>
      </c>
      <c r="L97" s="97" t="str">
        <f t="shared" si="27"/>
        <v/>
      </c>
      <c r="M97" s="95" t="str">
        <f t="shared" si="28"/>
        <v/>
      </c>
      <c r="N97" s="49">
        <f t="shared" si="29"/>
        <v>0</v>
      </c>
      <c r="O97" s="50">
        <v>1</v>
      </c>
      <c r="P97" s="49">
        <f t="shared" si="30"/>
        <v>-1</v>
      </c>
    </row>
    <row r="98" spans="1:16" x14ac:dyDescent="0.3">
      <c r="A98" s="96"/>
      <c r="B98" s="27"/>
      <c r="C98" s="98"/>
      <c r="D98" s="19"/>
      <c r="E98" s="20" t="str">
        <f t="shared" si="21"/>
        <v/>
      </c>
      <c r="F98" s="20" t="str">
        <f t="shared" si="22"/>
        <v/>
      </c>
      <c r="G98" s="21"/>
      <c r="H98" s="20" t="str">
        <f t="shared" si="23"/>
        <v/>
      </c>
      <c r="I98" s="20" t="str">
        <f t="shared" si="24"/>
        <v/>
      </c>
      <c r="J98" s="20" t="str">
        <f t="shared" si="25"/>
        <v/>
      </c>
      <c r="K98" s="97" t="str">
        <f t="shared" si="26"/>
        <v/>
      </c>
      <c r="L98" s="97" t="str">
        <f t="shared" si="27"/>
        <v/>
      </c>
      <c r="M98" s="95" t="str">
        <f t="shared" si="28"/>
        <v/>
      </c>
      <c r="N98" s="49">
        <f t="shared" si="29"/>
        <v>0</v>
      </c>
      <c r="O98" s="50">
        <v>1</v>
      </c>
      <c r="P98" s="49">
        <f t="shared" si="30"/>
        <v>-1</v>
      </c>
    </row>
    <row r="99" spans="1:16" x14ac:dyDescent="0.3">
      <c r="O99" s="50">
        <v>1</v>
      </c>
    </row>
    <row r="100" spans="1:16" x14ac:dyDescent="0.3">
      <c r="O100" s="50">
        <v>1</v>
      </c>
    </row>
    <row r="101" spans="1:16" x14ac:dyDescent="0.3">
      <c r="O101" s="50">
        <v>1</v>
      </c>
    </row>
    <row r="102" spans="1:16" x14ac:dyDescent="0.3">
      <c r="O102" s="50">
        <v>1</v>
      </c>
    </row>
    <row r="103" spans="1:16" x14ac:dyDescent="0.3">
      <c r="O103" s="50">
        <v>1</v>
      </c>
    </row>
    <row r="104" spans="1:16" x14ac:dyDescent="0.3">
      <c r="O104" s="50">
        <v>1</v>
      </c>
    </row>
    <row r="105" spans="1:16" x14ac:dyDescent="0.3">
      <c r="O105" s="50">
        <v>1</v>
      </c>
    </row>
    <row r="106" spans="1:16" x14ac:dyDescent="0.3">
      <c r="O106" s="50">
        <v>1</v>
      </c>
    </row>
    <row r="107" spans="1:16" x14ac:dyDescent="0.3">
      <c r="O107" s="50">
        <v>1</v>
      </c>
    </row>
    <row r="108" spans="1:16" x14ac:dyDescent="0.3">
      <c r="O108" s="50">
        <v>1</v>
      </c>
    </row>
    <row r="109" spans="1:16" x14ac:dyDescent="0.3">
      <c r="O109" s="50">
        <v>1</v>
      </c>
    </row>
    <row r="110" spans="1:16" x14ac:dyDescent="0.3">
      <c r="O110" s="50">
        <v>1</v>
      </c>
    </row>
    <row r="111" spans="1:16" x14ac:dyDescent="0.3">
      <c r="O111" s="50">
        <v>1</v>
      </c>
    </row>
  </sheetData>
  <conditionalFormatting sqref="G1:G98">
    <cfRule type="containsText" dxfId="74" priority="1" operator="containsText" text="won">
      <formula>NOT(ISERROR(SEARCH("won",G1)))</formula>
    </cfRule>
    <cfRule type="containsText" dxfId="73" priority="4" operator="containsText" text="lost">
      <formula>NOT(ISERROR(SEARCH("lost",G1)))</formula>
    </cfRule>
  </conditionalFormatting>
  <conditionalFormatting sqref="J1:J98">
    <cfRule type="cellIs" dxfId="72" priority="3" operator="lessThan">
      <formula>0</formula>
    </cfRule>
  </conditionalFormatting>
  <conditionalFormatting sqref="J3:J98">
    <cfRule type="cellIs" dxfId="71" priority="2" operator="greaterThan">
      <formula>0</formula>
    </cfRule>
  </conditionalFormatting>
  <dataValidations count="1">
    <dataValidation type="list" allowBlank="1" showInputMessage="1" showErrorMessage="1" sqref="G1:G98">
      <formula1>"Won,Lost,Push"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Gold Premium</vt:lpstr>
      <vt:lpstr>Premium Big odds</vt:lpstr>
      <vt:lpstr>Lucky 15 progression test</vt:lpstr>
      <vt:lpstr>Fancies</vt:lpstr>
      <vt:lpstr>Sheet1</vt:lpstr>
      <vt:lpstr>Sheet2</vt:lpstr>
      <vt:lpstr>GoldPT Graph</vt:lpstr>
      <vt:lpstr>NAP</vt:lpstr>
      <vt:lpstr>Double</vt:lpstr>
      <vt:lpstr>EW</vt:lpstr>
      <vt:lpstr>Gold Premium Isti ulog</vt:lpstr>
      <vt:lpstr>Gold Premium up-Y</vt:lpstr>
      <vt:lpstr>Gold Premium TEST ABCDE</vt:lpstr>
      <vt:lpstr>Gold Premium TEST ABCDE (2)</vt:lpstr>
      <vt:lpstr>Gold Premium TEST ABCDE (3)</vt:lpstr>
      <vt:lpstr>Tablica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loader</dc:creator>
  <cp:keywords/>
  <dc:description/>
  <cp:lastModifiedBy>Darko Pranjic</cp:lastModifiedBy>
  <cp:revision/>
  <dcterms:created xsi:type="dcterms:W3CDTF">2014-10-18T06:19:58Z</dcterms:created>
  <dcterms:modified xsi:type="dcterms:W3CDTF">2016-12-29T22:53:34Z</dcterms:modified>
  <cp:category/>
  <cp:contentStatus/>
</cp:coreProperties>
</file>