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" sheetId="1" r:id="rId4"/>
    <sheet state="visible" name="Referrals" sheetId="2" r:id="rId5"/>
    <sheet state="visible" name="Infractions" sheetId="3" r:id="rId6"/>
  </sheets>
  <definedNames/>
  <calcPr/>
</workbook>
</file>

<file path=xl/sharedStrings.xml><?xml version="1.0" encoding="utf-8"?>
<sst xmlns="http://schemas.openxmlformats.org/spreadsheetml/2006/main" count="1992" uniqueCount="1408">
  <si>
    <t>Last Name</t>
  </si>
  <si>
    <t>First</t>
  </si>
  <si>
    <t>Middle</t>
  </si>
  <si>
    <t>Email</t>
  </si>
  <si>
    <t>Age</t>
  </si>
  <si>
    <t>Gender</t>
  </si>
  <si>
    <t>Grade</t>
  </si>
  <si>
    <t>Primary Guardian</t>
  </si>
  <si>
    <t>Phone</t>
  </si>
  <si>
    <t>Referral Count</t>
  </si>
  <si>
    <t>Demerits</t>
  </si>
  <si>
    <t>ID</t>
  </si>
  <si>
    <t>Patton</t>
  </si>
  <si>
    <t>James</t>
  </si>
  <si>
    <t>Tami</t>
  </si>
  <si>
    <t>james.patton@example.edu</t>
  </si>
  <si>
    <t>Male</t>
  </si>
  <si>
    <t>Sabrina Mcbride</t>
  </si>
  <si>
    <t>(532)942-5120x37966</t>
  </si>
  <si>
    <t>HMS0001</t>
  </si>
  <si>
    <t>Meza</t>
  </si>
  <si>
    <t>Willie</t>
  </si>
  <si>
    <t>Wendy</t>
  </si>
  <si>
    <t>willie.meza@example.edu</t>
  </si>
  <si>
    <t>Charles Perez</t>
  </si>
  <si>
    <t>059-143-4889</t>
  </si>
  <si>
    <t>HMS0002</t>
  </si>
  <si>
    <t>Long</t>
  </si>
  <si>
    <t>Gary</t>
  </si>
  <si>
    <t>Christopher</t>
  </si>
  <si>
    <t>gary.long@example.edu</t>
  </si>
  <si>
    <t>Jennifer Wallace</t>
  </si>
  <si>
    <t>001-763-321-4925x0713</t>
  </si>
  <si>
    <t>HMS0003</t>
  </si>
  <si>
    <t>Gray</t>
  </si>
  <si>
    <t>Nicolas</t>
  </si>
  <si>
    <t>Edward</t>
  </si>
  <si>
    <t>nicolas.gray@example.edu</t>
  </si>
  <si>
    <t>Ronald Chung</t>
  </si>
  <si>
    <t>001-651-707-8798</t>
  </si>
  <si>
    <t>HMS0004</t>
  </si>
  <si>
    <t>Webster</t>
  </si>
  <si>
    <t>Anna</t>
  </si>
  <si>
    <t>Jeffrey</t>
  </si>
  <si>
    <t>anna.webster@example.edu</t>
  </si>
  <si>
    <t>Female</t>
  </si>
  <si>
    <t>Sharon Lawson</t>
  </si>
  <si>
    <t>067.711.5704</t>
  </si>
  <si>
    <t>HMS0005</t>
  </si>
  <si>
    <t>Lynch</t>
  </si>
  <si>
    <t>Wanda</t>
  </si>
  <si>
    <t>Jeremy</t>
  </si>
  <si>
    <t>wanda.lynch@example.edu</t>
  </si>
  <si>
    <t>Janice Reed</t>
  </si>
  <si>
    <t>001.553.5818x0896</t>
  </si>
  <si>
    <t>HMS0006</t>
  </si>
  <si>
    <t>Alvarez</t>
  </si>
  <si>
    <t>Debra</t>
  </si>
  <si>
    <t>Clinton</t>
  </si>
  <si>
    <t>debra.alvarez@example.edu</t>
  </si>
  <si>
    <t>Meagan Day</t>
  </si>
  <si>
    <t>HMS0007</t>
  </si>
  <si>
    <t>Ferguson</t>
  </si>
  <si>
    <t>Alison</t>
  </si>
  <si>
    <t>Stephanie</t>
  </si>
  <si>
    <t>alison.ferguson@example.edu</t>
  </si>
  <si>
    <t>Brittany Esparza</t>
  </si>
  <si>
    <t>435.459.2297</t>
  </si>
  <si>
    <t>HMS0008</t>
  </si>
  <si>
    <t>Taylor</t>
  </si>
  <si>
    <t>Janice</t>
  </si>
  <si>
    <t>Mitchell</t>
  </si>
  <si>
    <t>janice.taylor@example.edu</t>
  </si>
  <si>
    <t>Samantha Mcguire</t>
  </si>
  <si>
    <t>623-485-4468x52554</t>
  </si>
  <si>
    <t>HMS0009</t>
  </si>
  <si>
    <t>Obrien</t>
  </si>
  <si>
    <t>Susan</t>
  </si>
  <si>
    <t>Reginald</t>
  </si>
  <si>
    <t>susan.obrien@example.edu</t>
  </si>
  <si>
    <t>Julia Wong</t>
  </si>
  <si>
    <t>321-913-6284</t>
  </si>
  <si>
    <t>HMS0010</t>
  </si>
  <si>
    <t>Gutierrez</t>
  </si>
  <si>
    <t>Marc</t>
  </si>
  <si>
    <t>Jonathan</t>
  </si>
  <si>
    <t>marc.gutierrez@example.edu</t>
  </si>
  <si>
    <t>Nicole Hill</t>
  </si>
  <si>
    <t>359-389-3354</t>
  </si>
  <si>
    <t>HMS0011</t>
  </si>
  <si>
    <t>Lee</t>
  </si>
  <si>
    <t>Brent</t>
  </si>
  <si>
    <t>Carmen</t>
  </si>
  <si>
    <t>brent.lee@example.edu</t>
  </si>
  <si>
    <t>Michael Sweeney</t>
  </si>
  <si>
    <t>512.923.6717</t>
  </si>
  <si>
    <t>HMS0012</t>
  </si>
  <si>
    <t>Stone</t>
  </si>
  <si>
    <t>Beverly</t>
  </si>
  <si>
    <t>Gerald</t>
  </si>
  <si>
    <t>beverly.stone@example.edu</t>
  </si>
  <si>
    <t>Cynthia Hoffman</t>
  </si>
  <si>
    <t>001-110-469-5679x0606</t>
  </si>
  <si>
    <t>HMS0013</t>
  </si>
  <si>
    <t>Anthony</t>
  </si>
  <si>
    <t>Kari</t>
  </si>
  <si>
    <t>anthony.ferguson@example.edu</t>
  </si>
  <si>
    <t>Jacob Hernandez</t>
  </si>
  <si>
    <t>023-142-8344</t>
  </si>
  <si>
    <t>HMS0014</t>
  </si>
  <si>
    <t>Ramos</t>
  </si>
  <si>
    <t>Shannon</t>
  </si>
  <si>
    <t>Theresa</t>
  </si>
  <si>
    <t>shannon.ramos@example.edu</t>
  </si>
  <si>
    <t>Christian Higgins</t>
  </si>
  <si>
    <t>253.935.9657x72096</t>
  </si>
  <si>
    <t>HMS0015</t>
  </si>
  <si>
    <t>Mcguire</t>
  </si>
  <si>
    <t>Matthew</t>
  </si>
  <si>
    <t>Stacey</t>
  </si>
  <si>
    <t>matthew.mcguire@example.edu</t>
  </si>
  <si>
    <t>Beth Fitzgerald</t>
  </si>
  <si>
    <t>(894)032-1219x425</t>
  </si>
  <si>
    <t>HMS0016</t>
  </si>
  <si>
    <t>Davis</t>
  </si>
  <si>
    <t>Natasha</t>
  </si>
  <si>
    <t>Kevin</t>
  </si>
  <si>
    <t>natasha.davis@example.edu</t>
  </si>
  <si>
    <t>Caitlin White</t>
  </si>
  <si>
    <t>796.515.1832x9762</t>
  </si>
  <si>
    <t>HMS0017</t>
  </si>
  <si>
    <t>Jones</t>
  </si>
  <si>
    <t>Douglas</t>
  </si>
  <si>
    <t>Michael</t>
  </si>
  <si>
    <t>douglas.jones@example.edu</t>
  </si>
  <si>
    <t>Robert Jennings</t>
  </si>
  <si>
    <t>(400)343-9675x9353</t>
  </si>
  <si>
    <t>HMS0018</t>
  </si>
  <si>
    <t>Sanchez</t>
  </si>
  <si>
    <t>Randall</t>
  </si>
  <si>
    <t>Evan</t>
  </si>
  <si>
    <t>randall.sanchez@example.edu</t>
  </si>
  <si>
    <t>Brandon Holmes</t>
  </si>
  <si>
    <t>204.489.1522x303</t>
  </si>
  <si>
    <t>HMS0019</t>
  </si>
  <si>
    <t>Morgan</t>
  </si>
  <si>
    <t>Tyler</t>
  </si>
  <si>
    <t>Candace</t>
  </si>
  <si>
    <t>tyler.morgan@example.edu</t>
  </si>
  <si>
    <t>Autumn Reynolds</t>
  </si>
  <si>
    <t>456.374.3083</t>
  </si>
  <si>
    <t>HMS0020</t>
  </si>
  <si>
    <t>Price</t>
  </si>
  <si>
    <t>Cindy</t>
  </si>
  <si>
    <t>Lacey</t>
  </si>
  <si>
    <t>cindy.price@example.edu</t>
  </si>
  <si>
    <t>Shannon Young</t>
  </si>
  <si>
    <t>HMS0021</t>
  </si>
  <si>
    <t>Nelson</t>
  </si>
  <si>
    <t>Thomas</t>
  </si>
  <si>
    <t>Nicholas</t>
  </si>
  <si>
    <t>thomas.nelson@example.edu</t>
  </si>
  <si>
    <t>Katie Carter</t>
  </si>
  <si>
    <t>(912)747-5561x3981</t>
  </si>
  <si>
    <t>HMS0022</t>
  </si>
  <si>
    <t>Larson</t>
  </si>
  <si>
    <t>Victoria</t>
  </si>
  <si>
    <t>victoria.larson@example.edu</t>
  </si>
  <si>
    <t>Angela Kennedy</t>
  </si>
  <si>
    <t>HMS0023</t>
  </si>
  <si>
    <t>Zimmerman</t>
  </si>
  <si>
    <t>Rachel</t>
  </si>
  <si>
    <t>Miranda</t>
  </si>
  <si>
    <t>rachel.zimmerman@example.edu</t>
  </si>
  <si>
    <t>Janet Rodriguez</t>
  </si>
  <si>
    <t>702.506.7544</t>
  </si>
  <si>
    <t>HMS0024</t>
  </si>
  <si>
    <t>Stanton</t>
  </si>
  <si>
    <t>Annette</t>
  </si>
  <si>
    <t>Lawrence</t>
  </si>
  <si>
    <t>annette.stanton@example.edu</t>
  </si>
  <si>
    <t>Katherine Moore</t>
  </si>
  <si>
    <t>645.313.1677</t>
  </si>
  <si>
    <t>HMS0025</t>
  </si>
  <si>
    <t>Thompson</t>
  </si>
  <si>
    <t>Megan</t>
  </si>
  <si>
    <t>Nathan</t>
  </si>
  <si>
    <t>megan.thompson@example.edu</t>
  </si>
  <si>
    <t>Michelle Lara</t>
  </si>
  <si>
    <t>HMS0026</t>
  </si>
  <si>
    <t>Austin</t>
  </si>
  <si>
    <t>Rhonda</t>
  </si>
  <si>
    <t>Jenna</t>
  </si>
  <si>
    <t>rhonda.austin@example.edu</t>
  </si>
  <si>
    <t>Nicole Moses</t>
  </si>
  <si>
    <t>(651)394-4988</t>
  </si>
  <si>
    <t>HMS0027</t>
  </si>
  <si>
    <t>Aguilar</t>
  </si>
  <si>
    <t>Angel</t>
  </si>
  <si>
    <t>Leonard</t>
  </si>
  <si>
    <t>angel.aguilar@example.edu</t>
  </si>
  <si>
    <t>Timothy Barker</t>
  </si>
  <si>
    <t>676.913.0695</t>
  </si>
  <si>
    <t>HMS0028</t>
  </si>
  <si>
    <t>Manuel</t>
  </si>
  <si>
    <t>Timothy</t>
  </si>
  <si>
    <t>manuel.lynch@example.edu</t>
  </si>
  <si>
    <t>Rebecca Olson</t>
  </si>
  <si>
    <t>HMS0029</t>
  </si>
  <si>
    <t>Patel</t>
  </si>
  <si>
    <t>Dustin</t>
  </si>
  <si>
    <t>jonathan.patel@example.edu</t>
  </si>
  <si>
    <t>Carla Campbell</t>
  </si>
  <si>
    <t>001-562-712-5296x700</t>
  </si>
  <si>
    <t>HMS0030</t>
  </si>
  <si>
    <t>Courtney</t>
  </si>
  <si>
    <t>Ellen</t>
  </si>
  <si>
    <t>courtney.lawrence@example.edu</t>
  </si>
  <si>
    <t>Michael Martin</t>
  </si>
  <si>
    <t>(132)561-6045</t>
  </si>
  <si>
    <t>HMS0031</t>
  </si>
  <si>
    <t>Preston</t>
  </si>
  <si>
    <t>Veronica</t>
  </si>
  <si>
    <t>Emily</t>
  </si>
  <si>
    <t>veronica.preston@example.edu</t>
  </si>
  <si>
    <t>Maria Conley</t>
  </si>
  <si>
    <t>001-840-816-6386x9366</t>
  </si>
  <si>
    <t>HMS0032</t>
  </si>
  <si>
    <t>Rojas</t>
  </si>
  <si>
    <t>Tammy</t>
  </si>
  <si>
    <t>michael.rojas@example.edu</t>
  </si>
  <si>
    <t>Patricia Austin</t>
  </si>
  <si>
    <t>(956)757-3321x2109</t>
  </si>
  <si>
    <t>HMS0033</t>
  </si>
  <si>
    <t>William</t>
  </si>
  <si>
    <t>william.lee@example.edu</t>
  </si>
  <si>
    <t>Briana Wood</t>
  </si>
  <si>
    <t>001-857-320-6920</t>
  </si>
  <si>
    <t>HMS0034</t>
  </si>
  <si>
    <t>Williams</t>
  </si>
  <si>
    <t>Dawn</t>
  </si>
  <si>
    <t>Sherry</t>
  </si>
  <si>
    <t>dawn.williams@example.edu</t>
  </si>
  <si>
    <t>Daniel Gilmore</t>
  </si>
  <si>
    <t>HMS0035</t>
  </si>
  <si>
    <t>Fisher</t>
  </si>
  <si>
    <t>Sheryl</t>
  </si>
  <si>
    <t>David</t>
  </si>
  <si>
    <t>sheryl.fisher@example.edu</t>
  </si>
  <si>
    <t>Tina Byrd</t>
  </si>
  <si>
    <t>507.648.1259x828</t>
  </si>
  <si>
    <t>HMS0036</t>
  </si>
  <si>
    <t>Landry</t>
  </si>
  <si>
    <t>Deborah</t>
  </si>
  <si>
    <t>Richard</t>
  </si>
  <si>
    <t>deborah.landry@example.edu</t>
  </si>
  <si>
    <t>Cynthia Walker</t>
  </si>
  <si>
    <t>(937)054-2538</t>
  </si>
  <si>
    <t>HMS0037</t>
  </si>
  <si>
    <t>Lozano</t>
  </si>
  <si>
    <t>Erin</t>
  </si>
  <si>
    <t>erin.lozano@example.edu</t>
  </si>
  <si>
    <t>Scott Stone</t>
  </si>
  <si>
    <t>022.726.6330x096</t>
  </si>
  <si>
    <t>HMS0038</t>
  </si>
  <si>
    <t>Wells</t>
  </si>
  <si>
    <t>megan.wells@example.edu</t>
  </si>
  <si>
    <t>Thomas Dickerson</t>
  </si>
  <si>
    <t>(286)414-7822x647</t>
  </si>
  <si>
    <t>HMS0039</t>
  </si>
  <si>
    <t>Day</t>
  </si>
  <si>
    <t>Gina</t>
  </si>
  <si>
    <t>Kristin</t>
  </si>
  <si>
    <t>gina.day@example.edu</t>
  </si>
  <si>
    <t>Eric Briggs</t>
  </si>
  <si>
    <t>726.754.8028</t>
  </si>
  <si>
    <t>HMS0040</t>
  </si>
  <si>
    <t>Javier</t>
  </si>
  <si>
    <t>Raven</t>
  </si>
  <si>
    <t>javier.thomas@example.edu</t>
  </si>
  <si>
    <t>John Baldwin</t>
  </si>
  <si>
    <t>652.408.1724</t>
  </si>
  <si>
    <t>HMS0041</t>
  </si>
  <si>
    <t>Pena</t>
  </si>
  <si>
    <t>Kristen</t>
  </si>
  <si>
    <t>kristen.pena@example.edu</t>
  </si>
  <si>
    <t>Stephen Caldwell</t>
  </si>
  <si>
    <t>921.045.9695x5282</t>
  </si>
  <si>
    <t>HMS0042</t>
  </si>
  <si>
    <t>Lindsey</t>
  </si>
  <si>
    <t>Brenda</t>
  </si>
  <si>
    <t>lindsey.morgan@example.edu</t>
  </si>
  <si>
    <t>Robert Ramirez</t>
  </si>
  <si>
    <t>786-729-9568x5347</t>
  </si>
  <si>
    <t>HMS0043</t>
  </si>
  <si>
    <t>Padilla</t>
  </si>
  <si>
    <t>Kim</t>
  </si>
  <si>
    <t>kim.padilla@example.edu</t>
  </si>
  <si>
    <t>Robert Warren</t>
  </si>
  <si>
    <t>HMS0044</t>
  </si>
  <si>
    <t>Rowe</t>
  </si>
  <si>
    <t>Colin</t>
  </si>
  <si>
    <t>Travis</t>
  </si>
  <si>
    <t>colin.rowe@example.edu</t>
  </si>
  <si>
    <t>Nicholas Thornton</t>
  </si>
  <si>
    <t>334.028.4607x3178</t>
  </si>
  <si>
    <t>HMS0045</t>
  </si>
  <si>
    <t>Lam</t>
  </si>
  <si>
    <t>Jonathon</t>
  </si>
  <si>
    <t>Tracy</t>
  </si>
  <si>
    <t>jonathon.lam@example.edu</t>
  </si>
  <si>
    <t>Alvin Coleman</t>
  </si>
  <si>
    <t>018.133.9835</t>
  </si>
  <si>
    <t>HMS0046</t>
  </si>
  <si>
    <t>Vargas</t>
  </si>
  <si>
    <t>Stacy</t>
  </si>
  <si>
    <t>annette.vargas@example.edu</t>
  </si>
  <si>
    <t>Ronald Wood</t>
  </si>
  <si>
    <t>983-452-9645x764</t>
  </si>
  <si>
    <t>HMS0047</t>
  </si>
  <si>
    <t>Wilson</t>
  </si>
  <si>
    <t>Danielle</t>
  </si>
  <si>
    <t>Alexis</t>
  </si>
  <si>
    <t>danielle.wilson@example.edu</t>
  </si>
  <si>
    <t>Crystal Gross</t>
  </si>
  <si>
    <t>(516)801-8018</t>
  </si>
  <si>
    <t>HMS0048</t>
  </si>
  <si>
    <t>Medina</t>
  </si>
  <si>
    <t>Steven</t>
  </si>
  <si>
    <t>jonathan.medina@example.edu</t>
  </si>
  <si>
    <t>Andrew Riley</t>
  </si>
  <si>
    <t>610.271.3024x386</t>
  </si>
  <si>
    <t>HMS0049</t>
  </si>
  <si>
    <t>Callahan</t>
  </si>
  <si>
    <t>Karen</t>
  </si>
  <si>
    <t>karen.callahan@example.edu</t>
  </si>
  <si>
    <t>Marissa Downs</t>
  </si>
  <si>
    <t>(709)044-7298x52835</t>
  </si>
  <si>
    <t>HMS0050</t>
  </si>
  <si>
    <t>Hall</t>
  </si>
  <si>
    <t>Jennifer</t>
  </si>
  <si>
    <t>Alexandra</t>
  </si>
  <si>
    <t>jennifer.hall@example.edu</t>
  </si>
  <si>
    <t>Mrs. Andrea Villanueva DDS</t>
  </si>
  <si>
    <t>073-153-6541</t>
  </si>
  <si>
    <t>HMS0051</t>
  </si>
  <si>
    <t>West</t>
  </si>
  <si>
    <t>Calvin</t>
  </si>
  <si>
    <t>Stephen</t>
  </si>
  <si>
    <t>calvin.west@example.edu</t>
  </si>
  <si>
    <t>Patricia Sanchez</t>
  </si>
  <si>
    <t>373.273.8176x255</t>
  </si>
  <si>
    <t>HMS0052</t>
  </si>
  <si>
    <t>Dixon</t>
  </si>
  <si>
    <t>Diana</t>
  </si>
  <si>
    <t>diana.dixon@example.edu</t>
  </si>
  <si>
    <t>James Alvarado</t>
  </si>
  <si>
    <t>(108)689-2003</t>
  </si>
  <si>
    <t>HMS0053</t>
  </si>
  <si>
    <t>Mccoy</t>
  </si>
  <si>
    <t>Rachael</t>
  </si>
  <si>
    <t>rachael.mccoy@example.edu</t>
  </si>
  <si>
    <t>Leslie Rivera</t>
  </si>
  <si>
    <t>458-119-2994</t>
  </si>
  <si>
    <t>HMS0054</t>
  </si>
  <si>
    <t>Brown</t>
  </si>
  <si>
    <t>david.brown@example.edu</t>
  </si>
  <si>
    <t>Barbara Ruiz</t>
  </si>
  <si>
    <t>794-446-7837x325</t>
  </si>
  <si>
    <t>HMS0055</t>
  </si>
  <si>
    <t>Bryant</t>
  </si>
  <si>
    <t>Victor</t>
  </si>
  <si>
    <t>Amy</t>
  </si>
  <si>
    <t>victor.bryant@example.edu</t>
  </si>
  <si>
    <t>Monica Foster</t>
  </si>
  <si>
    <t>HMS0056</t>
  </si>
  <si>
    <t>Garrett</t>
  </si>
  <si>
    <t>Scott</t>
  </si>
  <si>
    <t>Becky</t>
  </si>
  <si>
    <t>scott.garrett@example.edu</t>
  </si>
  <si>
    <t>David Smith</t>
  </si>
  <si>
    <t>HMS0057</t>
  </si>
  <si>
    <t>Hayes</t>
  </si>
  <si>
    <t>matthew.hayes@example.edu</t>
  </si>
  <si>
    <t>John Costa</t>
  </si>
  <si>
    <t>HMS0058</t>
  </si>
  <si>
    <t>Patricia</t>
  </si>
  <si>
    <t>Robert</t>
  </si>
  <si>
    <t>patricia.mitchell@example.edu</t>
  </si>
  <si>
    <t>James Ali</t>
  </si>
  <si>
    <t>HMS0059</t>
  </si>
  <si>
    <t>Martin</t>
  </si>
  <si>
    <t>Elizabeth</t>
  </si>
  <si>
    <t>victoria.martin@example.edu</t>
  </si>
  <si>
    <t>Lisa Wilson</t>
  </si>
  <si>
    <t>133.177.9688x02981</t>
  </si>
  <si>
    <t>HMS0060</t>
  </si>
  <si>
    <t>Griffin</t>
  </si>
  <si>
    <t>Andre</t>
  </si>
  <si>
    <t>andre.griffin@example.edu</t>
  </si>
  <si>
    <t>Vanessa Perez</t>
  </si>
  <si>
    <t>(885)483-3465x67245</t>
  </si>
  <si>
    <t>HMS0061</t>
  </si>
  <si>
    <t>Mason</t>
  </si>
  <si>
    <t>Jade</t>
  </si>
  <si>
    <t>jade.mason@example.edu</t>
  </si>
  <si>
    <t>Crystal Kim MD</t>
  </si>
  <si>
    <t>(210)389-5866x144</t>
  </si>
  <si>
    <t>HMS0062</t>
  </si>
  <si>
    <t>Schmidt</t>
  </si>
  <si>
    <t>Brittany</t>
  </si>
  <si>
    <t>brittany.schmidt@example.edu</t>
  </si>
  <si>
    <t>Derek Sanchez</t>
  </si>
  <si>
    <t>001-374-152-8842x191</t>
  </si>
  <si>
    <t>HMS0063</t>
  </si>
  <si>
    <t>Porter</t>
  </si>
  <si>
    <t>Denise</t>
  </si>
  <si>
    <t>Luis</t>
  </si>
  <si>
    <t>denise.porter@example.edu</t>
  </si>
  <si>
    <t>Catherine Welch</t>
  </si>
  <si>
    <t>(988)174-4494x608</t>
  </si>
  <si>
    <t>HMS0064</t>
  </si>
  <si>
    <t>Smith</t>
  </si>
  <si>
    <t>Ryan</t>
  </si>
  <si>
    <t>ryan.smith@example.edu</t>
  </si>
  <si>
    <t>Regina Gonzalez</t>
  </si>
  <si>
    <t>758.363.0138</t>
  </si>
  <si>
    <t>HMS0065</t>
  </si>
  <si>
    <t>Mark</t>
  </si>
  <si>
    <t>Bryce</t>
  </si>
  <si>
    <t>mark.smith@example.edu</t>
  </si>
  <si>
    <t>Brenda Thomas</t>
  </si>
  <si>
    <t>(544)398-6542</t>
  </si>
  <si>
    <t>HMS0066</t>
  </si>
  <si>
    <t>Brock</t>
  </si>
  <si>
    <t>Brooke</t>
  </si>
  <si>
    <t>Lisa</t>
  </si>
  <si>
    <t>brooke.brock@example.edu</t>
  </si>
  <si>
    <t>Marissa Harris</t>
  </si>
  <si>
    <t>(147)491-2659</t>
  </si>
  <si>
    <t>HMS0067</t>
  </si>
  <si>
    <t>Natalie</t>
  </si>
  <si>
    <t>Bryan</t>
  </si>
  <si>
    <t>natalie.brown@example.edu</t>
  </si>
  <si>
    <t>Jason Garcia</t>
  </si>
  <si>
    <t>398.152.0150x376</t>
  </si>
  <si>
    <t>HMS0068</t>
  </si>
  <si>
    <t>Black</t>
  </si>
  <si>
    <t>Rebecca</t>
  </si>
  <si>
    <t>rebecca.black@example.edu</t>
  </si>
  <si>
    <t>Jay Branch</t>
  </si>
  <si>
    <t>877.185.7656</t>
  </si>
  <si>
    <t>HMS0069</t>
  </si>
  <si>
    <t>Goodman</t>
  </si>
  <si>
    <t>Lori</t>
  </si>
  <si>
    <t>Chris</t>
  </si>
  <si>
    <t>lori.goodman@example.edu</t>
  </si>
  <si>
    <t>Marcus Henson</t>
  </si>
  <si>
    <t>960-472-4424x2995</t>
  </si>
  <si>
    <t>HMS0070</t>
  </si>
  <si>
    <t>Hansen</t>
  </si>
  <si>
    <t>George</t>
  </si>
  <si>
    <t>george.hansen@example.edu</t>
  </si>
  <si>
    <t>Kathryn Fritz</t>
  </si>
  <si>
    <t>(756)964-9702x636</t>
  </si>
  <si>
    <t>HMS0071</t>
  </si>
  <si>
    <t>Kline</t>
  </si>
  <si>
    <t>patricia.kline@example.edu</t>
  </si>
  <si>
    <t>Jordan Buchanan</t>
  </si>
  <si>
    <t>834.703.7084</t>
  </si>
  <si>
    <t>HMS0072</t>
  </si>
  <si>
    <t>Hill</t>
  </si>
  <si>
    <t>Sandra</t>
  </si>
  <si>
    <t>Sarah</t>
  </si>
  <si>
    <t>sandra.hill@example.edu</t>
  </si>
  <si>
    <t>Juan Anderson</t>
  </si>
  <si>
    <t>001-191-533-9255</t>
  </si>
  <si>
    <t>HMS0073</t>
  </si>
  <si>
    <t>Singh</t>
  </si>
  <si>
    <t>Eric</t>
  </si>
  <si>
    <t>Brandon</t>
  </si>
  <si>
    <t>eric.singh@example.edu</t>
  </si>
  <si>
    <t>Brandon Warren</t>
  </si>
  <si>
    <t>HMS0074</t>
  </si>
  <si>
    <t>Herring</t>
  </si>
  <si>
    <t>Phillip</t>
  </si>
  <si>
    <t>phillip.herring@example.edu</t>
  </si>
  <si>
    <t>Joshua Olson</t>
  </si>
  <si>
    <t>(761)180-4301x66184</t>
  </si>
  <si>
    <t>HMS0075</t>
  </si>
  <si>
    <t>Singleton</t>
  </si>
  <si>
    <t>Henry</t>
  </si>
  <si>
    <t>henry.singleton@example.edu</t>
  </si>
  <si>
    <t>Jessica Orozco</t>
  </si>
  <si>
    <t>HMS0076</t>
  </si>
  <si>
    <t>Phelps</t>
  </si>
  <si>
    <t>Jill</t>
  </si>
  <si>
    <t>Samantha</t>
  </si>
  <si>
    <t>jill.phelps@example.edu</t>
  </si>
  <si>
    <t>Angela Bates</t>
  </si>
  <si>
    <t>001-351-971-5195x94029</t>
  </si>
  <si>
    <t>HMS0077</t>
  </si>
  <si>
    <t>Moore</t>
  </si>
  <si>
    <t>Katherine</t>
  </si>
  <si>
    <t>katherine.moore@example.edu</t>
  </si>
  <si>
    <t>Edward Allen</t>
  </si>
  <si>
    <t>001-696-940-5203x667</t>
  </si>
  <si>
    <t>HMS0078</t>
  </si>
  <si>
    <t>Cooper</t>
  </si>
  <si>
    <t>Paul</t>
  </si>
  <si>
    <t>jade.cooper@example.edu</t>
  </si>
  <si>
    <t>Joseph Roberts</t>
  </si>
  <si>
    <t>(399)459-4189x8999</t>
  </si>
  <si>
    <t>HMS0079</t>
  </si>
  <si>
    <t>Chan</t>
  </si>
  <si>
    <t>taylor.chan@example.edu</t>
  </si>
  <si>
    <t>Austin Holmes</t>
  </si>
  <si>
    <t>HMS0080</t>
  </si>
  <si>
    <t>Martinez</t>
  </si>
  <si>
    <t>Justin</t>
  </si>
  <si>
    <t>John</t>
  </si>
  <si>
    <t>justin.martinez@example.edu</t>
  </si>
  <si>
    <t>Mackenzie Graves</t>
  </si>
  <si>
    <t>359.509.8702</t>
  </si>
  <si>
    <t>HMS0081</t>
  </si>
  <si>
    <t>Miller</t>
  </si>
  <si>
    <t>Christina</t>
  </si>
  <si>
    <t>christina.miller@example.edu</t>
  </si>
  <si>
    <t>Pamela Thomas</t>
  </si>
  <si>
    <t>HMS0082</t>
  </si>
  <si>
    <t>Watkins</t>
  </si>
  <si>
    <t>timothy.watkins@example.edu</t>
  </si>
  <si>
    <t>Robin Zuniga</t>
  </si>
  <si>
    <t>082.780.1951x156</t>
  </si>
  <si>
    <t>HMS0083</t>
  </si>
  <si>
    <t>Castillo</t>
  </si>
  <si>
    <t>michael.castillo@example.edu</t>
  </si>
  <si>
    <t>Jennifer Chen</t>
  </si>
  <si>
    <t>(694)804-1667x8545</t>
  </si>
  <si>
    <t>HMS0084</t>
  </si>
  <si>
    <t>Robinson</t>
  </si>
  <si>
    <t>Yesenia</t>
  </si>
  <si>
    <t>yesenia.robinson@example.edu</t>
  </si>
  <si>
    <t>Ashley Smith</t>
  </si>
  <si>
    <t>HMS0085</t>
  </si>
  <si>
    <t>Burns</t>
  </si>
  <si>
    <t>Christine</t>
  </si>
  <si>
    <t>michael.burns@example.edu</t>
  </si>
  <si>
    <t>Rhonda Burns</t>
  </si>
  <si>
    <t>(648)455-4291</t>
  </si>
  <si>
    <t>HMS0086</t>
  </si>
  <si>
    <t>Berry</t>
  </si>
  <si>
    <t>Margaret</t>
  </si>
  <si>
    <t>margaret.berry@example.edu</t>
  </si>
  <si>
    <t>Justin Green</t>
  </si>
  <si>
    <t>340.827.1308</t>
  </si>
  <si>
    <t>HMS0087</t>
  </si>
  <si>
    <t>Hughes</t>
  </si>
  <si>
    <t>veronica.hughes@example.edu</t>
  </si>
  <si>
    <t>Dawn Jackson</t>
  </si>
  <si>
    <t>(762)906-1509x223</t>
  </si>
  <si>
    <t>HMS0088</t>
  </si>
  <si>
    <t>Alexander</t>
  </si>
  <si>
    <t>Amanda</t>
  </si>
  <si>
    <t>Regina</t>
  </si>
  <si>
    <t>amanda.alexander@example.edu</t>
  </si>
  <si>
    <t>Denise Gonzalez</t>
  </si>
  <si>
    <t>HMS0089</t>
  </si>
  <si>
    <t>Yoder</t>
  </si>
  <si>
    <t>Tommy</t>
  </si>
  <si>
    <t>Shirley</t>
  </si>
  <si>
    <t>tommy.yoder@example.edu</t>
  </si>
  <si>
    <t>Steven Martin</t>
  </si>
  <si>
    <t>669.953.9216x225</t>
  </si>
  <si>
    <t>HMS0090</t>
  </si>
  <si>
    <t>Macias</t>
  </si>
  <si>
    <t>Jessica</t>
  </si>
  <si>
    <t>Jason</t>
  </si>
  <si>
    <t>jessica.macias@example.edu</t>
  </si>
  <si>
    <t>Jamie Garcia</t>
  </si>
  <si>
    <t>HMS0091</t>
  </si>
  <si>
    <t>Walker</t>
  </si>
  <si>
    <t>Sandy</t>
  </si>
  <si>
    <t>debra.walker@example.edu</t>
  </si>
  <si>
    <t>Patricia Dyer</t>
  </si>
  <si>
    <t>803.460.6188x4225</t>
  </si>
  <si>
    <t>HMS0092</t>
  </si>
  <si>
    <t>Owens</t>
  </si>
  <si>
    <t>taylor.owens@example.edu</t>
  </si>
  <si>
    <t>Ebony Mejia</t>
  </si>
  <si>
    <t>638.087.5971x1255</t>
  </si>
  <si>
    <t>HMS0093</t>
  </si>
  <si>
    <t>megan.smith@example.edu</t>
  </si>
  <si>
    <t>Shannon Duran</t>
  </si>
  <si>
    <t>HMS0094</t>
  </si>
  <si>
    <t>Kirby</t>
  </si>
  <si>
    <t>Allison</t>
  </si>
  <si>
    <t>emily.kirby@example.edu</t>
  </si>
  <si>
    <t>John Martinez</t>
  </si>
  <si>
    <t>578-287-4893x22262</t>
  </si>
  <si>
    <t>HMS0095</t>
  </si>
  <si>
    <t>Schwartz</t>
  </si>
  <si>
    <t>Jerry</t>
  </si>
  <si>
    <t>Alicia</t>
  </si>
  <si>
    <t>jerry.schwartz@example.edu</t>
  </si>
  <si>
    <t>Francisco Miller</t>
  </si>
  <si>
    <t>857.569.2760x446</t>
  </si>
  <si>
    <t>HMS0096</t>
  </si>
  <si>
    <t>Perez</t>
  </si>
  <si>
    <t>rachel.perez@example.edu</t>
  </si>
  <si>
    <t>Alexandria Booth</t>
  </si>
  <si>
    <t>HMS0097</t>
  </si>
  <si>
    <t>jill.watkins@example.edu</t>
  </si>
  <si>
    <t>Amanda Adams</t>
  </si>
  <si>
    <t>773.315.7388</t>
  </si>
  <si>
    <t>HMS0098</t>
  </si>
  <si>
    <t>Fernandez</t>
  </si>
  <si>
    <t>Donna</t>
  </si>
  <si>
    <t>donna.fernandez@example.edu</t>
  </si>
  <si>
    <t>Brian Rivera</t>
  </si>
  <si>
    <t>(001)363-2597</t>
  </si>
  <si>
    <t>HMS0099</t>
  </si>
  <si>
    <t>Coffey</t>
  </si>
  <si>
    <t>Joshua</t>
  </si>
  <si>
    <t>matthew.coffey@example.edu</t>
  </si>
  <si>
    <t>David Mitchell</t>
  </si>
  <si>
    <t>HMS0100</t>
  </si>
  <si>
    <t>Foley</t>
  </si>
  <si>
    <t>Kelly</t>
  </si>
  <si>
    <t>ryan.foley@example.edu</t>
  </si>
  <si>
    <t>Carol Reynolds</t>
  </si>
  <si>
    <t>558.612.9854</t>
  </si>
  <si>
    <t>HMS0101</t>
  </si>
  <si>
    <t>Dillon</t>
  </si>
  <si>
    <t>Caleb</t>
  </si>
  <si>
    <t>dillon.lawrence@example.edu</t>
  </si>
  <si>
    <t>Debbie Romero</t>
  </si>
  <si>
    <t>586.422.5893x837</t>
  </si>
  <si>
    <t>HMS0102</t>
  </si>
  <si>
    <t>Clark</t>
  </si>
  <si>
    <t>jason.clark@example.edu</t>
  </si>
  <si>
    <t>Michael Sanders</t>
  </si>
  <si>
    <t>626-494-1796</t>
  </si>
  <si>
    <t>HMS0103</t>
  </si>
  <si>
    <t>Welch</t>
  </si>
  <si>
    <t>Joan</t>
  </si>
  <si>
    <t>Raymond</t>
  </si>
  <si>
    <t>joan.welch@example.edu</t>
  </si>
  <si>
    <t>Kevin Garcia</t>
  </si>
  <si>
    <t>973-589-5610x697</t>
  </si>
  <si>
    <t>HMS0104</t>
  </si>
  <si>
    <t>Costa</t>
  </si>
  <si>
    <t>Michelle</t>
  </si>
  <si>
    <t>michelle.costa@example.edu</t>
  </si>
  <si>
    <t>Natalie Pierce</t>
  </si>
  <si>
    <t>HMS0105</t>
  </si>
  <si>
    <t>david.davis@example.edu</t>
  </si>
  <si>
    <t>Heather Roberson</t>
  </si>
  <si>
    <t>731-077-4060</t>
  </si>
  <si>
    <t>HMS0106</t>
  </si>
  <si>
    <t>Farmer</t>
  </si>
  <si>
    <t>Ashley</t>
  </si>
  <si>
    <t>Joseph</t>
  </si>
  <si>
    <t>ashley.farmer@example.edu</t>
  </si>
  <si>
    <t>Michael Davis</t>
  </si>
  <si>
    <t>HMS0107</t>
  </si>
  <si>
    <t>Maria</t>
  </si>
  <si>
    <t>christina.brown@example.edu</t>
  </si>
  <si>
    <t>Kimberly Alexander</t>
  </si>
  <si>
    <t>(712)006-8757x7083</t>
  </si>
  <si>
    <t>HMS0108</t>
  </si>
  <si>
    <t>Chavez</t>
  </si>
  <si>
    <t>Troy</t>
  </si>
  <si>
    <t>jennifer.chavez@example.edu</t>
  </si>
  <si>
    <t>Kurt White</t>
  </si>
  <si>
    <t>751.592.2490x9293</t>
  </si>
  <si>
    <t>HMS0109</t>
  </si>
  <si>
    <t>Ruiz</t>
  </si>
  <si>
    <t>Peggy</t>
  </si>
  <si>
    <t>peggy.ruiz@example.edu</t>
  </si>
  <si>
    <t>Timothy Lee</t>
  </si>
  <si>
    <t>HMS0110</t>
  </si>
  <si>
    <t>Roth</t>
  </si>
  <si>
    <t>Desiree</t>
  </si>
  <si>
    <t>nicholas.roth@example.edu</t>
  </si>
  <si>
    <t>Maurice White Jr.</t>
  </si>
  <si>
    <t>HMS0111</t>
  </si>
  <si>
    <t>Mckay</t>
  </si>
  <si>
    <t>Melanie</t>
  </si>
  <si>
    <t>jennifer.mckay@example.edu</t>
  </si>
  <si>
    <t>Jonathan Blankenship</t>
  </si>
  <si>
    <t>HMS0112</t>
  </si>
  <si>
    <t>Nguyen</t>
  </si>
  <si>
    <t>Jose</t>
  </si>
  <si>
    <t>Olivia</t>
  </si>
  <si>
    <t>jose.nguyen@example.edu</t>
  </si>
  <si>
    <t>Benjamin Lindsey</t>
  </si>
  <si>
    <t>HMS0113</t>
  </si>
  <si>
    <t>Grace</t>
  </si>
  <si>
    <t>mark.lee@example.edu</t>
  </si>
  <si>
    <t>Jessica Walters</t>
  </si>
  <si>
    <t>001-911-670-4226x41613</t>
  </si>
  <si>
    <t>HMS0114</t>
  </si>
  <si>
    <t>Young</t>
  </si>
  <si>
    <t>joshua.young@example.edu</t>
  </si>
  <si>
    <t>Katherine Miller</t>
  </si>
  <si>
    <t>869-232-1364x29119</t>
  </si>
  <si>
    <t>HMS0115</t>
  </si>
  <si>
    <t>Sutton</t>
  </si>
  <si>
    <t>Bobby</t>
  </si>
  <si>
    <t>Melissa</t>
  </si>
  <si>
    <t>bobby.sutton@example.edu</t>
  </si>
  <si>
    <t>Jeffrey Dodson</t>
  </si>
  <si>
    <t>706-177-7872x2458</t>
  </si>
  <si>
    <t>HMS0116</t>
  </si>
  <si>
    <t>Valencia</t>
  </si>
  <si>
    <t>david.valencia@example.edu</t>
  </si>
  <si>
    <t>Parker Pugh</t>
  </si>
  <si>
    <t>HMS0117</t>
  </si>
  <si>
    <t>Linda</t>
  </si>
  <si>
    <t>diana.gray@example.edu</t>
  </si>
  <si>
    <t>Jessica Lewis</t>
  </si>
  <si>
    <t>(940)908-9477</t>
  </si>
  <si>
    <t>HMS0118</t>
  </si>
  <si>
    <t>Montgomery</t>
  </si>
  <si>
    <t>Crystal</t>
  </si>
  <si>
    <t>sandra.montgomery@example.edu</t>
  </si>
  <si>
    <t>Sara Mills</t>
  </si>
  <si>
    <t>001-753-993-5235x27628</t>
  </si>
  <si>
    <t>HMS0119</t>
  </si>
  <si>
    <t>leonard.robinson@example.edu</t>
  </si>
  <si>
    <t>Kelly Anderson</t>
  </si>
  <si>
    <t>851-179-1820x32174</t>
  </si>
  <si>
    <t>HMS0120</t>
  </si>
  <si>
    <t>Charles</t>
  </si>
  <si>
    <t>Peter</t>
  </si>
  <si>
    <t>charles.smith@example.edu</t>
  </si>
  <si>
    <t>Kelly Cordova</t>
  </si>
  <si>
    <t>HMS0121</t>
  </si>
  <si>
    <t>Wallace</t>
  </si>
  <si>
    <t>Kyle</t>
  </si>
  <si>
    <t>eric.wallace@example.edu</t>
  </si>
  <si>
    <t>Eric Garza</t>
  </si>
  <si>
    <t>861-350-0360x8488</t>
  </si>
  <si>
    <t>HMS0122</t>
  </si>
  <si>
    <t>Bonnie</t>
  </si>
  <si>
    <t>brittany.jones@example.edu</t>
  </si>
  <si>
    <t>Joshua Crawford</t>
  </si>
  <si>
    <t>HMS0123</t>
  </si>
  <si>
    <t>Garcia</t>
  </si>
  <si>
    <t>Gregory</t>
  </si>
  <si>
    <t>bonnie.garcia@example.edu</t>
  </si>
  <si>
    <t>David Clark</t>
  </si>
  <si>
    <t>HMS0124</t>
  </si>
  <si>
    <t>Jordan</t>
  </si>
  <si>
    <t>jordan.vargas@example.edu</t>
  </si>
  <si>
    <t>Julia Clark</t>
  </si>
  <si>
    <t>(924)914-6324x53773</t>
  </si>
  <si>
    <t>HMS0125</t>
  </si>
  <si>
    <t>Odom</t>
  </si>
  <si>
    <t>Devon</t>
  </si>
  <si>
    <t>devon.odom@example.edu</t>
  </si>
  <si>
    <t>Jonathan Gibson</t>
  </si>
  <si>
    <t>422.895.9799x257</t>
  </si>
  <si>
    <t>HMS0126</t>
  </si>
  <si>
    <t>Lopez</t>
  </si>
  <si>
    <t>Jake</t>
  </si>
  <si>
    <t>jake.lopez@example.edu</t>
  </si>
  <si>
    <t>Janet Harmon</t>
  </si>
  <si>
    <t>HMS0127</t>
  </si>
  <si>
    <t>Corey</t>
  </si>
  <si>
    <t>raymond.lee@example.edu</t>
  </si>
  <si>
    <t>Robert Holloway</t>
  </si>
  <si>
    <t>(746)413-7297x760</t>
  </si>
  <si>
    <t>HMS0128</t>
  </si>
  <si>
    <t>ryan.hill@example.edu</t>
  </si>
  <si>
    <t>Brian Dixon</t>
  </si>
  <si>
    <t>001-513-250-1202x920</t>
  </si>
  <si>
    <t>HMS0129</t>
  </si>
  <si>
    <t>Roach</t>
  </si>
  <si>
    <t>beverly.roach@example.edu</t>
  </si>
  <si>
    <t>Daniel Torres</t>
  </si>
  <si>
    <t>(519)782-5713</t>
  </si>
  <si>
    <t>HMS0130</t>
  </si>
  <si>
    <t>Lowe</t>
  </si>
  <si>
    <t>Carlos</t>
  </si>
  <si>
    <t>Vincent</t>
  </si>
  <si>
    <t>carlos.lowe@example.edu</t>
  </si>
  <si>
    <t>Michael Yang</t>
  </si>
  <si>
    <t>961.496.3600x05639</t>
  </si>
  <si>
    <t>HMS0131</t>
  </si>
  <si>
    <t>brenda.price@example.edu</t>
  </si>
  <si>
    <t>Mckenzie Moyer</t>
  </si>
  <si>
    <t>544.789.0336x6312</t>
  </si>
  <si>
    <t>HMS0132</t>
  </si>
  <si>
    <t>Hamilton</t>
  </si>
  <si>
    <t>Mary</t>
  </si>
  <si>
    <t>Catherine</t>
  </si>
  <si>
    <t>mary.hamilton@example.edu</t>
  </si>
  <si>
    <t>Donald Taylor</t>
  </si>
  <si>
    <t>855-563-4121x39712</t>
  </si>
  <si>
    <t>HMS0133</t>
  </si>
  <si>
    <t>Howard</t>
  </si>
  <si>
    <t>joshua.howard@example.edu</t>
  </si>
  <si>
    <t>Justin Hanna</t>
  </si>
  <si>
    <t>403-160-6662x27258</t>
  </si>
  <si>
    <t>HMS0134</t>
  </si>
  <si>
    <t>Tanya</t>
  </si>
  <si>
    <t>randall.jones@example.edu</t>
  </si>
  <si>
    <t>Maria Rodriguez</t>
  </si>
  <si>
    <t>(039)476-1098x5436</t>
  </si>
  <si>
    <t>HMS0135</t>
  </si>
  <si>
    <t>Joyce</t>
  </si>
  <si>
    <t>joyce.garcia@example.edu</t>
  </si>
  <si>
    <t>Ralph Horton</t>
  </si>
  <si>
    <t>001-055-390-0080</t>
  </si>
  <si>
    <t>HMS0136</t>
  </si>
  <si>
    <t>Carrie</t>
  </si>
  <si>
    <t>sandra.jones@example.edu</t>
  </si>
  <si>
    <t>Melissa Davis</t>
  </si>
  <si>
    <t>504.565.5615x61883</t>
  </si>
  <si>
    <t>HMS0137</t>
  </si>
  <si>
    <t>Terri</t>
  </si>
  <si>
    <t>terri.smith@example.edu</t>
  </si>
  <si>
    <t>Claudia Chambers</t>
  </si>
  <si>
    <t>704-873-0889x5320</t>
  </si>
  <si>
    <t>HMS0138</t>
  </si>
  <si>
    <t>Stevens</t>
  </si>
  <si>
    <t>Dennis</t>
  </si>
  <si>
    <t>raymond.stevens@example.edu</t>
  </si>
  <si>
    <t>Michelle James</t>
  </si>
  <si>
    <t>HMS0139</t>
  </si>
  <si>
    <t>Tim</t>
  </si>
  <si>
    <t>Kimberly</t>
  </si>
  <si>
    <t>tim.brown@example.edu</t>
  </si>
  <si>
    <t>Michael Adams</t>
  </si>
  <si>
    <t>723.725.7795</t>
  </si>
  <si>
    <t>HMS0140</t>
  </si>
  <si>
    <t>edward.vargas@example.edu</t>
  </si>
  <si>
    <t>Mr. Douglas Valencia</t>
  </si>
  <si>
    <t>HMS0141</t>
  </si>
  <si>
    <t>gregory.williams@example.edu</t>
  </si>
  <si>
    <t>Michele Cortez</t>
  </si>
  <si>
    <t>001-351-392-2702x489</t>
  </si>
  <si>
    <t>HMS0142</t>
  </si>
  <si>
    <t>Terry</t>
  </si>
  <si>
    <t>Leslie</t>
  </si>
  <si>
    <t>terry.miller@example.edu</t>
  </si>
  <si>
    <t>Jose Rivera</t>
  </si>
  <si>
    <t>001-847-963-4960</t>
  </si>
  <si>
    <t>HMS0143</t>
  </si>
  <si>
    <t>Dalton</t>
  </si>
  <si>
    <t>dalton.gray@example.edu</t>
  </si>
  <si>
    <t>Teresa Wagner</t>
  </si>
  <si>
    <t>463-473-9618x22509</t>
  </si>
  <si>
    <t>HMS0144</t>
  </si>
  <si>
    <t>Samuel</t>
  </si>
  <si>
    <t>jessica.montgomery@example.edu</t>
  </si>
  <si>
    <t>Mary Meyer</t>
  </si>
  <si>
    <t>HMS0145</t>
  </si>
  <si>
    <t>Romero</t>
  </si>
  <si>
    <t>Ethan</t>
  </si>
  <si>
    <t>Todd</t>
  </si>
  <si>
    <t>ethan.romero@example.edu</t>
  </si>
  <si>
    <t>Juan Page</t>
  </si>
  <si>
    <t>HMS0146</t>
  </si>
  <si>
    <t>megan.nelson@example.edu</t>
  </si>
  <si>
    <t>Christopher Farmer</t>
  </si>
  <si>
    <t>935-902-0145</t>
  </si>
  <si>
    <t>HMS0147</t>
  </si>
  <si>
    <t>Rodgers</t>
  </si>
  <si>
    <t>anthony.rodgers@example.edu</t>
  </si>
  <si>
    <t>Timothy Brooks</t>
  </si>
  <si>
    <t>HMS0148</t>
  </si>
  <si>
    <t>Schneider</t>
  </si>
  <si>
    <t>kristen.schneider@example.edu</t>
  </si>
  <si>
    <t>Abigail Mcdonald</t>
  </si>
  <si>
    <t>HMS0149</t>
  </si>
  <si>
    <t>Ian</t>
  </si>
  <si>
    <t>Lauren</t>
  </si>
  <si>
    <t>ian.davis@example.edu</t>
  </si>
  <si>
    <t>Tammy Simpson</t>
  </si>
  <si>
    <t>HMS0150</t>
  </si>
  <si>
    <t>william.fisher@example.edu</t>
  </si>
  <si>
    <t>James Baldwin</t>
  </si>
  <si>
    <t>441-657-0699x951</t>
  </si>
  <si>
    <t>HMS0151</t>
  </si>
  <si>
    <t>Parks</t>
  </si>
  <si>
    <t>Claudia</t>
  </si>
  <si>
    <t>claudia.parks@example.edu</t>
  </si>
  <si>
    <t>Ernest Bell</t>
  </si>
  <si>
    <t>(735)177-4573x1722</t>
  </si>
  <si>
    <t>HMS0152</t>
  </si>
  <si>
    <t>Hernandez</t>
  </si>
  <si>
    <t>james.hernandez@example.edu</t>
  </si>
  <si>
    <t>Mrs. Brandy Ruiz DVM</t>
  </si>
  <si>
    <t>HMS0153</t>
  </si>
  <si>
    <t>Wayne</t>
  </si>
  <si>
    <t>Cynthia</t>
  </si>
  <si>
    <t>wayne.hall@example.edu</t>
  </si>
  <si>
    <t>Steven Walter</t>
  </si>
  <si>
    <t>(386)431-2369x4656</t>
  </si>
  <si>
    <t>HMS0154</t>
  </si>
  <si>
    <t>alexandra.wilson@example.edu</t>
  </si>
  <si>
    <t>Nathan Howe</t>
  </si>
  <si>
    <t>712-434-7058x5312</t>
  </si>
  <si>
    <t>HMS0155</t>
  </si>
  <si>
    <t>Fuller</t>
  </si>
  <si>
    <t>Anne</t>
  </si>
  <si>
    <t>Marie</t>
  </si>
  <si>
    <t>anne.fuller@example.edu</t>
  </si>
  <si>
    <t>Victoria Medina</t>
  </si>
  <si>
    <t>(562)982-2553x2669</t>
  </si>
  <si>
    <t>HMS0156</t>
  </si>
  <si>
    <t>Brooks</t>
  </si>
  <si>
    <t>Laura</t>
  </si>
  <si>
    <t>todd.brooks@example.edu</t>
  </si>
  <si>
    <t>Jeffrey Hanson</t>
  </si>
  <si>
    <t>001-313-542-1860x318</t>
  </si>
  <si>
    <t>HMS0157</t>
  </si>
  <si>
    <t>Anderson</t>
  </si>
  <si>
    <t>jennifer.anderson@example.edu</t>
  </si>
  <si>
    <t>Louis Banks</t>
  </si>
  <si>
    <t>322-615-7442x386</t>
  </si>
  <si>
    <t>HMS0158</t>
  </si>
  <si>
    <t>Ruth</t>
  </si>
  <si>
    <t>ruth.smith@example.edu</t>
  </si>
  <si>
    <t>Mr. Robert Smith</t>
  </si>
  <si>
    <t>761.245.3490x507</t>
  </si>
  <si>
    <t>HMS0159</t>
  </si>
  <si>
    <t>Carolyn</t>
  </si>
  <si>
    <t>carolyn.smith@example.edu</t>
  </si>
  <si>
    <t>Vanessa Chen</t>
  </si>
  <si>
    <t>051.032.6170x004</t>
  </si>
  <si>
    <t>HMS0160</t>
  </si>
  <si>
    <t>steven.henry@example.edu</t>
  </si>
  <si>
    <t>Amanda Mcdaniel</t>
  </si>
  <si>
    <t>944-699-8555x9318</t>
  </si>
  <si>
    <t>HMS0161</t>
  </si>
  <si>
    <t>Hector</t>
  </si>
  <si>
    <t>Meredith</t>
  </si>
  <si>
    <t>hector.jones@example.edu</t>
  </si>
  <si>
    <t>Terri Gutierrez</t>
  </si>
  <si>
    <t>HMS0162</t>
  </si>
  <si>
    <t>Jacob</t>
  </si>
  <si>
    <t>jacob.schneider@example.edu</t>
  </si>
  <si>
    <t>Heidi Arellano</t>
  </si>
  <si>
    <t>(906)861-9517x978</t>
  </si>
  <si>
    <t>HMS0163</t>
  </si>
  <si>
    <t>Steele</t>
  </si>
  <si>
    <t>Francisco</t>
  </si>
  <si>
    <t>joseph.steele@example.edu</t>
  </si>
  <si>
    <t>David Reed</t>
  </si>
  <si>
    <t>HMS0164</t>
  </si>
  <si>
    <t>Baker</t>
  </si>
  <si>
    <t>Kenneth</t>
  </si>
  <si>
    <t>kenneth.baker@example.edu</t>
  </si>
  <si>
    <t>Jesse Harris</t>
  </si>
  <si>
    <t>(335)188-7714x7991</t>
  </si>
  <si>
    <t>HMS0165</t>
  </si>
  <si>
    <t>Kane</t>
  </si>
  <si>
    <t>Roberta</t>
  </si>
  <si>
    <t>maria.kane@example.edu</t>
  </si>
  <si>
    <t>Sylvia Ramos</t>
  </si>
  <si>
    <t>935-098-7443</t>
  </si>
  <si>
    <t>HMS0166</t>
  </si>
  <si>
    <t>Lane</t>
  </si>
  <si>
    <t>john.lane@example.edu</t>
  </si>
  <si>
    <t>Kristi Gates</t>
  </si>
  <si>
    <t>HMS0167</t>
  </si>
  <si>
    <t>Malone</t>
  </si>
  <si>
    <t>jessica.malone@example.edu</t>
  </si>
  <si>
    <t>Anthony Chapman</t>
  </si>
  <si>
    <t>(043)463-4249x107</t>
  </si>
  <si>
    <t>HMS0168</t>
  </si>
  <si>
    <t>Sellers</t>
  </si>
  <si>
    <t>Kayla</t>
  </si>
  <si>
    <t>kayla.sellers@example.edu</t>
  </si>
  <si>
    <t>Anita Chen</t>
  </si>
  <si>
    <t>001-994-785-8316</t>
  </si>
  <si>
    <t>HMS0169</t>
  </si>
  <si>
    <t>scott.burns@example.edu</t>
  </si>
  <si>
    <t>Jennifer Price</t>
  </si>
  <si>
    <t>(120)885-4338</t>
  </si>
  <si>
    <t>HMS0170</t>
  </si>
  <si>
    <t>Morales</t>
  </si>
  <si>
    <t>Christy</t>
  </si>
  <si>
    <t>samuel.morales@example.edu</t>
  </si>
  <si>
    <t>Ian Alvarado</t>
  </si>
  <si>
    <t>549.438.7930</t>
  </si>
  <si>
    <t>HMS0171</t>
  </si>
  <si>
    <t>Armstrong</t>
  </si>
  <si>
    <t>Shawn</t>
  </si>
  <si>
    <t>Vickie</t>
  </si>
  <si>
    <t>shawn.armstrong@example.edu</t>
  </si>
  <si>
    <t>Mariah Hoffman</t>
  </si>
  <si>
    <t>(256)374-2473</t>
  </si>
  <si>
    <t>HMS0172</t>
  </si>
  <si>
    <t>Lindsay</t>
  </si>
  <si>
    <t>alexander.baker@example.edu</t>
  </si>
  <si>
    <t>George Werner</t>
  </si>
  <si>
    <t>HMS0173</t>
  </si>
  <si>
    <t>cindy.moore@example.edu</t>
  </si>
  <si>
    <t>William Martinez</t>
  </si>
  <si>
    <t>631-559-0329</t>
  </si>
  <si>
    <t>HMS0174</t>
  </si>
  <si>
    <t>Copeland</t>
  </si>
  <si>
    <t>Nicole</t>
  </si>
  <si>
    <t>caleb.copeland@example.edu</t>
  </si>
  <si>
    <t>Ronnie French</t>
  </si>
  <si>
    <t>HMS0175</t>
  </si>
  <si>
    <t>Diaz</t>
  </si>
  <si>
    <t>Caitlin</t>
  </si>
  <si>
    <t>sarah.diaz@example.edu</t>
  </si>
  <si>
    <t>Andre Dillon</t>
  </si>
  <si>
    <t>910-586-9825x523</t>
  </si>
  <si>
    <t>HMS0176</t>
  </si>
  <si>
    <t>Good</t>
  </si>
  <si>
    <t>Shane</t>
  </si>
  <si>
    <t>shane.good@example.edu</t>
  </si>
  <si>
    <t>Brian Cooke</t>
  </si>
  <si>
    <t>HMS0177</t>
  </si>
  <si>
    <t>Berg</t>
  </si>
  <si>
    <t>Carol</t>
  </si>
  <si>
    <t>Sara</t>
  </si>
  <si>
    <t>carol.berg@example.edu</t>
  </si>
  <si>
    <t>Juan Velazquez</t>
  </si>
  <si>
    <t>001-488-718-0770x5438</t>
  </si>
  <si>
    <t>HMS0178</t>
  </si>
  <si>
    <t>emily.martinez@example.edu</t>
  </si>
  <si>
    <t>Michael Christensen</t>
  </si>
  <si>
    <t>(271)210-1367x0901</t>
  </si>
  <si>
    <t>HMS0179</t>
  </si>
  <si>
    <t>Barnett</t>
  </si>
  <si>
    <t>Dana</t>
  </si>
  <si>
    <t>jeffrey.barnett@example.edu</t>
  </si>
  <si>
    <t>Christopher Wade</t>
  </si>
  <si>
    <t>263-815-5450x486</t>
  </si>
  <si>
    <t>HMS0180</t>
  </si>
  <si>
    <t>Tran</t>
  </si>
  <si>
    <t>Sheila</t>
  </si>
  <si>
    <t>Carl</t>
  </si>
  <si>
    <t>sheila.tran@example.edu</t>
  </si>
  <si>
    <t>Kayla Medina</t>
  </si>
  <si>
    <t>(011)023-8542x66899</t>
  </si>
  <si>
    <t>HMS0181</t>
  </si>
  <si>
    <t>Ali</t>
  </si>
  <si>
    <t>wendy.ali@example.edu</t>
  </si>
  <si>
    <t>Robin Murillo</t>
  </si>
  <si>
    <t>434-916-5738x1154</t>
  </si>
  <si>
    <t>HMS0182</t>
  </si>
  <si>
    <t>james.garcia@example.edu</t>
  </si>
  <si>
    <t>Samuel Sherman</t>
  </si>
  <si>
    <t>095.570.7971</t>
  </si>
  <si>
    <t>HMS0183</t>
  </si>
  <si>
    <t>Ray</t>
  </si>
  <si>
    <t>Kendra</t>
  </si>
  <si>
    <t>sandra.ray@example.edu</t>
  </si>
  <si>
    <t>Mackenzie Morgan</t>
  </si>
  <si>
    <t>616-497-7477x833</t>
  </si>
  <si>
    <t>HMS0184</t>
  </si>
  <si>
    <t>Cook</t>
  </si>
  <si>
    <t>david.cook@example.edu</t>
  </si>
  <si>
    <t>Laura Sutton</t>
  </si>
  <si>
    <t>727.530.0767</t>
  </si>
  <si>
    <t>HMS0185</t>
  </si>
  <si>
    <t>Green</t>
  </si>
  <si>
    <t>christine.green@example.edu</t>
  </si>
  <si>
    <t>Michelle Duncan</t>
  </si>
  <si>
    <t>909.786.2156x33800</t>
  </si>
  <si>
    <t>HMS0186</t>
  </si>
  <si>
    <t>Johnson</t>
  </si>
  <si>
    <t>Barbara</t>
  </si>
  <si>
    <t>cynthia.johnson@example.edu</t>
  </si>
  <si>
    <t>Nicole Obrien</t>
  </si>
  <si>
    <t>(671)265-7594</t>
  </si>
  <si>
    <t>HMS0187</t>
  </si>
  <si>
    <t>Mcintyre</t>
  </si>
  <si>
    <t>Benjamin</t>
  </si>
  <si>
    <t>michael.mcintyre@example.edu</t>
  </si>
  <si>
    <t>Brandy Chapman</t>
  </si>
  <si>
    <t>HMS0188</t>
  </si>
  <si>
    <t>Lyons</t>
  </si>
  <si>
    <t>Jacqueline</t>
  </si>
  <si>
    <t>jacqueline.lyons@example.edu</t>
  </si>
  <si>
    <t>Johnny Green</t>
  </si>
  <si>
    <t>001-859-588-0155x63478</t>
  </si>
  <si>
    <t>HMS0189</t>
  </si>
  <si>
    <t>Jody</t>
  </si>
  <si>
    <t>william.black@example.edu</t>
  </si>
  <si>
    <t>Samuel Wilson</t>
  </si>
  <si>
    <t>821.301.1319x10490</t>
  </si>
  <si>
    <t>HMS0190</t>
  </si>
  <si>
    <t>Madeline</t>
  </si>
  <si>
    <t>christine.black@example.edu</t>
  </si>
  <si>
    <t>Anthony Stanley</t>
  </si>
  <si>
    <t>814.058.6200x8772</t>
  </si>
  <si>
    <t>HMS0191</t>
  </si>
  <si>
    <t>Jackson</t>
  </si>
  <si>
    <t>Heather</t>
  </si>
  <si>
    <t>colin.jackson@example.edu</t>
  </si>
  <si>
    <t>William Green</t>
  </si>
  <si>
    <t>172.218.3963x57405</t>
  </si>
  <si>
    <t>HMS0192</t>
  </si>
  <si>
    <t>Jacobs</t>
  </si>
  <si>
    <t>kevin.jacobs@example.edu</t>
  </si>
  <si>
    <t>Robert Clarke</t>
  </si>
  <si>
    <t>265-202-0435</t>
  </si>
  <si>
    <t>HMS0193</t>
  </si>
  <si>
    <t>Sharp</t>
  </si>
  <si>
    <t>Pamela</t>
  </si>
  <si>
    <t>pamela.sharp@example.edu</t>
  </si>
  <si>
    <t>Sheila Collins</t>
  </si>
  <si>
    <t>HMS0194</t>
  </si>
  <si>
    <t>Harris</t>
  </si>
  <si>
    <t>richard.harris@example.edu</t>
  </si>
  <si>
    <t>Daryl Black</t>
  </si>
  <si>
    <t>(554)314-5080x765</t>
  </si>
  <si>
    <t>HMS0195</t>
  </si>
  <si>
    <t>Wilcox</t>
  </si>
  <si>
    <t>samantha.wilcox@example.edu</t>
  </si>
  <si>
    <t>Tiffany Harris</t>
  </si>
  <si>
    <t>001-584-404-6607x11748</t>
  </si>
  <si>
    <t>HMS0196</t>
  </si>
  <si>
    <t>Kelley</t>
  </si>
  <si>
    <t>ryan.kelley@example.edu</t>
  </si>
  <si>
    <t>Stephen Miranda</t>
  </si>
  <si>
    <t>(307)728-5989</t>
  </si>
  <si>
    <t>HMS0197</t>
  </si>
  <si>
    <t>jeremy.aguilar@example.edu</t>
  </si>
  <si>
    <t>Mary Williams</t>
  </si>
  <si>
    <t>HMS0198</t>
  </si>
  <si>
    <t>Wagner</t>
  </si>
  <si>
    <t>jennifer.wagner@example.edu</t>
  </si>
  <si>
    <t>Daniel Ayala</t>
  </si>
  <si>
    <t>HMS0199</t>
  </si>
  <si>
    <t>john.watkins@example.edu</t>
  </si>
  <si>
    <t>Holly Nguyen</t>
  </si>
  <si>
    <t>(997)966-9813x31689</t>
  </si>
  <si>
    <t>HMS0200</t>
  </si>
  <si>
    <t>Reed</t>
  </si>
  <si>
    <t>Vanessa</t>
  </si>
  <si>
    <t>jennifer.reed@example.edu</t>
  </si>
  <si>
    <t>Angela Grant</t>
  </si>
  <si>
    <t>209-650-2798</t>
  </si>
  <si>
    <t>HMS0201</t>
  </si>
  <si>
    <t>Sanders</t>
  </si>
  <si>
    <t>michael.sanders@example.edu</t>
  </si>
  <si>
    <t>Kenneth Smith</t>
  </si>
  <si>
    <t>851.516.2175</t>
  </si>
  <si>
    <t>HMS0202</t>
  </si>
  <si>
    <t>Walls</t>
  </si>
  <si>
    <t>ashley.walls@example.edu</t>
  </si>
  <si>
    <t>Caitlin Cole</t>
  </si>
  <si>
    <t>001-244-489-4445x72578</t>
  </si>
  <si>
    <t>HMS0203</t>
  </si>
  <si>
    <t>anthony.scott@example.edu</t>
  </si>
  <si>
    <t>Bethany Wood</t>
  </si>
  <si>
    <t>001-253-515-9397x1441</t>
  </si>
  <si>
    <t>HMS0204</t>
  </si>
  <si>
    <t>Penny</t>
  </si>
  <si>
    <t>Daniel</t>
  </si>
  <si>
    <t>penny.todd@example.edu</t>
  </si>
  <si>
    <t>Melissa Jackson</t>
  </si>
  <si>
    <t>HMS0205</t>
  </si>
  <si>
    <t>Sherri</t>
  </si>
  <si>
    <t>justin.williams@example.edu</t>
  </si>
  <si>
    <t>Brian Torres</t>
  </si>
  <si>
    <t>001-703-292-0447</t>
  </si>
  <si>
    <t>HMS0206</t>
  </si>
  <si>
    <t>Crawford</t>
  </si>
  <si>
    <t>Kirsten</t>
  </si>
  <si>
    <t>jessica.crawford@example.edu</t>
  </si>
  <si>
    <t>Robert Green</t>
  </si>
  <si>
    <t>(131)727-1752x0966</t>
  </si>
  <si>
    <t>HMS0207</t>
  </si>
  <si>
    <t>Julie</t>
  </si>
  <si>
    <t>julie.smith@example.edu</t>
  </si>
  <si>
    <t>Amber Campbell</t>
  </si>
  <si>
    <t>HMS0208</t>
  </si>
  <si>
    <t>Brady</t>
  </si>
  <si>
    <t>brady.garcia@example.edu</t>
  </si>
  <si>
    <t>Theresa Williams</t>
  </si>
  <si>
    <t>(400)367-1051x14076</t>
  </si>
  <si>
    <t>HMS0209</t>
  </si>
  <si>
    <t>Yang</t>
  </si>
  <si>
    <t>Brian</t>
  </si>
  <si>
    <t>robert.yang@example.edu</t>
  </si>
  <si>
    <t>Jonathan Parks</t>
  </si>
  <si>
    <t>086-783-2778x88218</t>
  </si>
  <si>
    <t>HMS0210</t>
  </si>
  <si>
    <t>Rivera</t>
  </si>
  <si>
    <t>Bianca</t>
  </si>
  <si>
    <t>michael.rivera@example.edu</t>
  </si>
  <si>
    <t>Michael Moore</t>
  </si>
  <si>
    <t>HMS0211</t>
  </si>
  <si>
    <t>Jensen</t>
  </si>
  <si>
    <t>Kristy</t>
  </si>
  <si>
    <t>Jared</t>
  </si>
  <si>
    <t>kristy.jensen@example.edu</t>
  </si>
  <si>
    <t>Jonathan Zamora</t>
  </si>
  <si>
    <t>161.302.1033</t>
  </si>
  <si>
    <t>HMS0212</t>
  </si>
  <si>
    <t>Bauer</t>
  </si>
  <si>
    <t>Tamara</t>
  </si>
  <si>
    <t>paul.bauer@example.edu</t>
  </si>
  <si>
    <t>Brittany Ritter</t>
  </si>
  <si>
    <t>153.701.2838x166</t>
  </si>
  <si>
    <t>HMS0213</t>
  </si>
  <si>
    <t>Edgar</t>
  </si>
  <si>
    <t>Kelli</t>
  </si>
  <si>
    <t>edgar.jones@example.edu</t>
  </si>
  <si>
    <t>Keith Lowe</t>
  </si>
  <si>
    <t>001-987-241-1177x7145</t>
  </si>
  <si>
    <t>HMS0214</t>
  </si>
  <si>
    <t>Hurley</t>
  </si>
  <si>
    <t>jonathan.hurley@example.edu</t>
  </si>
  <si>
    <t>Jessica Pacheco</t>
  </si>
  <si>
    <t>458.970.4704x868</t>
  </si>
  <si>
    <t>HMS0215</t>
  </si>
  <si>
    <t>Sean</t>
  </si>
  <si>
    <t>sean.alvarez@example.edu</t>
  </si>
  <si>
    <t>Dr. Richard Hayes</t>
  </si>
  <si>
    <t>422.513.5224x4932</t>
  </si>
  <si>
    <t>HMS0216</t>
  </si>
  <si>
    <t>Pennington</t>
  </si>
  <si>
    <t>Casey</t>
  </si>
  <si>
    <t>casey.pennington@example.edu</t>
  </si>
  <si>
    <t>Sally Ballard</t>
  </si>
  <si>
    <t>(994)818-7791x8032</t>
  </si>
  <si>
    <t>HMS0217</t>
  </si>
  <si>
    <t>diana.jones@example.edu</t>
  </si>
  <si>
    <t>Justin Brown</t>
  </si>
  <si>
    <t>001-338-545-8422x557</t>
  </si>
  <si>
    <t>HMS0218</t>
  </si>
  <si>
    <t>Parker</t>
  </si>
  <si>
    <t>Brianna</t>
  </si>
  <si>
    <t>brianna.parker@example.edu</t>
  </si>
  <si>
    <t>Ruth Brown</t>
  </si>
  <si>
    <t>489-743-6109x0293</t>
  </si>
  <si>
    <t>HMS0219</t>
  </si>
  <si>
    <t>Cathy</t>
  </si>
  <si>
    <t>sarah.walker@example.edu</t>
  </si>
  <si>
    <t>Samantha Williams</t>
  </si>
  <si>
    <t>(558)429-1212x83429</t>
  </si>
  <si>
    <t>HMS0220</t>
  </si>
  <si>
    <t>Hampton</t>
  </si>
  <si>
    <t>Louis</t>
  </si>
  <si>
    <t>louis.hampton@example.edu</t>
  </si>
  <si>
    <t>Brendan Garza</t>
  </si>
  <si>
    <t>023-224-8879x0374</t>
  </si>
  <si>
    <t>HMS0221</t>
  </si>
  <si>
    <t>Avery</t>
  </si>
  <si>
    <t>matthew.avery@example.edu</t>
  </si>
  <si>
    <t>Jeffrey Vang</t>
  </si>
  <si>
    <t>333-094-3190</t>
  </si>
  <si>
    <t>HMS0222</t>
  </si>
  <si>
    <t>karen.garcia@example.edu</t>
  </si>
  <si>
    <t>Kristen Williams</t>
  </si>
  <si>
    <t>446.868.2247</t>
  </si>
  <si>
    <t>HMS0223</t>
  </si>
  <si>
    <t>Cassie</t>
  </si>
  <si>
    <t>carl.schneider@example.edu</t>
  </si>
  <si>
    <t>Amanda Richard</t>
  </si>
  <si>
    <t>(358)449-0304x6455</t>
  </si>
  <si>
    <t>HMS0224</t>
  </si>
  <si>
    <t>Villanueva</t>
  </si>
  <si>
    <t>william.villanueva@example.edu</t>
  </si>
  <si>
    <t>Juan Ellis</t>
  </si>
  <si>
    <t>HMS0225</t>
  </si>
  <si>
    <t>Sharon</t>
  </si>
  <si>
    <t>Kathryn</t>
  </si>
  <si>
    <t>sharon.yang@example.edu</t>
  </si>
  <si>
    <t>Amanda Pierce</t>
  </si>
  <si>
    <t>006.887.9345x15064</t>
  </si>
  <si>
    <t>HMS0226</t>
  </si>
  <si>
    <t>Carter</t>
  </si>
  <si>
    <t>troy.carter@example.edu</t>
  </si>
  <si>
    <t>Jeff Hall</t>
  </si>
  <si>
    <t>(106)224-1830x1335</t>
  </si>
  <si>
    <t>HMS0227</t>
  </si>
  <si>
    <t>alison.sutton@example.edu</t>
  </si>
  <si>
    <t>Stephen Rivera</t>
  </si>
  <si>
    <t>HMS0228</t>
  </si>
  <si>
    <t>Barker</t>
  </si>
  <si>
    <t>Whitney</t>
  </si>
  <si>
    <t>lori.barker@example.edu</t>
  </si>
  <si>
    <t>Jerry Lopez</t>
  </si>
  <si>
    <t>900.735.1973x717</t>
  </si>
  <si>
    <t>HMS0229</t>
  </si>
  <si>
    <t>pamela.thompson@example.edu</t>
  </si>
  <si>
    <t>Daniel Anderson</t>
  </si>
  <si>
    <t>001-363-380-2386</t>
  </si>
  <si>
    <t>HMS0230</t>
  </si>
  <si>
    <t>Wilkins</t>
  </si>
  <si>
    <t>amanda.wilkins@example.edu</t>
  </si>
  <si>
    <t>Donna Brown</t>
  </si>
  <si>
    <t>HMS0231</t>
  </si>
  <si>
    <t>amy.chan@example.edu</t>
  </si>
  <si>
    <t>Christopher Carpenter</t>
  </si>
  <si>
    <t>(256)307-7412</t>
  </si>
  <si>
    <t>HMS0232</t>
  </si>
  <si>
    <t>Zuniga</t>
  </si>
  <si>
    <t>Roy</t>
  </si>
  <si>
    <t>joshua.zuniga@example.edu</t>
  </si>
  <si>
    <t>Jason Wright</t>
  </si>
  <si>
    <t>HMS0233</t>
  </si>
  <si>
    <t>david.anderson@example.edu</t>
  </si>
  <si>
    <t>Brad Thomas</t>
  </si>
  <si>
    <t>HMS0234</t>
  </si>
  <si>
    <t>Palmer</t>
  </si>
  <si>
    <t>jeremy.palmer@example.edu</t>
  </si>
  <si>
    <t>Maria Washington</t>
  </si>
  <si>
    <t>990-572-0193x4193</t>
  </si>
  <si>
    <t>HMS0235</t>
  </si>
  <si>
    <t>julie.burns@example.edu</t>
  </si>
  <si>
    <t>Christine Sanchez</t>
  </si>
  <si>
    <t>001-433-990-9770</t>
  </si>
  <si>
    <t>HMS0236</t>
  </si>
  <si>
    <t>Maldonado</t>
  </si>
  <si>
    <t>Alex</t>
  </si>
  <si>
    <t>alex.maldonado@example.edu</t>
  </si>
  <si>
    <t>Ronald King</t>
  </si>
  <si>
    <t>982-944-4722x5308</t>
  </si>
  <si>
    <t>HMS0237</t>
  </si>
  <si>
    <t>Jeff</t>
  </si>
  <si>
    <t>jeff.martin@example.edu</t>
  </si>
  <si>
    <t>Stephanie Smith</t>
  </si>
  <si>
    <t>001-920-414-8652x712</t>
  </si>
  <si>
    <t>HMS0238</t>
  </si>
  <si>
    <t>peter.mitchell@example.edu</t>
  </si>
  <si>
    <t>Mr. Dennis Skinner</t>
  </si>
  <si>
    <t>298-569-7251x19653</t>
  </si>
  <si>
    <t>HMS0239</t>
  </si>
  <si>
    <t>Destiny</t>
  </si>
  <si>
    <t>charles.alvarez@example.edu</t>
  </si>
  <si>
    <t>Dylan Bowen</t>
  </si>
  <si>
    <t>HMS0240</t>
  </si>
  <si>
    <t>Nixon</t>
  </si>
  <si>
    <t>anna.nixon@example.edu</t>
  </si>
  <si>
    <t>Shannon Graves</t>
  </si>
  <si>
    <t>HMS0241</t>
  </si>
  <si>
    <t>Foster</t>
  </si>
  <si>
    <t>james.foster@example.edu</t>
  </si>
  <si>
    <t>Jose Robertson</t>
  </si>
  <si>
    <t>HMS0242</t>
  </si>
  <si>
    <t>jennifer.hernandez@example.edu</t>
  </si>
  <si>
    <t>Kimberly Martinez</t>
  </si>
  <si>
    <t>133.931.8790</t>
  </si>
  <si>
    <t>HMS0243</t>
  </si>
  <si>
    <t>Knapp</t>
  </si>
  <si>
    <t>Karla</t>
  </si>
  <si>
    <t>karla.knapp@example.edu</t>
  </si>
  <si>
    <t>Jeffery Adams</t>
  </si>
  <si>
    <t>001-511-706-4183x30579</t>
  </si>
  <si>
    <t>HMS0244</t>
  </si>
  <si>
    <t>Ricardo</t>
  </si>
  <si>
    <t>mark.carter@example.edu</t>
  </si>
  <si>
    <t>Paul Hunt</t>
  </si>
  <si>
    <t>342.890.8377</t>
  </si>
  <si>
    <t>HMS0245</t>
  </si>
  <si>
    <t>Harrell</t>
  </si>
  <si>
    <t>leonard.harrell@example.edu</t>
  </si>
  <si>
    <t>Lisa Hoffman</t>
  </si>
  <si>
    <t>HMS0246</t>
  </si>
  <si>
    <t>Paula</t>
  </si>
  <si>
    <t>michael.johnson@example.edu</t>
  </si>
  <si>
    <t>Lori Jackson</t>
  </si>
  <si>
    <t>HMS0247</t>
  </si>
  <si>
    <t>sheila.clark@example.edu</t>
  </si>
  <si>
    <t>Gregg Lawson</t>
  </si>
  <si>
    <t>(550)807-5020</t>
  </si>
  <si>
    <t>HMS0248</t>
  </si>
  <si>
    <t>Coleman</t>
  </si>
  <si>
    <t>lori.coleman@example.edu</t>
  </si>
  <si>
    <t>Sandra Williams</t>
  </si>
  <si>
    <t>HMS0249</t>
  </si>
  <si>
    <t>Stuart</t>
  </si>
  <si>
    <t>Martha</t>
  </si>
  <si>
    <t>Caroline</t>
  </si>
  <si>
    <t>martha.stuart@example.edu</t>
  </si>
  <si>
    <t>Danielle Johnson</t>
  </si>
  <si>
    <t>HMS0250</t>
  </si>
  <si>
    <t>First Name</t>
  </si>
  <si>
    <t>Teacher Name</t>
  </si>
  <si>
    <t>Infraction</t>
  </si>
  <si>
    <t>Date</t>
  </si>
  <si>
    <t>Time</t>
  </si>
  <si>
    <t>Description</t>
  </si>
  <si>
    <t>Zach Smith</t>
  </si>
  <si>
    <t>Student Conflict</t>
  </si>
  <si>
    <t>boo</t>
  </si>
  <si>
    <t>Michael Starling</t>
  </si>
  <si>
    <t>Disrespect to Faculty</t>
  </si>
  <si>
    <t>Yippers.</t>
  </si>
  <si>
    <t>Type</t>
  </si>
  <si>
    <t>Aggressive Behavior</t>
  </si>
  <si>
    <t>Cheating</t>
  </si>
  <si>
    <t>Classroom Disruption</t>
  </si>
  <si>
    <t>Dress Code</t>
  </si>
  <si>
    <t>Cell Phone Misuse</t>
  </si>
  <si>
    <t>Elopement</t>
  </si>
  <si>
    <t>Hallway Misconduct</t>
  </si>
  <si>
    <t>Insubordination</t>
  </si>
  <si>
    <t>Misuse of Supplies</t>
  </si>
  <si>
    <t>Profanity/Obscenity</t>
  </si>
  <si>
    <t>PDA</t>
  </si>
  <si>
    <t>Skipping Class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</si>
</sst>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b/>
      <sz val="12.0"/>
      <color rgb="FF000000"/>
      <name val="&quot;Aptos Narrow&quot;"/>
    </font>
    <font>
      <b/>
      <sz val="12.0"/>
      <color theme="1"/>
      <name val="Arial"/>
      <scheme val="minor"/>
    </font>
    <font>
      <b/>
      <sz val="12.0"/>
      <color rgb="FF000000"/>
      <name val="Arial"/>
    </font>
    <font>
      <sz val="11.0"/>
      <color rgb="FF000000"/>
      <name val="&quot;Aptos Narrow&quot;"/>
    </font>
    <font>
      <color theme="1"/>
      <name val="Arial"/>
      <scheme val="minor"/>
    </font>
    <font>
      <b/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2" numFmtId="0" xfId="0" applyFont="1"/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Font="1"/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5" numFmtId="164" xfId="0" applyAlignment="1" applyFont="1" applyNumberFormat="1">
      <alignment readingOrder="0"/>
    </xf>
    <xf borderId="0" fillId="0" fontId="5" numFmtId="2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12</v>
      </c>
      <c r="B2" s="5" t="s">
        <v>13</v>
      </c>
      <c r="C2" s="5" t="s">
        <v>14</v>
      </c>
      <c r="D2" s="5" t="s">
        <v>15</v>
      </c>
      <c r="E2" s="6">
        <v>12.0</v>
      </c>
      <c r="F2" s="5" t="s">
        <v>16</v>
      </c>
      <c r="G2" s="6">
        <v>8.0</v>
      </c>
      <c r="H2" s="5" t="s">
        <v>17</v>
      </c>
      <c r="I2" s="5" t="s">
        <v>18</v>
      </c>
      <c r="J2" s="7">
        <f>COUNTIFS(Referrals!A:A, B2, Referrals!B:B, A2)</f>
        <v>0</v>
      </c>
      <c r="K2" s="7">
        <f t="shared" ref="K2:K251" si="1">IF(J2&lt;3, 0, IF(J2=3, 10, IF(J2=4, 25, IF(J2=5, 45, IF(J2=6, 70, 0)))))
</f>
        <v>0</v>
      </c>
      <c r="L2" s="5" t="s">
        <v>19</v>
      </c>
    </row>
    <row r="3">
      <c r="A3" s="5" t="s">
        <v>20</v>
      </c>
      <c r="B3" s="5" t="s">
        <v>21</v>
      </c>
      <c r="C3" s="5" t="s">
        <v>22</v>
      </c>
      <c r="D3" s="5" t="s">
        <v>23</v>
      </c>
      <c r="E3" s="6">
        <v>11.0</v>
      </c>
      <c r="F3" s="5" t="s">
        <v>16</v>
      </c>
      <c r="G3" s="6">
        <v>8.0</v>
      </c>
      <c r="H3" s="5" t="s">
        <v>24</v>
      </c>
      <c r="I3" s="5" t="s">
        <v>25</v>
      </c>
      <c r="J3" s="7">
        <f>COUNTIFS(Referrals!A:A, B3, Referrals!B:B, A3)</f>
        <v>0</v>
      </c>
      <c r="K3" s="7">
        <f t="shared" si="1"/>
        <v>0</v>
      </c>
      <c r="L3" s="5" t="s">
        <v>26</v>
      </c>
    </row>
    <row r="4">
      <c r="A4" s="5" t="s">
        <v>27</v>
      </c>
      <c r="B4" s="5" t="s">
        <v>28</v>
      </c>
      <c r="C4" s="5" t="s">
        <v>29</v>
      </c>
      <c r="D4" s="5" t="s">
        <v>30</v>
      </c>
      <c r="E4" s="6">
        <v>11.0</v>
      </c>
      <c r="F4" s="5" t="s">
        <v>16</v>
      </c>
      <c r="G4" s="6">
        <v>7.0</v>
      </c>
      <c r="H4" s="5" t="s">
        <v>31</v>
      </c>
      <c r="I4" s="5" t="s">
        <v>32</v>
      </c>
      <c r="J4" s="7">
        <f>COUNTIFS(Referrals!A:A, B4, Referrals!B:B, A4)</f>
        <v>0</v>
      </c>
      <c r="K4" s="7">
        <f t="shared" si="1"/>
        <v>0</v>
      </c>
      <c r="L4" s="5" t="s">
        <v>33</v>
      </c>
    </row>
    <row r="5">
      <c r="A5" s="5" t="s">
        <v>34</v>
      </c>
      <c r="B5" s="5" t="s">
        <v>35</v>
      </c>
      <c r="C5" s="5" t="s">
        <v>36</v>
      </c>
      <c r="D5" s="5" t="s">
        <v>37</v>
      </c>
      <c r="E5" s="6">
        <v>14.0</v>
      </c>
      <c r="F5" s="5" t="s">
        <v>16</v>
      </c>
      <c r="G5" s="6">
        <v>6.0</v>
      </c>
      <c r="H5" s="5" t="s">
        <v>38</v>
      </c>
      <c r="I5" s="5" t="s">
        <v>39</v>
      </c>
      <c r="J5" s="7">
        <f>COUNTIFS(Referrals!A:A, B5, Referrals!B:B, A5)</f>
        <v>0</v>
      </c>
      <c r="K5" s="7">
        <f t="shared" si="1"/>
        <v>0</v>
      </c>
      <c r="L5" s="5" t="s">
        <v>40</v>
      </c>
    </row>
    <row r="6">
      <c r="A6" s="5" t="s">
        <v>41</v>
      </c>
      <c r="B6" s="5" t="s">
        <v>42</v>
      </c>
      <c r="C6" s="5" t="s">
        <v>43</v>
      </c>
      <c r="D6" s="5" t="s">
        <v>44</v>
      </c>
      <c r="E6" s="6">
        <v>12.0</v>
      </c>
      <c r="F6" s="5" t="s">
        <v>45</v>
      </c>
      <c r="G6" s="6">
        <v>7.0</v>
      </c>
      <c r="H6" s="5" t="s">
        <v>46</v>
      </c>
      <c r="I6" s="5" t="s">
        <v>47</v>
      </c>
      <c r="J6" s="7">
        <f>COUNTIFS(Referrals!A:A, B6, Referrals!B:B, A6)</f>
        <v>0</v>
      </c>
      <c r="K6" s="7">
        <f t="shared" si="1"/>
        <v>0</v>
      </c>
      <c r="L6" s="5" t="s">
        <v>48</v>
      </c>
    </row>
    <row r="7">
      <c r="A7" s="5" t="s">
        <v>49</v>
      </c>
      <c r="B7" s="5" t="s">
        <v>50</v>
      </c>
      <c r="C7" s="5" t="s">
        <v>51</v>
      </c>
      <c r="D7" s="5" t="s">
        <v>52</v>
      </c>
      <c r="E7" s="6">
        <v>11.0</v>
      </c>
      <c r="F7" s="5" t="s">
        <v>45</v>
      </c>
      <c r="G7" s="6">
        <v>8.0</v>
      </c>
      <c r="H7" s="5" t="s">
        <v>53</v>
      </c>
      <c r="I7" s="5" t="s">
        <v>54</v>
      </c>
      <c r="J7" s="7">
        <f>COUNTIFS(Referrals!A:A, B7, Referrals!B:B, A7)</f>
        <v>0</v>
      </c>
      <c r="K7" s="7">
        <f t="shared" si="1"/>
        <v>0</v>
      </c>
      <c r="L7" s="5" t="s">
        <v>55</v>
      </c>
    </row>
    <row r="8">
      <c r="A8" s="5" t="s">
        <v>56</v>
      </c>
      <c r="B8" s="5" t="s">
        <v>57</v>
      </c>
      <c r="C8" s="5" t="s">
        <v>58</v>
      </c>
      <c r="D8" s="5" t="s">
        <v>59</v>
      </c>
      <c r="E8" s="6">
        <v>11.0</v>
      </c>
      <c r="F8" s="5" t="s">
        <v>45</v>
      </c>
      <c r="G8" s="6">
        <v>7.0</v>
      </c>
      <c r="H8" s="5" t="s">
        <v>60</v>
      </c>
      <c r="I8" s="6">
        <v>5.386646068E9</v>
      </c>
      <c r="J8" s="7">
        <f>COUNTIFS(Referrals!A:A, B8, Referrals!B:B, A8)</f>
        <v>0</v>
      </c>
      <c r="K8" s="7">
        <f t="shared" si="1"/>
        <v>0</v>
      </c>
      <c r="L8" s="5" t="s">
        <v>61</v>
      </c>
    </row>
    <row r="9">
      <c r="A9" s="5" t="s">
        <v>62</v>
      </c>
      <c r="B9" s="5" t="s">
        <v>63</v>
      </c>
      <c r="C9" s="5" t="s">
        <v>64</v>
      </c>
      <c r="D9" s="5" t="s">
        <v>65</v>
      </c>
      <c r="E9" s="6">
        <v>12.0</v>
      </c>
      <c r="F9" s="5" t="s">
        <v>45</v>
      </c>
      <c r="G9" s="6">
        <v>7.0</v>
      </c>
      <c r="H9" s="5" t="s">
        <v>66</v>
      </c>
      <c r="I9" s="5" t="s">
        <v>67</v>
      </c>
      <c r="J9" s="7">
        <f>COUNTIFS(Referrals!A:A, B9, Referrals!B:B, A9)</f>
        <v>0</v>
      </c>
      <c r="K9" s="7">
        <f t="shared" si="1"/>
        <v>0</v>
      </c>
      <c r="L9" s="5" t="s">
        <v>68</v>
      </c>
    </row>
    <row r="10">
      <c r="A10" s="5" t="s">
        <v>69</v>
      </c>
      <c r="B10" s="5" t="s">
        <v>70</v>
      </c>
      <c r="C10" s="5" t="s">
        <v>71</v>
      </c>
      <c r="D10" s="5" t="s">
        <v>72</v>
      </c>
      <c r="E10" s="6">
        <v>14.0</v>
      </c>
      <c r="F10" s="5" t="s">
        <v>45</v>
      </c>
      <c r="G10" s="6">
        <v>8.0</v>
      </c>
      <c r="H10" s="5" t="s">
        <v>73</v>
      </c>
      <c r="I10" s="5" t="s">
        <v>74</v>
      </c>
      <c r="J10" s="7">
        <f>COUNTIFS(Referrals!A:A, B10, Referrals!B:B, A10)</f>
        <v>0</v>
      </c>
      <c r="K10" s="7">
        <f t="shared" si="1"/>
        <v>0</v>
      </c>
      <c r="L10" s="5" t="s">
        <v>75</v>
      </c>
    </row>
    <row r="11">
      <c r="A11" s="5" t="s">
        <v>76</v>
      </c>
      <c r="B11" s="5" t="s">
        <v>77</v>
      </c>
      <c r="C11" s="5" t="s">
        <v>78</v>
      </c>
      <c r="D11" s="5" t="s">
        <v>79</v>
      </c>
      <c r="E11" s="6">
        <v>14.0</v>
      </c>
      <c r="F11" s="5" t="s">
        <v>45</v>
      </c>
      <c r="G11" s="6">
        <v>7.0</v>
      </c>
      <c r="H11" s="5" t="s">
        <v>80</v>
      </c>
      <c r="I11" s="5" t="s">
        <v>81</v>
      </c>
      <c r="J11" s="7">
        <f>COUNTIFS(Referrals!A:A, B11, Referrals!B:B, A11)</f>
        <v>0</v>
      </c>
      <c r="K11" s="7">
        <f t="shared" si="1"/>
        <v>0</v>
      </c>
      <c r="L11" s="5" t="s">
        <v>82</v>
      </c>
    </row>
    <row r="12">
      <c r="A12" s="5" t="s">
        <v>83</v>
      </c>
      <c r="B12" s="5" t="s">
        <v>84</v>
      </c>
      <c r="C12" s="5" t="s">
        <v>85</v>
      </c>
      <c r="D12" s="5" t="s">
        <v>86</v>
      </c>
      <c r="E12" s="6">
        <v>14.0</v>
      </c>
      <c r="F12" s="5" t="s">
        <v>16</v>
      </c>
      <c r="G12" s="6">
        <v>7.0</v>
      </c>
      <c r="H12" s="5" t="s">
        <v>87</v>
      </c>
      <c r="I12" s="5" t="s">
        <v>88</v>
      </c>
      <c r="J12" s="7">
        <f>COUNTIFS(Referrals!A:A, B12, Referrals!B:B, A12)</f>
        <v>0</v>
      </c>
      <c r="K12" s="7">
        <f t="shared" si="1"/>
        <v>0</v>
      </c>
      <c r="L12" s="5" t="s">
        <v>89</v>
      </c>
    </row>
    <row r="13">
      <c r="A13" s="5" t="s">
        <v>90</v>
      </c>
      <c r="B13" s="5" t="s">
        <v>91</v>
      </c>
      <c r="C13" s="5" t="s">
        <v>92</v>
      </c>
      <c r="D13" s="5" t="s">
        <v>93</v>
      </c>
      <c r="E13" s="6">
        <v>11.0</v>
      </c>
      <c r="F13" s="5" t="s">
        <v>16</v>
      </c>
      <c r="G13" s="6">
        <v>8.0</v>
      </c>
      <c r="H13" s="5" t="s">
        <v>94</v>
      </c>
      <c r="I13" s="5" t="s">
        <v>95</v>
      </c>
      <c r="J13" s="7">
        <f>COUNTIFS(Referrals!A:A, B13, Referrals!B:B, A13)</f>
        <v>0</v>
      </c>
      <c r="K13" s="7">
        <f t="shared" si="1"/>
        <v>0</v>
      </c>
      <c r="L13" s="5" t="s">
        <v>96</v>
      </c>
    </row>
    <row r="14">
      <c r="A14" s="5" t="s">
        <v>97</v>
      </c>
      <c r="B14" s="5" t="s">
        <v>98</v>
      </c>
      <c r="C14" s="5" t="s">
        <v>99</v>
      </c>
      <c r="D14" s="5" t="s">
        <v>100</v>
      </c>
      <c r="E14" s="6">
        <v>14.0</v>
      </c>
      <c r="F14" s="5" t="s">
        <v>45</v>
      </c>
      <c r="G14" s="6">
        <v>6.0</v>
      </c>
      <c r="H14" s="5" t="s">
        <v>101</v>
      </c>
      <c r="I14" s="5" t="s">
        <v>102</v>
      </c>
      <c r="J14" s="7">
        <f>COUNTIFS(Referrals!A:A, B14, Referrals!B:B, A14)</f>
        <v>0</v>
      </c>
      <c r="K14" s="7">
        <f t="shared" si="1"/>
        <v>0</v>
      </c>
      <c r="L14" s="5" t="s">
        <v>103</v>
      </c>
    </row>
    <row r="15">
      <c r="A15" s="5" t="s">
        <v>62</v>
      </c>
      <c r="B15" s="5" t="s">
        <v>104</v>
      </c>
      <c r="C15" s="5" t="s">
        <v>105</v>
      </c>
      <c r="D15" s="5" t="s">
        <v>106</v>
      </c>
      <c r="E15" s="6">
        <v>11.0</v>
      </c>
      <c r="F15" s="5" t="s">
        <v>16</v>
      </c>
      <c r="G15" s="6">
        <v>6.0</v>
      </c>
      <c r="H15" s="5" t="s">
        <v>107</v>
      </c>
      <c r="I15" s="5" t="s">
        <v>108</v>
      </c>
      <c r="J15" s="7">
        <f>COUNTIFS(Referrals!A:A, B15, Referrals!B:B, A15)</f>
        <v>0</v>
      </c>
      <c r="K15" s="7">
        <f t="shared" si="1"/>
        <v>0</v>
      </c>
      <c r="L15" s="5" t="s">
        <v>109</v>
      </c>
    </row>
    <row r="16">
      <c r="A16" s="5" t="s">
        <v>110</v>
      </c>
      <c r="B16" s="5" t="s">
        <v>111</v>
      </c>
      <c r="C16" s="5" t="s">
        <v>112</v>
      </c>
      <c r="D16" s="5" t="s">
        <v>113</v>
      </c>
      <c r="E16" s="6">
        <v>12.0</v>
      </c>
      <c r="F16" s="5" t="s">
        <v>45</v>
      </c>
      <c r="G16" s="6">
        <v>6.0</v>
      </c>
      <c r="H16" s="5" t="s">
        <v>114</v>
      </c>
      <c r="I16" s="5" t="s">
        <v>115</v>
      </c>
      <c r="J16" s="7">
        <f>COUNTIFS(Referrals!A:A, B16, Referrals!B:B, A16)</f>
        <v>0</v>
      </c>
      <c r="K16" s="7">
        <f t="shared" si="1"/>
        <v>0</v>
      </c>
      <c r="L16" s="5" t="s">
        <v>116</v>
      </c>
    </row>
    <row r="17">
      <c r="A17" s="5" t="s">
        <v>117</v>
      </c>
      <c r="B17" s="5" t="s">
        <v>118</v>
      </c>
      <c r="C17" s="5" t="s">
        <v>119</v>
      </c>
      <c r="D17" s="5" t="s">
        <v>120</v>
      </c>
      <c r="E17" s="6">
        <v>12.0</v>
      </c>
      <c r="F17" s="5" t="s">
        <v>16</v>
      </c>
      <c r="G17" s="6">
        <v>8.0</v>
      </c>
      <c r="H17" s="5" t="s">
        <v>121</v>
      </c>
      <c r="I17" s="5" t="s">
        <v>122</v>
      </c>
      <c r="J17" s="7">
        <f>COUNTIFS(Referrals!A:A, B17, Referrals!B:B, A17)</f>
        <v>0</v>
      </c>
      <c r="K17" s="7">
        <f t="shared" si="1"/>
        <v>0</v>
      </c>
      <c r="L17" s="5" t="s">
        <v>123</v>
      </c>
    </row>
    <row r="18">
      <c r="A18" s="5" t="s">
        <v>124</v>
      </c>
      <c r="B18" s="5" t="s">
        <v>125</v>
      </c>
      <c r="C18" s="5" t="s">
        <v>126</v>
      </c>
      <c r="D18" s="5" t="s">
        <v>127</v>
      </c>
      <c r="E18" s="6">
        <v>13.0</v>
      </c>
      <c r="F18" s="5" t="s">
        <v>45</v>
      </c>
      <c r="G18" s="6">
        <v>6.0</v>
      </c>
      <c r="H18" s="5" t="s">
        <v>128</v>
      </c>
      <c r="I18" s="5" t="s">
        <v>129</v>
      </c>
      <c r="J18" s="7">
        <f>COUNTIFS(Referrals!A:A, B18, Referrals!B:B, A18)</f>
        <v>0</v>
      </c>
      <c r="K18" s="7">
        <f t="shared" si="1"/>
        <v>0</v>
      </c>
      <c r="L18" s="5" t="s">
        <v>130</v>
      </c>
    </row>
    <row r="19">
      <c r="A19" s="5" t="s">
        <v>131</v>
      </c>
      <c r="B19" s="5" t="s">
        <v>132</v>
      </c>
      <c r="C19" s="5" t="s">
        <v>133</v>
      </c>
      <c r="D19" s="5" t="s">
        <v>134</v>
      </c>
      <c r="E19" s="6">
        <v>11.0</v>
      </c>
      <c r="F19" s="5" t="s">
        <v>16</v>
      </c>
      <c r="G19" s="6">
        <v>8.0</v>
      </c>
      <c r="H19" s="5" t="s">
        <v>135</v>
      </c>
      <c r="I19" s="5" t="s">
        <v>136</v>
      </c>
      <c r="J19" s="7">
        <f>COUNTIFS(Referrals!A:A, B19, Referrals!B:B, A19)</f>
        <v>0</v>
      </c>
      <c r="K19" s="7">
        <f t="shared" si="1"/>
        <v>0</v>
      </c>
      <c r="L19" s="5" t="s">
        <v>137</v>
      </c>
    </row>
    <row r="20">
      <c r="A20" s="5" t="s">
        <v>138</v>
      </c>
      <c r="B20" s="5" t="s">
        <v>139</v>
      </c>
      <c r="C20" s="5" t="s">
        <v>140</v>
      </c>
      <c r="D20" s="5" t="s">
        <v>141</v>
      </c>
      <c r="E20" s="6">
        <v>12.0</v>
      </c>
      <c r="F20" s="5" t="s">
        <v>16</v>
      </c>
      <c r="G20" s="6">
        <v>7.0</v>
      </c>
      <c r="H20" s="5" t="s">
        <v>142</v>
      </c>
      <c r="I20" s="5" t="s">
        <v>143</v>
      </c>
      <c r="J20" s="7">
        <f>COUNTIFS(Referrals!A:A, B20, Referrals!B:B, A20)</f>
        <v>0</v>
      </c>
      <c r="K20" s="7">
        <f t="shared" si="1"/>
        <v>0</v>
      </c>
      <c r="L20" s="5" t="s">
        <v>144</v>
      </c>
    </row>
    <row r="21">
      <c r="A21" s="5" t="s">
        <v>145</v>
      </c>
      <c r="B21" s="5" t="s">
        <v>146</v>
      </c>
      <c r="C21" s="5" t="s">
        <v>147</v>
      </c>
      <c r="D21" s="5" t="s">
        <v>148</v>
      </c>
      <c r="E21" s="6">
        <v>12.0</v>
      </c>
      <c r="F21" s="5" t="s">
        <v>16</v>
      </c>
      <c r="G21" s="6">
        <v>6.0</v>
      </c>
      <c r="H21" s="5" t="s">
        <v>149</v>
      </c>
      <c r="I21" s="5" t="s">
        <v>150</v>
      </c>
      <c r="J21" s="7">
        <f>COUNTIFS(Referrals!A:A, B21, Referrals!B:B, A21)</f>
        <v>0</v>
      </c>
      <c r="K21" s="7">
        <f t="shared" si="1"/>
        <v>0</v>
      </c>
      <c r="L21" s="5" t="s">
        <v>151</v>
      </c>
    </row>
    <row r="22">
      <c r="A22" s="5" t="s">
        <v>152</v>
      </c>
      <c r="B22" s="5" t="s">
        <v>153</v>
      </c>
      <c r="C22" s="5" t="s">
        <v>154</v>
      </c>
      <c r="D22" s="5" t="s">
        <v>155</v>
      </c>
      <c r="E22" s="6">
        <v>12.0</v>
      </c>
      <c r="F22" s="5" t="s">
        <v>45</v>
      </c>
      <c r="G22" s="6">
        <v>7.0</v>
      </c>
      <c r="H22" s="5" t="s">
        <v>156</v>
      </c>
      <c r="I22" s="6">
        <v>-6037.0</v>
      </c>
      <c r="J22" s="7">
        <f>COUNTIFS(Referrals!A:A, B22, Referrals!B:B, A22)</f>
        <v>0</v>
      </c>
      <c r="K22" s="7">
        <f t="shared" si="1"/>
        <v>0</v>
      </c>
      <c r="L22" s="5" t="s">
        <v>157</v>
      </c>
    </row>
    <row r="23">
      <c r="A23" s="5" t="s">
        <v>158</v>
      </c>
      <c r="B23" s="5" t="s">
        <v>159</v>
      </c>
      <c r="C23" s="5" t="s">
        <v>160</v>
      </c>
      <c r="D23" s="5" t="s">
        <v>161</v>
      </c>
      <c r="E23" s="6">
        <v>14.0</v>
      </c>
      <c r="F23" s="5" t="s">
        <v>16</v>
      </c>
      <c r="G23" s="6">
        <v>7.0</v>
      </c>
      <c r="H23" s="5" t="s">
        <v>162</v>
      </c>
      <c r="I23" s="5" t="s">
        <v>163</v>
      </c>
      <c r="J23" s="7">
        <f>COUNTIFS(Referrals!A:A, B23, Referrals!B:B, A23)</f>
        <v>0</v>
      </c>
      <c r="K23" s="7">
        <f t="shared" si="1"/>
        <v>0</v>
      </c>
      <c r="L23" s="5" t="s">
        <v>164</v>
      </c>
    </row>
    <row r="24">
      <c r="A24" s="5" t="s">
        <v>165</v>
      </c>
      <c r="B24" s="5" t="s">
        <v>166</v>
      </c>
      <c r="C24" s="5" t="s">
        <v>29</v>
      </c>
      <c r="D24" s="5" t="s">
        <v>167</v>
      </c>
      <c r="E24" s="6">
        <v>11.0</v>
      </c>
      <c r="F24" s="5" t="s">
        <v>45</v>
      </c>
      <c r="G24" s="6">
        <v>6.0</v>
      </c>
      <c r="H24" s="5" t="s">
        <v>168</v>
      </c>
      <c r="I24" s="8" t="str">
        <f>+1-658-120-4809x19932</f>
        <v>#ERROR!</v>
      </c>
      <c r="J24" s="7">
        <f>COUNTIFS(Referrals!A:A, B24, Referrals!B:B, A24)</f>
        <v>0</v>
      </c>
      <c r="K24" s="7">
        <f t="shared" si="1"/>
        <v>0</v>
      </c>
      <c r="L24" s="5" t="s">
        <v>169</v>
      </c>
    </row>
    <row r="25">
      <c r="A25" s="5" t="s">
        <v>170</v>
      </c>
      <c r="B25" s="5" t="s">
        <v>171</v>
      </c>
      <c r="C25" s="5" t="s">
        <v>172</v>
      </c>
      <c r="D25" s="5" t="s">
        <v>173</v>
      </c>
      <c r="E25" s="6">
        <v>13.0</v>
      </c>
      <c r="F25" s="5" t="s">
        <v>45</v>
      </c>
      <c r="G25" s="6">
        <v>8.0</v>
      </c>
      <c r="H25" s="5" t="s">
        <v>174</v>
      </c>
      <c r="I25" s="5" t="s">
        <v>175</v>
      </c>
      <c r="J25" s="7">
        <f>COUNTIFS(Referrals!A:A, B25, Referrals!B:B, A25)</f>
        <v>4</v>
      </c>
      <c r="K25" s="7">
        <f t="shared" si="1"/>
        <v>25</v>
      </c>
      <c r="L25" s="5" t="s">
        <v>176</v>
      </c>
    </row>
    <row r="26">
      <c r="A26" s="5" t="s">
        <v>177</v>
      </c>
      <c r="B26" s="5" t="s">
        <v>178</v>
      </c>
      <c r="C26" s="5" t="s">
        <v>179</v>
      </c>
      <c r="D26" s="5" t="s">
        <v>180</v>
      </c>
      <c r="E26" s="6">
        <v>13.0</v>
      </c>
      <c r="F26" s="5" t="s">
        <v>45</v>
      </c>
      <c r="G26" s="6">
        <v>6.0</v>
      </c>
      <c r="H26" s="5" t="s">
        <v>181</v>
      </c>
      <c r="I26" s="5" t="s">
        <v>182</v>
      </c>
      <c r="J26" s="7">
        <f>COUNTIFS(Referrals!A:A, B26, Referrals!B:B, A26)</f>
        <v>0</v>
      </c>
      <c r="K26" s="7">
        <f t="shared" si="1"/>
        <v>0</v>
      </c>
      <c r="L26" s="5" t="s">
        <v>183</v>
      </c>
    </row>
    <row r="27">
      <c r="A27" s="5" t="s">
        <v>184</v>
      </c>
      <c r="B27" s="5" t="s">
        <v>185</v>
      </c>
      <c r="C27" s="5" t="s">
        <v>186</v>
      </c>
      <c r="D27" s="5" t="s">
        <v>187</v>
      </c>
      <c r="E27" s="6">
        <v>13.0</v>
      </c>
      <c r="F27" s="5" t="s">
        <v>45</v>
      </c>
      <c r="G27" s="6">
        <v>6.0</v>
      </c>
      <c r="H27" s="5" t="s">
        <v>188</v>
      </c>
      <c r="I27" s="8" t="str">
        <f>+1-166-955-3495x63310</f>
        <v>#ERROR!</v>
      </c>
      <c r="J27" s="7">
        <f>COUNTIFS(Referrals!A:A, B27, Referrals!B:B, A27)</f>
        <v>0</v>
      </c>
      <c r="K27" s="7">
        <f t="shared" si="1"/>
        <v>0</v>
      </c>
      <c r="L27" s="5" t="s">
        <v>189</v>
      </c>
    </row>
    <row r="28">
      <c r="A28" s="5" t="s">
        <v>190</v>
      </c>
      <c r="B28" s="5" t="s">
        <v>191</v>
      </c>
      <c r="C28" s="5" t="s">
        <v>192</v>
      </c>
      <c r="D28" s="5" t="s">
        <v>193</v>
      </c>
      <c r="E28" s="6">
        <v>11.0</v>
      </c>
      <c r="F28" s="5" t="s">
        <v>45</v>
      </c>
      <c r="G28" s="6">
        <v>7.0</v>
      </c>
      <c r="H28" s="5" t="s">
        <v>194</v>
      </c>
      <c r="I28" s="5" t="s">
        <v>195</v>
      </c>
      <c r="J28" s="7">
        <f>COUNTIFS(Referrals!A:A, B28, Referrals!B:B, A28)</f>
        <v>0</v>
      </c>
      <c r="K28" s="7">
        <f t="shared" si="1"/>
        <v>0</v>
      </c>
      <c r="L28" s="5" t="s">
        <v>196</v>
      </c>
    </row>
    <row r="29">
      <c r="A29" s="5" t="s">
        <v>197</v>
      </c>
      <c r="B29" s="5" t="s">
        <v>198</v>
      </c>
      <c r="C29" s="5" t="s">
        <v>199</v>
      </c>
      <c r="D29" s="5" t="s">
        <v>200</v>
      </c>
      <c r="E29" s="6">
        <v>11.0</v>
      </c>
      <c r="F29" s="5" t="s">
        <v>16</v>
      </c>
      <c r="G29" s="6">
        <v>6.0</v>
      </c>
      <c r="H29" s="5" t="s">
        <v>201</v>
      </c>
      <c r="I29" s="5" t="s">
        <v>202</v>
      </c>
      <c r="J29" s="7">
        <f>COUNTIFS(Referrals!A:A, B29, Referrals!B:B, A29)</f>
        <v>0</v>
      </c>
      <c r="K29" s="7">
        <f t="shared" si="1"/>
        <v>0</v>
      </c>
      <c r="L29" s="5" t="s">
        <v>203</v>
      </c>
    </row>
    <row r="30">
      <c r="A30" s="5" t="s">
        <v>49</v>
      </c>
      <c r="B30" s="5" t="s">
        <v>204</v>
      </c>
      <c r="C30" s="5" t="s">
        <v>205</v>
      </c>
      <c r="D30" s="5" t="s">
        <v>206</v>
      </c>
      <c r="E30" s="6">
        <v>11.0</v>
      </c>
      <c r="F30" s="5" t="s">
        <v>16</v>
      </c>
      <c r="G30" s="6">
        <v>6.0</v>
      </c>
      <c r="H30" s="5" t="s">
        <v>207</v>
      </c>
      <c r="I30" s="6">
        <v>-7850.0</v>
      </c>
      <c r="J30" s="7">
        <f>COUNTIFS(Referrals!A:A, B30, Referrals!B:B, A30)</f>
        <v>0</v>
      </c>
      <c r="K30" s="7">
        <f t="shared" si="1"/>
        <v>0</v>
      </c>
      <c r="L30" s="5" t="s">
        <v>208</v>
      </c>
    </row>
    <row r="31">
      <c r="A31" s="5" t="s">
        <v>209</v>
      </c>
      <c r="B31" s="5" t="s">
        <v>85</v>
      </c>
      <c r="C31" s="5" t="s">
        <v>210</v>
      </c>
      <c r="D31" s="5" t="s">
        <v>211</v>
      </c>
      <c r="E31" s="6">
        <v>12.0</v>
      </c>
      <c r="F31" s="5" t="s">
        <v>16</v>
      </c>
      <c r="G31" s="6">
        <v>8.0</v>
      </c>
      <c r="H31" s="5" t="s">
        <v>212</v>
      </c>
      <c r="I31" s="5" t="s">
        <v>213</v>
      </c>
      <c r="J31" s="7">
        <f>COUNTIFS(Referrals!A:A, B31, Referrals!B:B, A31)</f>
        <v>0</v>
      </c>
      <c r="K31" s="7">
        <f t="shared" si="1"/>
        <v>0</v>
      </c>
      <c r="L31" s="5" t="s">
        <v>214</v>
      </c>
    </row>
    <row r="32">
      <c r="A32" s="5" t="s">
        <v>179</v>
      </c>
      <c r="B32" s="5" t="s">
        <v>215</v>
      </c>
      <c r="C32" s="5" t="s">
        <v>216</v>
      </c>
      <c r="D32" s="5" t="s">
        <v>217</v>
      </c>
      <c r="E32" s="6">
        <v>12.0</v>
      </c>
      <c r="F32" s="5" t="s">
        <v>45</v>
      </c>
      <c r="G32" s="6">
        <v>6.0</v>
      </c>
      <c r="H32" s="5" t="s">
        <v>218</v>
      </c>
      <c r="I32" s="5" t="s">
        <v>219</v>
      </c>
      <c r="J32" s="7">
        <f>COUNTIFS(Referrals!A:A, B32, Referrals!B:B, A32)</f>
        <v>0</v>
      </c>
      <c r="K32" s="7">
        <f t="shared" si="1"/>
        <v>0</v>
      </c>
      <c r="L32" s="5" t="s">
        <v>220</v>
      </c>
    </row>
    <row r="33">
      <c r="A33" s="5" t="s">
        <v>221</v>
      </c>
      <c r="B33" s="5" t="s">
        <v>222</v>
      </c>
      <c r="C33" s="5" t="s">
        <v>223</v>
      </c>
      <c r="D33" s="5" t="s">
        <v>224</v>
      </c>
      <c r="E33" s="6">
        <v>14.0</v>
      </c>
      <c r="F33" s="5" t="s">
        <v>45</v>
      </c>
      <c r="G33" s="6">
        <v>6.0</v>
      </c>
      <c r="H33" s="5" t="s">
        <v>225</v>
      </c>
      <c r="I33" s="5" t="s">
        <v>226</v>
      </c>
      <c r="J33" s="7">
        <f>COUNTIFS(Referrals!A:A, B33, Referrals!B:B, A33)</f>
        <v>0</v>
      </c>
      <c r="K33" s="7">
        <f t="shared" si="1"/>
        <v>0</v>
      </c>
      <c r="L33" s="5" t="s">
        <v>227</v>
      </c>
    </row>
    <row r="34">
      <c r="A34" s="5" t="s">
        <v>228</v>
      </c>
      <c r="B34" s="5" t="s">
        <v>133</v>
      </c>
      <c r="C34" s="5" t="s">
        <v>229</v>
      </c>
      <c r="D34" s="5" t="s">
        <v>230</v>
      </c>
      <c r="E34" s="6">
        <v>14.0</v>
      </c>
      <c r="F34" s="5" t="s">
        <v>16</v>
      </c>
      <c r="G34" s="6">
        <v>6.0</v>
      </c>
      <c r="H34" s="5" t="s">
        <v>231</v>
      </c>
      <c r="I34" s="5" t="s">
        <v>232</v>
      </c>
      <c r="J34" s="7">
        <f>COUNTIFS(Referrals!A:A, B34, Referrals!B:B, A34)</f>
        <v>0</v>
      </c>
      <c r="K34" s="7">
        <f t="shared" si="1"/>
        <v>0</v>
      </c>
      <c r="L34" s="5" t="s">
        <v>233</v>
      </c>
    </row>
    <row r="35">
      <c r="A35" s="5" t="s">
        <v>90</v>
      </c>
      <c r="B35" s="5" t="s">
        <v>234</v>
      </c>
      <c r="C35" s="5" t="s">
        <v>133</v>
      </c>
      <c r="D35" s="5" t="s">
        <v>235</v>
      </c>
      <c r="E35" s="6">
        <v>12.0</v>
      </c>
      <c r="F35" s="5" t="s">
        <v>16</v>
      </c>
      <c r="G35" s="6">
        <v>6.0</v>
      </c>
      <c r="H35" s="5" t="s">
        <v>236</v>
      </c>
      <c r="I35" s="5" t="s">
        <v>237</v>
      </c>
      <c r="J35" s="7">
        <f>COUNTIFS(Referrals!A:A, B35, Referrals!B:B, A35)</f>
        <v>0</v>
      </c>
      <c r="K35" s="7">
        <f t="shared" si="1"/>
        <v>0</v>
      </c>
      <c r="L35" s="5" t="s">
        <v>238</v>
      </c>
    </row>
    <row r="36">
      <c r="A36" s="5" t="s">
        <v>239</v>
      </c>
      <c r="B36" s="5" t="s">
        <v>240</v>
      </c>
      <c r="C36" s="5" t="s">
        <v>241</v>
      </c>
      <c r="D36" s="5" t="s">
        <v>242</v>
      </c>
      <c r="E36" s="6">
        <v>11.0</v>
      </c>
      <c r="F36" s="5" t="s">
        <v>45</v>
      </c>
      <c r="G36" s="6">
        <v>7.0</v>
      </c>
      <c r="H36" s="5" t="s">
        <v>243</v>
      </c>
      <c r="I36" s="8" t="str">
        <f>+1-604-973-6760x800</f>
        <v>#ERROR!</v>
      </c>
      <c r="J36" s="7">
        <f>COUNTIFS(Referrals!A:A, B36, Referrals!B:B, A36)</f>
        <v>0</v>
      </c>
      <c r="K36" s="7">
        <f t="shared" si="1"/>
        <v>0</v>
      </c>
      <c r="L36" s="5" t="s">
        <v>244</v>
      </c>
    </row>
    <row r="37">
      <c r="A37" s="5" t="s">
        <v>245</v>
      </c>
      <c r="B37" s="5" t="s">
        <v>246</v>
      </c>
      <c r="C37" s="5" t="s">
        <v>247</v>
      </c>
      <c r="D37" s="5" t="s">
        <v>248</v>
      </c>
      <c r="E37" s="6">
        <v>13.0</v>
      </c>
      <c r="F37" s="5" t="s">
        <v>45</v>
      </c>
      <c r="G37" s="6">
        <v>6.0</v>
      </c>
      <c r="H37" s="5" t="s">
        <v>249</v>
      </c>
      <c r="I37" s="5" t="s">
        <v>250</v>
      </c>
      <c r="J37" s="7">
        <f>COUNTIFS(Referrals!A:A, B37, Referrals!B:B, A37)</f>
        <v>0</v>
      </c>
      <c r="K37" s="7">
        <f t="shared" si="1"/>
        <v>0</v>
      </c>
      <c r="L37" s="5" t="s">
        <v>251</v>
      </c>
    </row>
    <row r="38">
      <c r="A38" s="5" t="s">
        <v>252</v>
      </c>
      <c r="B38" s="5" t="s">
        <v>253</v>
      </c>
      <c r="C38" s="5" t="s">
        <v>254</v>
      </c>
      <c r="D38" s="5" t="s">
        <v>255</v>
      </c>
      <c r="E38" s="6">
        <v>13.0</v>
      </c>
      <c r="F38" s="5" t="s">
        <v>45</v>
      </c>
      <c r="G38" s="6">
        <v>6.0</v>
      </c>
      <c r="H38" s="5" t="s">
        <v>256</v>
      </c>
      <c r="I38" s="5" t="s">
        <v>257</v>
      </c>
      <c r="J38" s="7">
        <f>COUNTIFS(Referrals!A:A, B38, Referrals!B:B, A38)</f>
        <v>0</v>
      </c>
      <c r="K38" s="7">
        <f t="shared" si="1"/>
        <v>0</v>
      </c>
      <c r="L38" s="5" t="s">
        <v>258</v>
      </c>
    </row>
    <row r="39">
      <c r="A39" s="5" t="s">
        <v>259</v>
      </c>
      <c r="B39" s="5" t="s">
        <v>260</v>
      </c>
      <c r="C39" s="5" t="s">
        <v>254</v>
      </c>
      <c r="D39" s="5" t="s">
        <v>261</v>
      </c>
      <c r="E39" s="6">
        <v>13.0</v>
      </c>
      <c r="F39" s="5" t="s">
        <v>45</v>
      </c>
      <c r="G39" s="6">
        <v>7.0</v>
      </c>
      <c r="H39" s="5" t="s">
        <v>262</v>
      </c>
      <c r="I39" s="5" t="s">
        <v>263</v>
      </c>
      <c r="J39" s="7">
        <f>COUNTIFS(Referrals!A:A, B39, Referrals!B:B, A39)</f>
        <v>0</v>
      </c>
      <c r="K39" s="7">
        <f t="shared" si="1"/>
        <v>0</v>
      </c>
      <c r="L39" s="5" t="s">
        <v>264</v>
      </c>
    </row>
    <row r="40">
      <c r="A40" s="5" t="s">
        <v>265</v>
      </c>
      <c r="B40" s="5" t="s">
        <v>185</v>
      </c>
      <c r="C40" s="5" t="s">
        <v>159</v>
      </c>
      <c r="D40" s="5" t="s">
        <v>266</v>
      </c>
      <c r="E40" s="6">
        <v>14.0</v>
      </c>
      <c r="F40" s="5" t="s">
        <v>45</v>
      </c>
      <c r="G40" s="6">
        <v>6.0</v>
      </c>
      <c r="H40" s="5" t="s">
        <v>267</v>
      </c>
      <c r="I40" s="5" t="s">
        <v>268</v>
      </c>
      <c r="J40" s="7">
        <f>COUNTIFS(Referrals!A:A, B40, Referrals!B:B, A40)</f>
        <v>0</v>
      </c>
      <c r="K40" s="7">
        <f t="shared" si="1"/>
        <v>0</v>
      </c>
      <c r="L40" s="5" t="s">
        <v>269</v>
      </c>
    </row>
    <row r="41">
      <c r="A41" s="5" t="s">
        <v>270</v>
      </c>
      <c r="B41" s="5" t="s">
        <v>271</v>
      </c>
      <c r="C41" s="5" t="s">
        <v>272</v>
      </c>
      <c r="D41" s="5" t="s">
        <v>273</v>
      </c>
      <c r="E41" s="6">
        <v>14.0</v>
      </c>
      <c r="F41" s="5" t="s">
        <v>45</v>
      </c>
      <c r="G41" s="6">
        <v>7.0</v>
      </c>
      <c r="H41" s="5" t="s">
        <v>274</v>
      </c>
      <c r="I41" s="5" t="s">
        <v>275</v>
      </c>
      <c r="J41" s="7">
        <f>COUNTIFS(Referrals!A:A, B41, Referrals!B:B, A41)</f>
        <v>0</v>
      </c>
      <c r="K41" s="7">
        <f t="shared" si="1"/>
        <v>0</v>
      </c>
      <c r="L41" s="5" t="s">
        <v>276</v>
      </c>
    </row>
    <row r="42">
      <c r="A42" s="5" t="s">
        <v>159</v>
      </c>
      <c r="B42" s="5" t="s">
        <v>277</v>
      </c>
      <c r="C42" s="5" t="s">
        <v>278</v>
      </c>
      <c r="D42" s="5" t="s">
        <v>279</v>
      </c>
      <c r="E42" s="6">
        <v>13.0</v>
      </c>
      <c r="F42" s="5" t="s">
        <v>16</v>
      </c>
      <c r="G42" s="6">
        <v>7.0</v>
      </c>
      <c r="H42" s="5" t="s">
        <v>280</v>
      </c>
      <c r="I42" s="5" t="s">
        <v>281</v>
      </c>
      <c r="J42" s="7">
        <f>COUNTIFS(Referrals!A:A, B42, Referrals!B:B, A42)</f>
        <v>0</v>
      </c>
      <c r="K42" s="7">
        <f t="shared" si="1"/>
        <v>0</v>
      </c>
      <c r="L42" s="5" t="s">
        <v>282</v>
      </c>
    </row>
    <row r="43">
      <c r="A43" s="5" t="s">
        <v>283</v>
      </c>
      <c r="B43" s="5" t="s">
        <v>284</v>
      </c>
      <c r="C43" s="5" t="s">
        <v>178</v>
      </c>
      <c r="D43" s="5" t="s">
        <v>285</v>
      </c>
      <c r="E43" s="6">
        <v>11.0</v>
      </c>
      <c r="F43" s="5" t="s">
        <v>45</v>
      </c>
      <c r="G43" s="6">
        <v>6.0</v>
      </c>
      <c r="H43" s="5" t="s">
        <v>286</v>
      </c>
      <c r="I43" s="5" t="s">
        <v>287</v>
      </c>
      <c r="J43" s="7">
        <f>COUNTIFS(Referrals!A:A, B43, Referrals!B:B, A43)</f>
        <v>0</v>
      </c>
      <c r="K43" s="7">
        <f t="shared" si="1"/>
        <v>0</v>
      </c>
      <c r="L43" s="5" t="s">
        <v>288</v>
      </c>
    </row>
    <row r="44">
      <c r="A44" s="5" t="s">
        <v>145</v>
      </c>
      <c r="B44" s="5" t="s">
        <v>289</v>
      </c>
      <c r="C44" s="5" t="s">
        <v>290</v>
      </c>
      <c r="D44" s="5" t="s">
        <v>291</v>
      </c>
      <c r="E44" s="6">
        <v>14.0</v>
      </c>
      <c r="F44" s="5" t="s">
        <v>45</v>
      </c>
      <c r="G44" s="6">
        <v>6.0</v>
      </c>
      <c r="H44" s="5" t="s">
        <v>292</v>
      </c>
      <c r="I44" s="5" t="s">
        <v>293</v>
      </c>
      <c r="J44" s="7">
        <f>COUNTIFS(Referrals!A:A, B44, Referrals!B:B, A44)</f>
        <v>0</v>
      </c>
      <c r="K44" s="7">
        <f t="shared" si="1"/>
        <v>0</v>
      </c>
      <c r="L44" s="5" t="s">
        <v>294</v>
      </c>
    </row>
    <row r="45">
      <c r="A45" s="5" t="s">
        <v>295</v>
      </c>
      <c r="B45" s="5" t="s">
        <v>296</v>
      </c>
      <c r="C45" s="5" t="s">
        <v>160</v>
      </c>
      <c r="D45" s="5" t="s">
        <v>297</v>
      </c>
      <c r="E45" s="6">
        <v>14.0</v>
      </c>
      <c r="F45" s="5" t="s">
        <v>45</v>
      </c>
      <c r="G45" s="6">
        <v>8.0</v>
      </c>
      <c r="H45" s="5" t="s">
        <v>298</v>
      </c>
      <c r="I45" s="8" t="str">
        <f>+1-792-049-5169x759</f>
        <v>#ERROR!</v>
      </c>
      <c r="J45" s="7">
        <f>COUNTIFS(Referrals!A:A, B45, Referrals!B:B, A45)</f>
        <v>0</v>
      </c>
      <c r="K45" s="7">
        <f t="shared" si="1"/>
        <v>0</v>
      </c>
      <c r="L45" s="5" t="s">
        <v>299</v>
      </c>
    </row>
    <row r="46">
      <c r="A46" s="5" t="s">
        <v>300</v>
      </c>
      <c r="B46" s="5" t="s">
        <v>301</v>
      </c>
      <c r="C46" s="5" t="s">
        <v>302</v>
      </c>
      <c r="D46" s="5" t="s">
        <v>303</v>
      </c>
      <c r="E46" s="6">
        <v>14.0</v>
      </c>
      <c r="F46" s="5" t="s">
        <v>16</v>
      </c>
      <c r="G46" s="6">
        <v>7.0</v>
      </c>
      <c r="H46" s="5" t="s">
        <v>304</v>
      </c>
      <c r="I46" s="5" t="s">
        <v>305</v>
      </c>
      <c r="J46" s="7">
        <f>COUNTIFS(Referrals!A:A, B46, Referrals!B:B, A46)</f>
        <v>0</v>
      </c>
      <c r="K46" s="7">
        <f t="shared" si="1"/>
        <v>0</v>
      </c>
      <c r="L46" s="5" t="s">
        <v>306</v>
      </c>
    </row>
    <row r="47">
      <c r="A47" s="5" t="s">
        <v>307</v>
      </c>
      <c r="B47" s="5" t="s">
        <v>308</v>
      </c>
      <c r="C47" s="5" t="s">
        <v>309</v>
      </c>
      <c r="D47" s="5" t="s">
        <v>310</v>
      </c>
      <c r="E47" s="6">
        <v>13.0</v>
      </c>
      <c r="F47" s="5" t="s">
        <v>16</v>
      </c>
      <c r="G47" s="6">
        <v>6.0</v>
      </c>
      <c r="H47" s="5" t="s">
        <v>311</v>
      </c>
      <c r="I47" s="5" t="s">
        <v>312</v>
      </c>
      <c r="J47" s="7">
        <f>COUNTIFS(Referrals!A:A, B47, Referrals!B:B, A47)</f>
        <v>0</v>
      </c>
      <c r="K47" s="7">
        <f t="shared" si="1"/>
        <v>0</v>
      </c>
      <c r="L47" s="5" t="s">
        <v>313</v>
      </c>
    </row>
    <row r="48">
      <c r="A48" s="5" t="s">
        <v>314</v>
      </c>
      <c r="B48" s="5" t="s">
        <v>178</v>
      </c>
      <c r="C48" s="5" t="s">
        <v>315</v>
      </c>
      <c r="D48" s="5" t="s">
        <v>316</v>
      </c>
      <c r="E48" s="6">
        <v>11.0</v>
      </c>
      <c r="F48" s="5" t="s">
        <v>45</v>
      </c>
      <c r="G48" s="6">
        <v>6.0</v>
      </c>
      <c r="H48" s="5" t="s">
        <v>317</v>
      </c>
      <c r="I48" s="5" t="s">
        <v>318</v>
      </c>
      <c r="J48" s="7">
        <f>COUNTIFS(Referrals!A:A, B48, Referrals!B:B, A48)</f>
        <v>0</v>
      </c>
      <c r="K48" s="7">
        <f t="shared" si="1"/>
        <v>0</v>
      </c>
      <c r="L48" s="5" t="s">
        <v>319</v>
      </c>
    </row>
    <row r="49">
      <c r="A49" s="5" t="s">
        <v>320</v>
      </c>
      <c r="B49" s="5" t="s">
        <v>321</v>
      </c>
      <c r="C49" s="5" t="s">
        <v>322</v>
      </c>
      <c r="D49" s="5" t="s">
        <v>323</v>
      </c>
      <c r="E49" s="6">
        <v>14.0</v>
      </c>
      <c r="F49" s="5" t="s">
        <v>45</v>
      </c>
      <c r="G49" s="6">
        <v>7.0</v>
      </c>
      <c r="H49" s="5" t="s">
        <v>324</v>
      </c>
      <c r="I49" s="5" t="s">
        <v>325</v>
      </c>
      <c r="J49" s="7">
        <f>COUNTIFS(Referrals!A:A, B49, Referrals!B:B, A49)</f>
        <v>0</v>
      </c>
      <c r="K49" s="7">
        <f t="shared" si="1"/>
        <v>0</v>
      </c>
      <c r="L49" s="5" t="s">
        <v>326</v>
      </c>
    </row>
    <row r="50">
      <c r="A50" s="5" t="s">
        <v>327</v>
      </c>
      <c r="B50" s="5" t="s">
        <v>85</v>
      </c>
      <c r="C50" s="5" t="s">
        <v>328</v>
      </c>
      <c r="D50" s="5" t="s">
        <v>329</v>
      </c>
      <c r="E50" s="6">
        <v>11.0</v>
      </c>
      <c r="F50" s="5" t="s">
        <v>16</v>
      </c>
      <c r="G50" s="6">
        <v>7.0</v>
      </c>
      <c r="H50" s="5" t="s">
        <v>330</v>
      </c>
      <c r="I50" s="5" t="s">
        <v>331</v>
      </c>
      <c r="J50" s="7">
        <f>COUNTIFS(Referrals!A:A, B50, Referrals!B:B, A50)</f>
        <v>0</v>
      </c>
      <c r="K50" s="7">
        <f t="shared" si="1"/>
        <v>0</v>
      </c>
      <c r="L50" s="5" t="s">
        <v>332</v>
      </c>
    </row>
    <row r="51">
      <c r="A51" s="5" t="s">
        <v>333</v>
      </c>
      <c r="B51" s="5" t="s">
        <v>334</v>
      </c>
      <c r="C51" s="5" t="s">
        <v>98</v>
      </c>
      <c r="D51" s="5" t="s">
        <v>335</v>
      </c>
      <c r="E51" s="6">
        <v>11.0</v>
      </c>
      <c r="F51" s="5" t="s">
        <v>45</v>
      </c>
      <c r="G51" s="6">
        <v>6.0</v>
      </c>
      <c r="H51" s="5" t="s">
        <v>336</v>
      </c>
      <c r="I51" s="5" t="s">
        <v>337</v>
      </c>
      <c r="J51" s="7">
        <f>COUNTIFS(Referrals!A:A, B51, Referrals!B:B, A51)</f>
        <v>0</v>
      </c>
      <c r="K51" s="7">
        <f t="shared" si="1"/>
        <v>0</v>
      </c>
      <c r="L51" s="5" t="s">
        <v>338</v>
      </c>
    </row>
    <row r="52">
      <c r="A52" s="5" t="s">
        <v>339</v>
      </c>
      <c r="B52" s="5" t="s">
        <v>340</v>
      </c>
      <c r="C52" s="5" t="s">
        <v>341</v>
      </c>
      <c r="D52" s="5" t="s">
        <v>342</v>
      </c>
      <c r="E52" s="6">
        <v>11.0</v>
      </c>
      <c r="F52" s="5" t="s">
        <v>45</v>
      </c>
      <c r="G52" s="6">
        <v>7.0</v>
      </c>
      <c r="H52" s="5" t="s">
        <v>343</v>
      </c>
      <c r="I52" s="5" t="s">
        <v>344</v>
      </c>
      <c r="J52" s="7">
        <f>COUNTIFS(Referrals!A:A, B52, Referrals!B:B, A52)</f>
        <v>0</v>
      </c>
      <c r="K52" s="7">
        <f t="shared" si="1"/>
        <v>0</v>
      </c>
      <c r="L52" s="5" t="s">
        <v>345</v>
      </c>
    </row>
    <row r="53">
      <c r="A53" s="5" t="s">
        <v>346</v>
      </c>
      <c r="B53" s="5" t="s">
        <v>347</v>
      </c>
      <c r="C53" s="5" t="s">
        <v>348</v>
      </c>
      <c r="D53" s="5" t="s">
        <v>349</v>
      </c>
      <c r="E53" s="6">
        <v>12.0</v>
      </c>
      <c r="F53" s="5" t="s">
        <v>16</v>
      </c>
      <c r="G53" s="6">
        <v>8.0</v>
      </c>
      <c r="H53" s="5" t="s">
        <v>350</v>
      </c>
      <c r="I53" s="5" t="s">
        <v>351</v>
      </c>
      <c r="J53" s="7">
        <f>COUNTIFS(Referrals!A:A, B53, Referrals!B:B, A53)</f>
        <v>0</v>
      </c>
      <c r="K53" s="7">
        <f t="shared" si="1"/>
        <v>0</v>
      </c>
      <c r="L53" s="5" t="s">
        <v>352</v>
      </c>
    </row>
    <row r="54">
      <c r="A54" s="5" t="s">
        <v>353</v>
      </c>
      <c r="B54" s="5" t="s">
        <v>354</v>
      </c>
      <c r="C54" s="5" t="s">
        <v>118</v>
      </c>
      <c r="D54" s="5" t="s">
        <v>355</v>
      </c>
      <c r="E54" s="6">
        <v>12.0</v>
      </c>
      <c r="F54" s="5" t="s">
        <v>45</v>
      </c>
      <c r="G54" s="6">
        <v>7.0</v>
      </c>
      <c r="H54" s="5" t="s">
        <v>356</v>
      </c>
      <c r="I54" s="5" t="s">
        <v>357</v>
      </c>
      <c r="J54" s="7">
        <f>COUNTIFS(Referrals!A:A, B54, Referrals!B:B, A54)</f>
        <v>0</v>
      </c>
      <c r="K54" s="7">
        <f t="shared" si="1"/>
        <v>0</v>
      </c>
      <c r="L54" s="5" t="s">
        <v>358</v>
      </c>
    </row>
    <row r="55">
      <c r="A55" s="5" t="s">
        <v>359</v>
      </c>
      <c r="B55" s="5" t="s">
        <v>360</v>
      </c>
      <c r="C55" s="5" t="s">
        <v>328</v>
      </c>
      <c r="D55" s="5" t="s">
        <v>361</v>
      </c>
      <c r="E55" s="6">
        <v>13.0</v>
      </c>
      <c r="F55" s="5" t="s">
        <v>45</v>
      </c>
      <c r="G55" s="6">
        <v>8.0</v>
      </c>
      <c r="H55" s="5" t="s">
        <v>362</v>
      </c>
      <c r="I55" s="5" t="s">
        <v>363</v>
      </c>
      <c r="J55" s="7">
        <f>COUNTIFS(Referrals!A:A, B55, Referrals!B:B, A55)</f>
        <v>0</v>
      </c>
      <c r="K55" s="7">
        <f t="shared" si="1"/>
        <v>0</v>
      </c>
      <c r="L55" s="5" t="s">
        <v>364</v>
      </c>
    </row>
    <row r="56">
      <c r="A56" s="5" t="s">
        <v>365</v>
      </c>
      <c r="B56" s="5" t="s">
        <v>247</v>
      </c>
      <c r="C56" s="5" t="s">
        <v>133</v>
      </c>
      <c r="D56" s="5" t="s">
        <v>366</v>
      </c>
      <c r="E56" s="6">
        <v>11.0</v>
      </c>
      <c r="F56" s="5" t="s">
        <v>16</v>
      </c>
      <c r="G56" s="6">
        <v>6.0</v>
      </c>
      <c r="H56" s="5" t="s">
        <v>367</v>
      </c>
      <c r="I56" s="5" t="s">
        <v>368</v>
      </c>
      <c r="J56" s="7">
        <f>COUNTIFS(Referrals!A:A, B56, Referrals!B:B, A56)</f>
        <v>0</v>
      </c>
      <c r="K56" s="7">
        <f t="shared" si="1"/>
        <v>0</v>
      </c>
      <c r="L56" s="5" t="s">
        <v>369</v>
      </c>
    </row>
    <row r="57">
      <c r="A57" s="5" t="s">
        <v>370</v>
      </c>
      <c r="B57" s="5" t="s">
        <v>371</v>
      </c>
      <c r="C57" s="5" t="s">
        <v>372</v>
      </c>
      <c r="D57" s="5" t="s">
        <v>373</v>
      </c>
      <c r="E57" s="6">
        <v>12.0</v>
      </c>
      <c r="F57" s="5" t="s">
        <v>16</v>
      </c>
      <c r="G57" s="6">
        <v>7.0</v>
      </c>
      <c r="H57" s="5" t="s">
        <v>374</v>
      </c>
      <c r="I57" s="8" t="str">
        <f>+1-371-017-3678x09329</f>
        <v>#ERROR!</v>
      </c>
      <c r="J57" s="7">
        <f>COUNTIFS(Referrals!A:A, B57, Referrals!B:B, A57)</f>
        <v>0</v>
      </c>
      <c r="K57" s="7">
        <f t="shared" si="1"/>
        <v>0</v>
      </c>
      <c r="L57" s="5" t="s">
        <v>375</v>
      </c>
    </row>
    <row r="58">
      <c r="A58" s="5" t="s">
        <v>376</v>
      </c>
      <c r="B58" s="5" t="s">
        <v>377</v>
      </c>
      <c r="C58" s="5" t="s">
        <v>378</v>
      </c>
      <c r="D58" s="5" t="s">
        <v>379</v>
      </c>
      <c r="E58" s="6">
        <v>13.0</v>
      </c>
      <c r="F58" s="5" t="s">
        <v>16</v>
      </c>
      <c r="G58" s="6">
        <v>6.0</v>
      </c>
      <c r="H58" s="5" t="s">
        <v>380</v>
      </c>
      <c r="I58" s="6">
        <v>7.796366157E9</v>
      </c>
      <c r="J58" s="7">
        <f>COUNTIFS(Referrals!A:A, B58, Referrals!B:B, A58)</f>
        <v>0</v>
      </c>
      <c r="K58" s="7">
        <f t="shared" si="1"/>
        <v>0</v>
      </c>
      <c r="L58" s="5" t="s">
        <v>381</v>
      </c>
    </row>
    <row r="59">
      <c r="A59" s="5" t="s">
        <v>382</v>
      </c>
      <c r="B59" s="5" t="s">
        <v>118</v>
      </c>
      <c r="C59" s="5" t="s">
        <v>205</v>
      </c>
      <c r="D59" s="5" t="s">
        <v>383</v>
      </c>
      <c r="E59" s="6">
        <v>13.0</v>
      </c>
      <c r="F59" s="5" t="s">
        <v>16</v>
      </c>
      <c r="G59" s="6">
        <v>8.0</v>
      </c>
      <c r="H59" s="5" t="s">
        <v>384</v>
      </c>
      <c r="I59" s="5">
        <v>2.91528287E8</v>
      </c>
      <c r="J59" s="7">
        <f>COUNTIFS(Referrals!A:A, B59, Referrals!B:B, A59)</f>
        <v>0</v>
      </c>
      <c r="K59" s="7">
        <f t="shared" si="1"/>
        <v>0</v>
      </c>
      <c r="L59" s="5" t="s">
        <v>385</v>
      </c>
    </row>
    <row r="60">
      <c r="A60" s="5" t="s">
        <v>71</v>
      </c>
      <c r="B60" s="5" t="s">
        <v>386</v>
      </c>
      <c r="C60" s="5" t="s">
        <v>387</v>
      </c>
      <c r="D60" s="5" t="s">
        <v>388</v>
      </c>
      <c r="E60" s="6">
        <v>12.0</v>
      </c>
      <c r="F60" s="5" t="s">
        <v>45</v>
      </c>
      <c r="G60" s="6">
        <v>6.0</v>
      </c>
      <c r="H60" s="5" t="s">
        <v>389</v>
      </c>
      <c r="I60" s="8" t="str">
        <f>+1-964-022-7553x331</f>
        <v>#ERROR!</v>
      </c>
      <c r="J60" s="7">
        <f>COUNTIFS(Referrals!A:A, B60, Referrals!B:B, A60)</f>
        <v>0</v>
      </c>
      <c r="K60" s="7">
        <f t="shared" si="1"/>
        <v>0</v>
      </c>
      <c r="L60" s="5" t="s">
        <v>390</v>
      </c>
    </row>
    <row r="61">
      <c r="A61" s="5" t="s">
        <v>391</v>
      </c>
      <c r="B61" s="5" t="s">
        <v>166</v>
      </c>
      <c r="C61" s="5" t="s">
        <v>392</v>
      </c>
      <c r="D61" s="5" t="s">
        <v>393</v>
      </c>
      <c r="E61" s="6">
        <v>14.0</v>
      </c>
      <c r="F61" s="5" t="s">
        <v>45</v>
      </c>
      <c r="G61" s="6">
        <v>6.0</v>
      </c>
      <c r="H61" s="5" t="s">
        <v>394</v>
      </c>
      <c r="I61" s="5" t="s">
        <v>395</v>
      </c>
      <c r="J61" s="7">
        <f>COUNTIFS(Referrals!A:A, B61, Referrals!B:B, A61)</f>
        <v>0</v>
      </c>
      <c r="K61" s="7">
        <f t="shared" si="1"/>
        <v>0</v>
      </c>
      <c r="L61" s="5" t="s">
        <v>396</v>
      </c>
    </row>
    <row r="62">
      <c r="A62" s="5" t="s">
        <v>397</v>
      </c>
      <c r="B62" s="5" t="s">
        <v>398</v>
      </c>
      <c r="C62" s="5" t="s">
        <v>205</v>
      </c>
      <c r="D62" s="5" t="s">
        <v>399</v>
      </c>
      <c r="E62" s="6">
        <v>14.0</v>
      </c>
      <c r="F62" s="5" t="s">
        <v>16</v>
      </c>
      <c r="G62" s="6">
        <v>8.0</v>
      </c>
      <c r="H62" s="5" t="s">
        <v>400</v>
      </c>
      <c r="I62" s="5" t="s">
        <v>401</v>
      </c>
      <c r="J62" s="7">
        <f>COUNTIFS(Referrals!A:A, B62, Referrals!B:B, A62)</f>
        <v>0</v>
      </c>
      <c r="K62" s="7">
        <f t="shared" si="1"/>
        <v>0</v>
      </c>
      <c r="L62" s="5" t="s">
        <v>402</v>
      </c>
    </row>
    <row r="63">
      <c r="A63" s="5" t="s">
        <v>403</v>
      </c>
      <c r="B63" s="5" t="s">
        <v>404</v>
      </c>
      <c r="C63" s="5" t="s">
        <v>13</v>
      </c>
      <c r="D63" s="5" t="s">
        <v>405</v>
      </c>
      <c r="E63" s="6">
        <v>11.0</v>
      </c>
      <c r="F63" s="5" t="s">
        <v>45</v>
      </c>
      <c r="G63" s="6">
        <v>6.0</v>
      </c>
      <c r="H63" s="5" t="s">
        <v>406</v>
      </c>
      <c r="I63" s="5" t="s">
        <v>407</v>
      </c>
      <c r="J63" s="7">
        <f>COUNTIFS(Referrals!A:A, B63, Referrals!B:B, A63)</f>
        <v>0</v>
      </c>
      <c r="K63" s="7">
        <f t="shared" si="1"/>
        <v>0</v>
      </c>
      <c r="L63" s="5" t="s">
        <v>408</v>
      </c>
    </row>
    <row r="64">
      <c r="A64" s="5" t="s">
        <v>409</v>
      </c>
      <c r="B64" s="5" t="s">
        <v>410</v>
      </c>
      <c r="C64" s="5" t="s">
        <v>334</v>
      </c>
      <c r="D64" s="5" t="s">
        <v>411</v>
      </c>
      <c r="E64" s="6">
        <v>12.0</v>
      </c>
      <c r="F64" s="5" t="s">
        <v>45</v>
      </c>
      <c r="G64" s="6">
        <v>6.0</v>
      </c>
      <c r="H64" s="5" t="s">
        <v>412</v>
      </c>
      <c r="I64" s="5" t="s">
        <v>413</v>
      </c>
      <c r="J64" s="7">
        <f>COUNTIFS(Referrals!A:A, B64, Referrals!B:B, A64)</f>
        <v>0</v>
      </c>
      <c r="K64" s="7">
        <f t="shared" si="1"/>
        <v>0</v>
      </c>
      <c r="L64" s="5" t="s">
        <v>414</v>
      </c>
    </row>
    <row r="65">
      <c r="A65" s="5" t="s">
        <v>415</v>
      </c>
      <c r="B65" s="5" t="s">
        <v>416</v>
      </c>
      <c r="C65" s="5" t="s">
        <v>417</v>
      </c>
      <c r="D65" s="5" t="s">
        <v>418</v>
      </c>
      <c r="E65" s="6">
        <v>13.0</v>
      </c>
      <c r="F65" s="5" t="s">
        <v>45</v>
      </c>
      <c r="G65" s="6">
        <v>7.0</v>
      </c>
      <c r="H65" s="5" t="s">
        <v>419</v>
      </c>
      <c r="I65" s="5" t="s">
        <v>420</v>
      </c>
      <c r="J65" s="7">
        <f>COUNTIFS(Referrals!A:A, B65, Referrals!B:B, A65)</f>
        <v>0</v>
      </c>
      <c r="K65" s="7">
        <f t="shared" si="1"/>
        <v>0</v>
      </c>
      <c r="L65" s="5" t="s">
        <v>421</v>
      </c>
    </row>
    <row r="66">
      <c r="A66" s="5" t="s">
        <v>422</v>
      </c>
      <c r="B66" s="5" t="s">
        <v>423</v>
      </c>
      <c r="C66" s="5" t="s">
        <v>13</v>
      </c>
      <c r="D66" s="5" t="s">
        <v>424</v>
      </c>
      <c r="E66" s="6">
        <v>13.0</v>
      </c>
      <c r="F66" s="5" t="s">
        <v>16</v>
      </c>
      <c r="G66" s="6">
        <v>7.0</v>
      </c>
      <c r="H66" s="5" t="s">
        <v>425</v>
      </c>
      <c r="I66" s="5" t="s">
        <v>426</v>
      </c>
      <c r="J66" s="7">
        <f>COUNTIFS(Referrals!A:A, B66, Referrals!B:B, A66)</f>
        <v>0</v>
      </c>
      <c r="K66" s="7">
        <f t="shared" si="1"/>
        <v>0</v>
      </c>
      <c r="L66" s="5" t="s">
        <v>427</v>
      </c>
    </row>
    <row r="67">
      <c r="A67" s="5" t="s">
        <v>422</v>
      </c>
      <c r="B67" s="5" t="s">
        <v>428</v>
      </c>
      <c r="C67" s="5" t="s">
        <v>429</v>
      </c>
      <c r="D67" s="5" t="s">
        <v>430</v>
      </c>
      <c r="E67" s="6">
        <v>14.0</v>
      </c>
      <c r="F67" s="5" t="s">
        <v>16</v>
      </c>
      <c r="G67" s="6">
        <v>8.0</v>
      </c>
      <c r="H67" s="5" t="s">
        <v>431</v>
      </c>
      <c r="I67" s="5" t="s">
        <v>432</v>
      </c>
      <c r="J67" s="7">
        <f>COUNTIFS(Referrals!A:A, B67, Referrals!B:B, A67)</f>
        <v>0</v>
      </c>
      <c r="K67" s="7">
        <f t="shared" si="1"/>
        <v>0</v>
      </c>
      <c r="L67" s="5" t="s">
        <v>433</v>
      </c>
    </row>
    <row r="68">
      <c r="A68" s="5" t="s">
        <v>434</v>
      </c>
      <c r="B68" s="5" t="s">
        <v>435</v>
      </c>
      <c r="C68" s="5" t="s">
        <v>436</v>
      </c>
      <c r="D68" s="5" t="s">
        <v>437</v>
      </c>
      <c r="E68" s="6">
        <v>14.0</v>
      </c>
      <c r="F68" s="5" t="s">
        <v>45</v>
      </c>
      <c r="G68" s="6">
        <v>7.0</v>
      </c>
      <c r="H68" s="5" t="s">
        <v>438</v>
      </c>
      <c r="I68" s="5" t="s">
        <v>439</v>
      </c>
      <c r="J68" s="7">
        <f>COUNTIFS(Referrals!A:A, B68, Referrals!B:B, A68)</f>
        <v>0</v>
      </c>
      <c r="K68" s="7">
        <f t="shared" si="1"/>
        <v>0</v>
      </c>
      <c r="L68" s="5" t="s">
        <v>440</v>
      </c>
    </row>
    <row r="69">
      <c r="A69" s="5" t="s">
        <v>365</v>
      </c>
      <c r="B69" s="5" t="s">
        <v>441</v>
      </c>
      <c r="C69" s="5" t="s">
        <v>442</v>
      </c>
      <c r="D69" s="5" t="s">
        <v>443</v>
      </c>
      <c r="E69" s="6">
        <v>11.0</v>
      </c>
      <c r="F69" s="5" t="s">
        <v>45</v>
      </c>
      <c r="G69" s="6">
        <v>8.0</v>
      </c>
      <c r="H69" s="5" t="s">
        <v>444</v>
      </c>
      <c r="I69" s="5" t="s">
        <v>445</v>
      </c>
      <c r="J69" s="7">
        <f>COUNTIFS(Referrals!A:A, B69, Referrals!B:B, A69)</f>
        <v>0</v>
      </c>
      <c r="K69" s="7">
        <f t="shared" si="1"/>
        <v>0</v>
      </c>
      <c r="L69" s="5" t="s">
        <v>446</v>
      </c>
    </row>
    <row r="70">
      <c r="A70" s="5" t="s">
        <v>447</v>
      </c>
      <c r="B70" s="5" t="s">
        <v>448</v>
      </c>
      <c r="C70" s="5" t="s">
        <v>254</v>
      </c>
      <c r="D70" s="5" t="s">
        <v>449</v>
      </c>
      <c r="E70" s="6">
        <v>11.0</v>
      </c>
      <c r="F70" s="5" t="s">
        <v>45</v>
      </c>
      <c r="G70" s="6">
        <v>7.0</v>
      </c>
      <c r="H70" s="5" t="s">
        <v>450</v>
      </c>
      <c r="I70" s="5" t="s">
        <v>451</v>
      </c>
      <c r="J70" s="7">
        <f>COUNTIFS(Referrals!A:A, B70, Referrals!B:B, A70)</f>
        <v>0</v>
      </c>
      <c r="K70" s="7">
        <f t="shared" si="1"/>
        <v>0</v>
      </c>
      <c r="L70" s="5" t="s">
        <v>452</v>
      </c>
    </row>
    <row r="71">
      <c r="A71" s="5" t="s">
        <v>453</v>
      </c>
      <c r="B71" s="5" t="s">
        <v>454</v>
      </c>
      <c r="C71" s="5" t="s">
        <v>455</v>
      </c>
      <c r="D71" s="5" t="s">
        <v>456</v>
      </c>
      <c r="E71" s="6">
        <v>12.0</v>
      </c>
      <c r="F71" s="5" t="s">
        <v>45</v>
      </c>
      <c r="G71" s="6">
        <v>8.0</v>
      </c>
      <c r="H71" s="5" t="s">
        <v>457</v>
      </c>
      <c r="I71" s="5" t="s">
        <v>458</v>
      </c>
      <c r="J71" s="7">
        <f>COUNTIFS(Referrals!A:A, B71, Referrals!B:B, A71)</f>
        <v>0</v>
      </c>
      <c r="K71" s="7">
        <f t="shared" si="1"/>
        <v>0</v>
      </c>
      <c r="L71" s="5" t="s">
        <v>459</v>
      </c>
    </row>
    <row r="72">
      <c r="A72" s="5" t="s">
        <v>460</v>
      </c>
      <c r="B72" s="5" t="s">
        <v>461</v>
      </c>
      <c r="C72" s="5" t="s">
        <v>215</v>
      </c>
      <c r="D72" s="5" t="s">
        <v>462</v>
      </c>
      <c r="E72" s="6">
        <v>14.0</v>
      </c>
      <c r="F72" s="5" t="s">
        <v>16</v>
      </c>
      <c r="G72" s="6">
        <v>6.0</v>
      </c>
      <c r="H72" s="5" t="s">
        <v>463</v>
      </c>
      <c r="I72" s="5" t="s">
        <v>464</v>
      </c>
      <c r="J72" s="7">
        <f>COUNTIFS(Referrals!A:A, B72, Referrals!B:B, A72)</f>
        <v>0</v>
      </c>
      <c r="K72" s="7">
        <f t="shared" si="1"/>
        <v>0</v>
      </c>
      <c r="L72" s="5" t="s">
        <v>465</v>
      </c>
    </row>
    <row r="73">
      <c r="A73" s="5" t="s">
        <v>466</v>
      </c>
      <c r="B73" s="5" t="s">
        <v>386</v>
      </c>
      <c r="C73" s="5" t="s">
        <v>146</v>
      </c>
      <c r="D73" s="5" t="s">
        <v>467</v>
      </c>
      <c r="E73" s="6">
        <v>13.0</v>
      </c>
      <c r="F73" s="5" t="s">
        <v>45</v>
      </c>
      <c r="G73" s="6">
        <v>7.0</v>
      </c>
      <c r="H73" s="5" t="s">
        <v>468</v>
      </c>
      <c r="I73" s="5" t="s">
        <v>469</v>
      </c>
      <c r="J73" s="7">
        <f>COUNTIFS(Referrals!A:A, B73, Referrals!B:B, A73)</f>
        <v>0</v>
      </c>
      <c r="K73" s="7">
        <f t="shared" si="1"/>
        <v>0</v>
      </c>
      <c r="L73" s="5" t="s">
        <v>470</v>
      </c>
    </row>
    <row r="74">
      <c r="A74" s="5" t="s">
        <v>471</v>
      </c>
      <c r="B74" s="5" t="s">
        <v>472</v>
      </c>
      <c r="C74" s="5" t="s">
        <v>473</v>
      </c>
      <c r="D74" s="5" t="s">
        <v>474</v>
      </c>
      <c r="E74" s="6">
        <v>11.0</v>
      </c>
      <c r="F74" s="5" t="s">
        <v>45</v>
      </c>
      <c r="G74" s="6">
        <v>7.0</v>
      </c>
      <c r="H74" s="5" t="s">
        <v>475</v>
      </c>
      <c r="I74" s="5" t="s">
        <v>476</v>
      </c>
      <c r="J74" s="7">
        <f>COUNTIFS(Referrals!A:A, B74, Referrals!B:B, A74)</f>
        <v>0</v>
      </c>
      <c r="K74" s="7">
        <f t="shared" si="1"/>
        <v>0</v>
      </c>
      <c r="L74" s="5" t="s">
        <v>477</v>
      </c>
    </row>
    <row r="75">
      <c r="A75" s="5" t="s">
        <v>478</v>
      </c>
      <c r="B75" s="5" t="s">
        <v>479</v>
      </c>
      <c r="C75" s="5" t="s">
        <v>480</v>
      </c>
      <c r="D75" s="5" t="s">
        <v>481</v>
      </c>
      <c r="E75" s="6">
        <v>14.0</v>
      </c>
      <c r="F75" s="5" t="s">
        <v>16</v>
      </c>
      <c r="G75" s="6">
        <v>8.0</v>
      </c>
      <c r="H75" s="5" t="s">
        <v>482</v>
      </c>
      <c r="I75" s="8" t="str">
        <f>+1-224-043-9784x48782</f>
        <v>#ERROR!</v>
      </c>
      <c r="J75" s="7">
        <f>COUNTIFS(Referrals!A:A, B75, Referrals!B:B, A75)</f>
        <v>0</v>
      </c>
      <c r="K75" s="7">
        <f t="shared" si="1"/>
        <v>0</v>
      </c>
      <c r="L75" s="5" t="s">
        <v>483</v>
      </c>
    </row>
    <row r="76">
      <c r="A76" s="5" t="s">
        <v>484</v>
      </c>
      <c r="B76" s="5" t="s">
        <v>485</v>
      </c>
      <c r="C76" s="5" t="s">
        <v>64</v>
      </c>
      <c r="D76" s="5" t="s">
        <v>486</v>
      </c>
      <c r="E76" s="6">
        <v>13.0</v>
      </c>
      <c r="F76" s="5" t="s">
        <v>16</v>
      </c>
      <c r="G76" s="6">
        <v>7.0</v>
      </c>
      <c r="H76" s="5" t="s">
        <v>487</v>
      </c>
      <c r="I76" s="5" t="s">
        <v>488</v>
      </c>
      <c r="J76" s="7">
        <f>COUNTIFS(Referrals!A:A, B76, Referrals!B:B, A76)</f>
        <v>0</v>
      </c>
      <c r="K76" s="7">
        <f t="shared" si="1"/>
        <v>0</v>
      </c>
      <c r="L76" s="5" t="s">
        <v>489</v>
      </c>
    </row>
    <row r="77">
      <c r="A77" s="5" t="s">
        <v>490</v>
      </c>
      <c r="B77" s="5" t="s">
        <v>491</v>
      </c>
      <c r="C77" s="5" t="s">
        <v>428</v>
      </c>
      <c r="D77" s="5" t="s">
        <v>492</v>
      </c>
      <c r="E77" s="6">
        <v>11.0</v>
      </c>
      <c r="F77" s="5" t="s">
        <v>16</v>
      </c>
      <c r="G77" s="6">
        <v>8.0</v>
      </c>
      <c r="H77" s="5" t="s">
        <v>493</v>
      </c>
      <c r="I77" s="8" t="str">
        <f>+1-530-747-7654x720</f>
        <v>#ERROR!</v>
      </c>
      <c r="J77" s="7">
        <f>COUNTIFS(Referrals!A:A, B77, Referrals!B:B, A77)</f>
        <v>0</v>
      </c>
      <c r="K77" s="7">
        <f t="shared" si="1"/>
        <v>0</v>
      </c>
      <c r="L77" s="5" t="s">
        <v>494</v>
      </c>
    </row>
    <row r="78">
      <c r="A78" s="5" t="s">
        <v>495</v>
      </c>
      <c r="B78" s="5" t="s">
        <v>496</v>
      </c>
      <c r="C78" s="5" t="s">
        <v>497</v>
      </c>
      <c r="D78" s="5" t="s">
        <v>498</v>
      </c>
      <c r="E78" s="6">
        <v>12.0</v>
      </c>
      <c r="F78" s="5" t="s">
        <v>45</v>
      </c>
      <c r="G78" s="6">
        <v>7.0</v>
      </c>
      <c r="H78" s="5" t="s">
        <v>499</v>
      </c>
      <c r="I78" s="5" t="s">
        <v>500</v>
      </c>
      <c r="J78" s="7">
        <f>COUNTIFS(Referrals!A:A, B78, Referrals!B:B, A78)</f>
        <v>0</v>
      </c>
      <c r="K78" s="7">
        <f t="shared" si="1"/>
        <v>0</v>
      </c>
      <c r="L78" s="5" t="s">
        <v>501</v>
      </c>
    </row>
    <row r="79">
      <c r="A79" s="5" t="s">
        <v>502</v>
      </c>
      <c r="B79" s="5" t="s">
        <v>503</v>
      </c>
      <c r="C79" s="5" t="s">
        <v>387</v>
      </c>
      <c r="D79" s="5" t="s">
        <v>504</v>
      </c>
      <c r="E79" s="6">
        <v>12.0</v>
      </c>
      <c r="F79" s="5" t="s">
        <v>45</v>
      </c>
      <c r="G79" s="6">
        <v>7.0</v>
      </c>
      <c r="H79" s="5" t="s">
        <v>505</v>
      </c>
      <c r="I79" s="5" t="s">
        <v>506</v>
      </c>
      <c r="J79" s="7">
        <f>COUNTIFS(Referrals!A:A, B79, Referrals!B:B, A79)</f>
        <v>0</v>
      </c>
      <c r="K79" s="7">
        <f t="shared" si="1"/>
        <v>0</v>
      </c>
      <c r="L79" s="5" t="s">
        <v>507</v>
      </c>
    </row>
    <row r="80">
      <c r="A80" s="5" t="s">
        <v>508</v>
      </c>
      <c r="B80" s="5" t="s">
        <v>404</v>
      </c>
      <c r="C80" s="5" t="s">
        <v>509</v>
      </c>
      <c r="D80" s="5" t="s">
        <v>510</v>
      </c>
      <c r="E80" s="6">
        <v>11.0</v>
      </c>
      <c r="F80" s="5" t="s">
        <v>45</v>
      </c>
      <c r="G80" s="6">
        <v>6.0</v>
      </c>
      <c r="H80" s="5" t="s">
        <v>511</v>
      </c>
      <c r="I80" s="5" t="s">
        <v>512</v>
      </c>
      <c r="J80" s="7">
        <f>COUNTIFS(Referrals!A:A, B80, Referrals!B:B, A80)</f>
        <v>0</v>
      </c>
      <c r="K80" s="7">
        <f t="shared" si="1"/>
        <v>0</v>
      </c>
      <c r="L80" s="5" t="s">
        <v>513</v>
      </c>
    </row>
    <row r="81">
      <c r="A81" s="5" t="s">
        <v>514</v>
      </c>
      <c r="B81" s="5" t="s">
        <v>69</v>
      </c>
      <c r="C81" s="5" t="s">
        <v>509</v>
      </c>
      <c r="D81" s="5" t="s">
        <v>515</v>
      </c>
      <c r="E81" s="6">
        <v>12.0</v>
      </c>
      <c r="F81" s="5" t="s">
        <v>45</v>
      </c>
      <c r="G81" s="6">
        <v>6.0</v>
      </c>
      <c r="H81" s="5" t="s">
        <v>516</v>
      </c>
      <c r="I81" s="8" t="str">
        <f>+1-305-530-9649x309</f>
        <v>#ERROR!</v>
      </c>
      <c r="J81" s="7">
        <f>COUNTIFS(Referrals!A:A, B81, Referrals!B:B, A81)</f>
        <v>0</v>
      </c>
      <c r="K81" s="7">
        <f t="shared" si="1"/>
        <v>0</v>
      </c>
      <c r="L81" s="5" t="s">
        <v>517</v>
      </c>
    </row>
    <row r="82">
      <c r="A82" s="5" t="s">
        <v>518</v>
      </c>
      <c r="B82" s="5" t="s">
        <v>519</v>
      </c>
      <c r="C82" s="5" t="s">
        <v>520</v>
      </c>
      <c r="D82" s="5" t="s">
        <v>521</v>
      </c>
      <c r="E82" s="6">
        <v>14.0</v>
      </c>
      <c r="F82" s="5" t="s">
        <v>16</v>
      </c>
      <c r="G82" s="6">
        <v>8.0</v>
      </c>
      <c r="H82" s="5" t="s">
        <v>522</v>
      </c>
      <c r="I82" s="5" t="s">
        <v>523</v>
      </c>
      <c r="J82" s="7">
        <f>COUNTIFS(Referrals!A:A, B82, Referrals!B:B, A82)</f>
        <v>0</v>
      </c>
      <c r="K82" s="7">
        <f t="shared" si="1"/>
        <v>0</v>
      </c>
      <c r="L82" s="5" t="s">
        <v>524</v>
      </c>
    </row>
    <row r="83">
      <c r="A83" s="5" t="s">
        <v>525</v>
      </c>
      <c r="B83" s="5" t="s">
        <v>526</v>
      </c>
      <c r="C83" s="5" t="s">
        <v>247</v>
      </c>
      <c r="D83" s="5" t="s">
        <v>527</v>
      </c>
      <c r="E83" s="6">
        <v>12.0</v>
      </c>
      <c r="F83" s="5" t="s">
        <v>45</v>
      </c>
      <c r="G83" s="6">
        <v>8.0</v>
      </c>
      <c r="H83" s="5" t="s">
        <v>528</v>
      </c>
      <c r="I83" s="6">
        <v>8.284024976E9</v>
      </c>
      <c r="J83" s="7">
        <f>COUNTIFS(Referrals!A:A, B83, Referrals!B:B, A83)</f>
        <v>0</v>
      </c>
      <c r="K83" s="7">
        <f t="shared" si="1"/>
        <v>0</v>
      </c>
      <c r="L83" s="5" t="s">
        <v>529</v>
      </c>
    </row>
    <row r="84">
      <c r="A84" s="5" t="s">
        <v>530</v>
      </c>
      <c r="B84" s="5" t="s">
        <v>205</v>
      </c>
      <c r="C84" s="5" t="s">
        <v>223</v>
      </c>
      <c r="D84" s="5" t="s">
        <v>531</v>
      </c>
      <c r="E84" s="6">
        <v>13.0</v>
      </c>
      <c r="F84" s="5" t="s">
        <v>16</v>
      </c>
      <c r="G84" s="6">
        <v>6.0</v>
      </c>
      <c r="H84" s="5" t="s">
        <v>532</v>
      </c>
      <c r="I84" s="5" t="s">
        <v>533</v>
      </c>
      <c r="J84" s="7">
        <f>COUNTIFS(Referrals!A:A, B84, Referrals!B:B, A84)</f>
        <v>0</v>
      </c>
      <c r="K84" s="7">
        <f t="shared" si="1"/>
        <v>0</v>
      </c>
      <c r="L84" s="5" t="s">
        <v>534</v>
      </c>
    </row>
    <row r="85">
      <c r="A85" s="5" t="s">
        <v>535</v>
      </c>
      <c r="B85" s="5" t="s">
        <v>133</v>
      </c>
      <c r="C85" s="5" t="s">
        <v>480</v>
      </c>
      <c r="D85" s="5" t="s">
        <v>536</v>
      </c>
      <c r="E85" s="6">
        <v>12.0</v>
      </c>
      <c r="F85" s="5" t="s">
        <v>16</v>
      </c>
      <c r="G85" s="6">
        <v>8.0</v>
      </c>
      <c r="H85" s="5" t="s">
        <v>537</v>
      </c>
      <c r="I85" s="5" t="s">
        <v>538</v>
      </c>
      <c r="J85" s="7">
        <f>COUNTIFS(Referrals!A:A, B85, Referrals!B:B, A85)</f>
        <v>0</v>
      </c>
      <c r="K85" s="7">
        <f t="shared" si="1"/>
        <v>0</v>
      </c>
      <c r="L85" s="5" t="s">
        <v>539</v>
      </c>
    </row>
    <row r="86">
      <c r="A86" s="5" t="s">
        <v>540</v>
      </c>
      <c r="B86" s="5" t="s">
        <v>541</v>
      </c>
      <c r="C86" s="5" t="s">
        <v>247</v>
      </c>
      <c r="D86" s="5" t="s">
        <v>542</v>
      </c>
      <c r="E86" s="6">
        <v>12.0</v>
      </c>
      <c r="F86" s="5" t="s">
        <v>45</v>
      </c>
      <c r="G86" s="6">
        <v>6.0</v>
      </c>
      <c r="H86" s="5" t="s">
        <v>543</v>
      </c>
      <c r="I86" s="8" t="str">
        <f>+1-457-413-8733x0815</f>
        <v>#ERROR!</v>
      </c>
      <c r="J86" s="7">
        <f>COUNTIFS(Referrals!A:A, B86, Referrals!B:B, A86)</f>
        <v>0</v>
      </c>
      <c r="K86" s="7">
        <f t="shared" si="1"/>
        <v>0</v>
      </c>
      <c r="L86" s="5" t="s">
        <v>544</v>
      </c>
    </row>
    <row r="87">
      <c r="A87" s="5" t="s">
        <v>545</v>
      </c>
      <c r="B87" s="5" t="s">
        <v>133</v>
      </c>
      <c r="C87" s="5" t="s">
        <v>546</v>
      </c>
      <c r="D87" s="5" t="s">
        <v>547</v>
      </c>
      <c r="E87" s="6">
        <v>12.0</v>
      </c>
      <c r="F87" s="5" t="s">
        <v>16</v>
      </c>
      <c r="G87" s="6">
        <v>6.0</v>
      </c>
      <c r="H87" s="5" t="s">
        <v>548</v>
      </c>
      <c r="I87" s="5" t="s">
        <v>549</v>
      </c>
      <c r="J87" s="7">
        <f>COUNTIFS(Referrals!A:A, B87, Referrals!B:B, A87)</f>
        <v>0</v>
      </c>
      <c r="K87" s="7">
        <f t="shared" si="1"/>
        <v>0</v>
      </c>
      <c r="L87" s="5" t="s">
        <v>550</v>
      </c>
    </row>
    <row r="88">
      <c r="A88" s="5" t="s">
        <v>551</v>
      </c>
      <c r="B88" s="5" t="s">
        <v>552</v>
      </c>
      <c r="C88" s="5" t="s">
        <v>386</v>
      </c>
      <c r="D88" s="5" t="s">
        <v>553</v>
      </c>
      <c r="E88" s="6">
        <v>12.0</v>
      </c>
      <c r="F88" s="5" t="s">
        <v>45</v>
      </c>
      <c r="G88" s="6">
        <v>7.0</v>
      </c>
      <c r="H88" s="5" t="s">
        <v>554</v>
      </c>
      <c r="I88" s="5" t="s">
        <v>555</v>
      </c>
      <c r="J88" s="7">
        <f>COUNTIFS(Referrals!A:A, B88, Referrals!B:B, A88)</f>
        <v>0</v>
      </c>
      <c r="K88" s="7">
        <f t="shared" si="1"/>
        <v>0</v>
      </c>
      <c r="L88" s="5" t="s">
        <v>556</v>
      </c>
    </row>
    <row r="89">
      <c r="A89" s="5" t="s">
        <v>557</v>
      </c>
      <c r="B89" s="5" t="s">
        <v>222</v>
      </c>
      <c r="C89" s="5" t="s">
        <v>520</v>
      </c>
      <c r="D89" s="5" t="s">
        <v>558</v>
      </c>
      <c r="E89" s="6">
        <v>12.0</v>
      </c>
      <c r="F89" s="5" t="s">
        <v>45</v>
      </c>
      <c r="G89" s="6">
        <v>6.0</v>
      </c>
      <c r="H89" s="5" t="s">
        <v>559</v>
      </c>
      <c r="I89" s="5" t="s">
        <v>560</v>
      </c>
      <c r="J89" s="7">
        <f>COUNTIFS(Referrals!A:A, B89, Referrals!B:B, A89)</f>
        <v>0</v>
      </c>
      <c r="K89" s="7">
        <f t="shared" si="1"/>
        <v>0</v>
      </c>
      <c r="L89" s="5" t="s">
        <v>561</v>
      </c>
    </row>
    <row r="90">
      <c r="A90" s="5" t="s">
        <v>562</v>
      </c>
      <c r="B90" s="5" t="s">
        <v>563</v>
      </c>
      <c r="C90" s="5" t="s">
        <v>564</v>
      </c>
      <c r="D90" s="5" t="s">
        <v>565</v>
      </c>
      <c r="E90" s="6">
        <v>11.0</v>
      </c>
      <c r="F90" s="5" t="s">
        <v>45</v>
      </c>
      <c r="G90" s="6">
        <v>7.0</v>
      </c>
      <c r="H90" s="5" t="s">
        <v>566</v>
      </c>
      <c r="I90" s="8" t="str">
        <f>+1-482-977-5923x5045</f>
        <v>#ERROR!</v>
      </c>
      <c r="J90" s="7">
        <f>COUNTIFS(Referrals!A:A, B90, Referrals!B:B, A90)</f>
        <v>0</v>
      </c>
      <c r="K90" s="7">
        <f t="shared" si="1"/>
        <v>0</v>
      </c>
      <c r="L90" s="5" t="s">
        <v>567</v>
      </c>
    </row>
    <row r="91">
      <c r="A91" s="5" t="s">
        <v>568</v>
      </c>
      <c r="B91" s="5" t="s">
        <v>569</v>
      </c>
      <c r="C91" s="5" t="s">
        <v>570</v>
      </c>
      <c r="D91" s="5" t="s">
        <v>571</v>
      </c>
      <c r="E91" s="6">
        <v>12.0</v>
      </c>
      <c r="F91" s="5" t="s">
        <v>16</v>
      </c>
      <c r="G91" s="6">
        <v>8.0</v>
      </c>
      <c r="H91" s="5" t="s">
        <v>572</v>
      </c>
      <c r="I91" s="5" t="s">
        <v>573</v>
      </c>
      <c r="J91" s="7">
        <f>COUNTIFS(Referrals!A:A, B91, Referrals!B:B, A91)</f>
        <v>0</v>
      </c>
      <c r="K91" s="7">
        <f t="shared" si="1"/>
        <v>0</v>
      </c>
      <c r="L91" s="5" t="s">
        <v>574</v>
      </c>
    </row>
    <row r="92">
      <c r="A92" s="5" t="s">
        <v>575</v>
      </c>
      <c r="B92" s="5" t="s">
        <v>576</v>
      </c>
      <c r="C92" s="5" t="s">
        <v>577</v>
      </c>
      <c r="D92" s="5" t="s">
        <v>578</v>
      </c>
      <c r="E92" s="6">
        <v>13.0</v>
      </c>
      <c r="F92" s="5" t="s">
        <v>45</v>
      </c>
      <c r="G92" s="6">
        <v>6.0</v>
      </c>
      <c r="H92" s="5" t="s">
        <v>579</v>
      </c>
      <c r="I92" s="6">
        <v>3.843009901E9</v>
      </c>
      <c r="J92" s="7">
        <f>COUNTIFS(Referrals!A:A, B92, Referrals!B:B, A92)</f>
        <v>0</v>
      </c>
      <c r="K92" s="7">
        <f t="shared" si="1"/>
        <v>0</v>
      </c>
      <c r="L92" s="5" t="s">
        <v>580</v>
      </c>
    </row>
    <row r="93">
      <c r="A93" s="5" t="s">
        <v>581</v>
      </c>
      <c r="B93" s="5" t="s">
        <v>57</v>
      </c>
      <c r="C93" s="5" t="s">
        <v>582</v>
      </c>
      <c r="D93" s="5" t="s">
        <v>583</v>
      </c>
      <c r="E93" s="6">
        <v>11.0</v>
      </c>
      <c r="F93" s="5" t="s">
        <v>45</v>
      </c>
      <c r="G93" s="6">
        <v>8.0</v>
      </c>
      <c r="H93" s="5" t="s">
        <v>584</v>
      </c>
      <c r="I93" s="5" t="s">
        <v>585</v>
      </c>
      <c r="J93" s="7">
        <f>COUNTIFS(Referrals!A:A, B93, Referrals!B:B, A93)</f>
        <v>0</v>
      </c>
      <c r="K93" s="7">
        <f t="shared" si="1"/>
        <v>0</v>
      </c>
      <c r="L93" s="5" t="s">
        <v>586</v>
      </c>
    </row>
    <row r="94">
      <c r="A94" s="5" t="s">
        <v>587</v>
      </c>
      <c r="B94" s="5" t="s">
        <v>69</v>
      </c>
      <c r="C94" s="5" t="s">
        <v>334</v>
      </c>
      <c r="D94" s="5" t="s">
        <v>588</v>
      </c>
      <c r="E94" s="6">
        <v>12.0</v>
      </c>
      <c r="F94" s="5" t="s">
        <v>45</v>
      </c>
      <c r="G94" s="6">
        <v>7.0</v>
      </c>
      <c r="H94" s="5" t="s">
        <v>589</v>
      </c>
      <c r="I94" s="5" t="s">
        <v>590</v>
      </c>
      <c r="J94" s="7">
        <f>COUNTIFS(Referrals!A:A, B94, Referrals!B:B, A94)</f>
        <v>0</v>
      </c>
      <c r="K94" s="7">
        <f t="shared" si="1"/>
        <v>0</v>
      </c>
      <c r="L94" s="5" t="s">
        <v>591</v>
      </c>
    </row>
    <row r="95">
      <c r="A95" s="5" t="s">
        <v>422</v>
      </c>
      <c r="B95" s="5" t="s">
        <v>185</v>
      </c>
      <c r="C95" s="5" t="s">
        <v>497</v>
      </c>
      <c r="D95" s="5" t="s">
        <v>592</v>
      </c>
      <c r="E95" s="6">
        <v>11.0</v>
      </c>
      <c r="F95" s="5" t="s">
        <v>45</v>
      </c>
      <c r="G95" s="6">
        <v>6.0</v>
      </c>
      <c r="H95" s="5" t="s">
        <v>593</v>
      </c>
      <c r="I95" s="6">
        <v>-4929.0</v>
      </c>
      <c r="J95" s="7">
        <f>COUNTIFS(Referrals!A:A, B95, Referrals!B:B, A95)</f>
        <v>0</v>
      </c>
      <c r="K95" s="7">
        <f t="shared" si="1"/>
        <v>0</v>
      </c>
      <c r="L95" s="5" t="s">
        <v>594</v>
      </c>
    </row>
    <row r="96">
      <c r="A96" s="5" t="s">
        <v>595</v>
      </c>
      <c r="B96" s="5" t="s">
        <v>223</v>
      </c>
      <c r="C96" s="5" t="s">
        <v>596</v>
      </c>
      <c r="D96" s="5" t="s">
        <v>597</v>
      </c>
      <c r="E96" s="6">
        <v>13.0</v>
      </c>
      <c r="F96" s="5" t="s">
        <v>45</v>
      </c>
      <c r="G96" s="6">
        <v>8.0</v>
      </c>
      <c r="H96" s="5" t="s">
        <v>598</v>
      </c>
      <c r="I96" s="5" t="s">
        <v>599</v>
      </c>
      <c r="J96" s="7">
        <f>COUNTIFS(Referrals!A:A, B96, Referrals!B:B, A96)</f>
        <v>0</v>
      </c>
      <c r="K96" s="7">
        <f t="shared" si="1"/>
        <v>0</v>
      </c>
      <c r="L96" s="5" t="s">
        <v>600</v>
      </c>
    </row>
    <row r="97">
      <c r="A97" s="5" t="s">
        <v>601</v>
      </c>
      <c r="B97" s="5" t="s">
        <v>602</v>
      </c>
      <c r="C97" s="5" t="s">
        <v>603</v>
      </c>
      <c r="D97" s="5" t="s">
        <v>604</v>
      </c>
      <c r="E97" s="6">
        <v>13.0</v>
      </c>
      <c r="F97" s="5" t="s">
        <v>16</v>
      </c>
      <c r="G97" s="6">
        <v>8.0</v>
      </c>
      <c r="H97" s="5" t="s">
        <v>605</v>
      </c>
      <c r="I97" s="5" t="s">
        <v>606</v>
      </c>
      <c r="J97" s="7">
        <f>COUNTIFS(Referrals!A:A, B97, Referrals!B:B, A97)</f>
        <v>0</v>
      </c>
      <c r="K97" s="7">
        <f t="shared" si="1"/>
        <v>0</v>
      </c>
      <c r="L97" s="5" t="s">
        <v>607</v>
      </c>
    </row>
    <row r="98">
      <c r="A98" s="5" t="s">
        <v>608</v>
      </c>
      <c r="B98" s="5" t="s">
        <v>171</v>
      </c>
      <c r="C98" s="5" t="s">
        <v>473</v>
      </c>
      <c r="D98" s="5" t="s">
        <v>609</v>
      </c>
      <c r="E98" s="6">
        <v>14.0</v>
      </c>
      <c r="F98" s="5" t="s">
        <v>45</v>
      </c>
      <c r="G98" s="6">
        <v>7.0</v>
      </c>
      <c r="H98" s="5" t="s">
        <v>610</v>
      </c>
      <c r="I98" s="8" t="str">
        <f>+1-525-036-6913x762</f>
        <v>#ERROR!</v>
      </c>
      <c r="J98" s="7">
        <f>COUNTIFS(Referrals!A:A, B98, Referrals!B:B, A98)</f>
        <v>0</v>
      </c>
      <c r="K98" s="7">
        <f t="shared" si="1"/>
        <v>0</v>
      </c>
      <c r="L98" s="5" t="s">
        <v>611</v>
      </c>
    </row>
    <row r="99">
      <c r="A99" s="5" t="s">
        <v>530</v>
      </c>
      <c r="B99" s="5" t="s">
        <v>496</v>
      </c>
      <c r="C99" s="5" t="s">
        <v>36</v>
      </c>
      <c r="D99" s="5" t="s">
        <v>612</v>
      </c>
      <c r="E99" s="6">
        <v>12.0</v>
      </c>
      <c r="F99" s="5" t="s">
        <v>45</v>
      </c>
      <c r="G99" s="6">
        <v>6.0</v>
      </c>
      <c r="H99" s="5" t="s">
        <v>613</v>
      </c>
      <c r="I99" s="5" t="s">
        <v>614</v>
      </c>
      <c r="J99" s="7">
        <f>COUNTIFS(Referrals!A:A, B99, Referrals!B:B, A99)</f>
        <v>0</v>
      </c>
      <c r="K99" s="7">
        <f t="shared" si="1"/>
        <v>0</v>
      </c>
      <c r="L99" s="5" t="s">
        <v>615</v>
      </c>
    </row>
    <row r="100">
      <c r="A100" s="5" t="s">
        <v>616</v>
      </c>
      <c r="B100" s="5" t="s">
        <v>617</v>
      </c>
      <c r="C100" s="5" t="s">
        <v>64</v>
      </c>
      <c r="D100" s="5" t="s">
        <v>618</v>
      </c>
      <c r="E100" s="6">
        <v>12.0</v>
      </c>
      <c r="F100" s="5" t="s">
        <v>45</v>
      </c>
      <c r="G100" s="6">
        <v>6.0</v>
      </c>
      <c r="H100" s="5" t="s">
        <v>619</v>
      </c>
      <c r="I100" s="5" t="s">
        <v>620</v>
      </c>
      <c r="J100" s="7">
        <f>COUNTIFS(Referrals!A:A, B100, Referrals!B:B, A100)</f>
        <v>0</v>
      </c>
      <c r="K100" s="7">
        <f t="shared" si="1"/>
        <v>0</v>
      </c>
      <c r="L100" s="5" t="s">
        <v>621</v>
      </c>
    </row>
    <row r="101">
      <c r="A101" s="5" t="s">
        <v>622</v>
      </c>
      <c r="B101" s="5" t="s">
        <v>118</v>
      </c>
      <c r="C101" s="5" t="s">
        <v>623</v>
      </c>
      <c r="D101" s="5" t="s">
        <v>624</v>
      </c>
      <c r="E101" s="6">
        <v>13.0</v>
      </c>
      <c r="F101" s="5" t="s">
        <v>16</v>
      </c>
      <c r="G101" s="6">
        <v>6.0</v>
      </c>
      <c r="H101" s="5" t="s">
        <v>625</v>
      </c>
      <c r="I101" s="8" t="str">
        <f>+1-009-686-6995x8087</f>
        <v>#ERROR!</v>
      </c>
      <c r="J101" s="7">
        <f>COUNTIFS(Referrals!A:A, B101, Referrals!B:B, A101)</f>
        <v>0</v>
      </c>
      <c r="K101" s="7">
        <f t="shared" si="1"/>
        <v>0</v>
      </c>
      <c r="L101" s="5" t="s">
        <v>626</v>
      </c>
    </row>
    <row r="102">
      <c r="A102" s="5" t="s">
        <v>627</v>
      </c>
      <c r="B102" s="5" t="s">
        <v>423</v>
      </c>
      <c r="C102" s="5" t="s">
        <v>628</v>
      </c>
      <c r="D102" s="5" t="s">
        <v>629</v>
      </c>
      <c r="E102" s="6">
        <v>13.0</v>
      </c>
      <c r="F102" s="5" t="s">
        <v>16</v>
      </c>
      <c r="G102" s="6">
        <v>8.0</v>
      </c>
      <c r="H102" s="5" t="s">
        <v>630</v>
      </c>
      <c r="I102" s="5" t="s">
        <v>631</v>
      </c>
      <c r="J102" s="7">
        <f>COUNTIFS(Referrals!A:A, B102, Referrals!B:B, A102)</f>
        <v>0</v>
      </c>
      <c r="K102" s="7">
        <f t="shared" si="1"/>
        <v>0</v>
      </c>
      <c r="L102" s="5" t="s">
        <v>632</v>
      </c>
    </row>
    <row r="103">
      <c r="A103" s="5" t="s">
        <v>179</v>
      </c>
      <c r="B103" s="5" t="s">
        <v>633</v>
      </c>
      <c r="C103" s="5" t="s">
        <v>634</v>
      </c>
      <c r="D103" s="5" t="s">
        <v>635</v>
      </c>
      <c r="E103" s="6">
        <v>12.0</v>
      </c>
      <c r="F103" s="5" t="s">
        <v>16</v>
      </c>
      <c r="G103" s="6">
        <v>6.0</v>
      </c>
      <c r="H103" s="5" t="s">
        <v>636</v>
      </c>
      <c r="I103" s="5" t="s">
        <v>637</v>
      </c>
      <c r="J103" s="7">
        <f>COUNTIFS(Referrals!A:A, B103, Referrals!B:B, A103)</f>
        <v>0</v>
      </c>
      <c r="K103" s="7">
        <f t="shared" si="1"/>
        <v>0</v>
      </c>
      <c r="L103" s="5" t="s">
        <v>638</v>
      </c>
    </row>
    <row r="104">
      <c r="A104" s="5" t="s">
        <v>639</v>
      </c>
      <c r="B104" s="5" t="s">
        <v>577</v>
      </c>
      <c r="C104" s="5" t="s">
        <v>159</v>
      </c>
      <c r="D104" s="5" t="s">
        <v>640</v>
      </c>
      <c r="E104" s="6">
        <v>12.0</v>
      </c>
      <c r="F104" s="5" t="s">
        <v>16</v>
      </c>
      <c r="G104" s="6">
        <v>7.0</v>
      </c>
      <c r="H104" s="5" t="s">
        <v>641</v>
      </c>
      <c r="I104" s="5" t="s">
        <v>642</v>
      </c>
      <c r="J104" s="7">
        <f>COUNTIFS(Referrals!A:A, B104, Referrals!B:B, A104)</f>
        <v>0</v>
      </c>
      <c r="K104" s="7">
        <f t="shared" si="1"/>
        <v>0</v>
      </c>
      <c r="L104" s="5" t="s">
        <v>643</v>
      </c>
    </row>
    <row r="105">
      <c r="A105" s="5" t="s">
        <v>644</v>
      </c>
      <c r="B105" s="5" t="s">
        <v>645</v>
      </c>
      <c r="C105" s="5" t="s">
        <v>646</v>
      </c>
      <c r="D105" s="5" t="s">
        <v>647</v>
      </c>
      <c r="E105" s="6">
        <v>13.0</v>
      </c>
      <c r="F105" s="5" t="s">
        <v>45</v>
      </c>
      <c r="G105" s="6">
        <v>8.0</v>
      </c>
      <c r="H105" s="5" t="s">
        <v>648</v>
      </c>
      <c r="I105" s="5" t="s">
        <v>649</v>
      </c>
      <c r="J105" s="7">
        <f>COUNTIFS(Referrals!A:A, B105, Referrals!B:B, A105)</f>
        <v>0</v>
      </c>
      <c r="K105" s="7">
        <f t="shared" si="1"/>
        <v>0</v>
      </c>
      <c r="L105" s="5" t="s">
        <v>650</v>
      </c>
    </row>
    <row r="106">
      <c r="A106" s="5" t="s">
        <v>651</v>
      </c>
      <c r="B106" s="5" t="s">
        <v>652</v>
      </c>
      <c r="C106" s="5" t="s">
        <v>64</v>
      </c>
      <c r="D106" s="5" t="s">
        <v>653</v>
      </c>
      <c r="E106" s="6">
        <v>11.0</v>
      </c>
      <c r="F106" s="5" t="s">
        <v>45</v>
      </c>
      <c r="G106" s="6">
        <v>8.0</v>
      </c>
      <c r="H106" s="5" t="s">
        <v>654</v>
      </c>
      <c r="I106" s="6">
        <v>4.708719889E9</v>
      </c>
      <c r="J106" s="7">
        <f>COUNTIFS(Referrals!A:A, B106, Referrals!B:B, A106)</f>
        <v>0</v>
      </c>
      <c r="K106" s="7">
        <f t="shared" si="1"/>
        <v>0</v>
      </c>
      <c r="L106" s="5" t="s">
        <v>655</v>
      </c>
    </row>
    <row r="107">
      <c r="A107" s="5" t="s">
        <v>124</v>
      </c>
      <c r="B107" s="5" t="s">
        <v>247</v>
      </c>
      <c r="C107" s="5" t="s">
        <v>646</v>
      </c>
      <c r="D107" s="5" t="s">
        <v>656</v>
      </c>
      <c r="E107" s="6">
        <v>13.0</v>
      </c>
      <c r="F107" s="5" t="s">
        <v>16</v>
      </c>
      <c r="G107" s="6">
        <v>6.0</v>
      </c>
      <c r="H107" s="5" t="s">
        <v>657</v>
      </c>
      <c r="I107" s="5" t="s">
        <v>658</v>
      </c>
      <c r="J107" s="7">
        <f>COUNTIFS(Referrals!A:A, B107, Referrals!B:B, A107)</f>
        <v>0</v>
      </c>
      <c r="K107" s="7">
        <f t="shared" si="1"/>
        <v>0</v>
      </c>
      <c r="L107" s="5" t="s">
        <v>659</v>
      </c>
    </row>
    <row r="108">
      <c r="A108" s="5" t="s">
        <v>660</v>
      </c>
      <c r="B108" s="5" t="s">
        <v>661</v>
      </c>
      <c r="C108" s="5" t="s">
        <v>662</v>
      </c>
      <c r="D108" s="5" t="s">
        <v>663</v>
      </c>
      <c r="E108" s="6">
        <v>12.0</v>
      </c>
      <c r="F108" s="5" t="s">
        <v>45</v>
      </c>
      <c r="G108" s="6">
        <v>6.0</v>
      </c>
      <c r="H108" s="5" t="s">
        <v>664</v>
      </c>
      <c r="I108" s="6">
        <v>3.760029924E9</v>
      </c>
      <c r="J108" s="7">
        <f>COUNTIFS(Referrals!A:A, B108, Referrals!B:B, A108)</f>
        <v>0</v>
      </c>
      <c r="K108" s="7">
        <f t="shared" si="1"/>
        <v>0</v>
      </c>
      <c r="L108" s="5" t="s">
        <v>665</v>
      </c>
    </row>
    <row r="109">
      <c r="A109" s="5" t="s">
        <v>365</v>
      </c>
      <c r="B109" s="5" t="s">
        <v>526</v>
      </c>
      <c r="C109" s="5" t="s">
        <v>666</v>
      </c>
      <c r="D109" s="5" t="s">
        <v>667</v>
      </c>
      <c r="E109" s="6">
        <v>13.0</v>
      </c>
      <c r="F109" s="5" t="s">
        <v>45</v>
      </c>
      <c r="G109" s="6">
        <v>8.0</v>
      </c>
      <c r="H109" s="5" t="s">
        <v>668</v>
      </c>
      <c r="I109" s="5" t="s">
        <v>669</v>
      </c>
      <c r="J109" s="7">
        <f>COUNTIFS(Referrals!A:A, B109, Referrals!B:B, A109)</f>
        <v>0</v>
      </c>
      <c r="K109" s="7">
        <f t="shared" si="1"/>
        <v>0</v>
      </c>
      <c r="L109" s="5" t="s">
        <v>670</v>
      </c>
    </row>
    <row r="110">
      <c r="A110" s="5" t="s">
        <v>671</v>
      </c>
      <c r="B110" s="5" t="s">
        <v>340</v>
      </c>
      <c r="C110" s="5" t="s">
        <v>672</v>
      </c>
      <c r="D110" s="5" t="s">
        <v>673</v>
      </c>
      <c r="E110" s="6">
        <v>13.0</v>
      </c>
      <c r="F110" s="5" t="s">
        <v>45</v>
      </c>
      <c r="G110" s="6">
        <v>8.0</v>
      </c>
      <c r="H110" s="5" t="s">
        <v>674</v>
      </c>
      <c r="I110" s="5" t="s">
        <v>675</v>
      </c>
      <c r="J110" s="7">
        <f>COUNTIFS(Referrals!A:A, B110, Referrals!B:B, A110)</f>
        <v>0</v>
      </c>
      <c r="K110" s="7">
        <f t="shared" si="1"/>
        <v>0</v>
      </c>
      <c r="L110" s="5" t="s">
        <v>676</v>
      </c>
    </row>
    <row r="111">
      <c r="A111" s="5" t="s">
        <v>677</v>
      </c>
      <c r="B111" s="5" t="s">
        <v>678</v>
      </c>
      <c r="C111" s="5" t="s">
        <v>519</v>
      </c>
      <c r="D111" s="5" t="s">
        <v>679</v>
      </c>
      <c r="E111" s="6">
        <v>12.0</v>
      </c>
      <c r="F111" s="5" t="s">
        <v>45</v>
      </c>
      <c r="G111" s="6">
        <v>7.0</v>
      </c>
      <c r="H111" s="5" t="s">
        <v>680</v>
      </c>
      <c r="I111" s="6">
        <v>-9940.0</v>
      </c>
      <c r="J111" s="7">
        <f>COUNTIFS(Referrals!A:A, B111, Referrals!B:B, A111)</f>
        <v>0</v>
      </c>
      <c r="K111" s="7">
        <f t="shared" si="1"/>
        <v>0</v>
      </c>
      <c r="L111" s="5" t="s">
        <v>681</v>
      </c>
    </row>
    <row r="112">
      <c r="A112" s="5" t="s">
        <v>682</v>
      </c>
      <c r="B112" s="5" t="s">
        <v>160</v>
      </c>
      <c r="C112" s="5" t="s">
        <v>683</v>
      </c>
      <c r="D112" s="5" t="s">
        <v>684</v>
      </c>
      <c r="E112" s="6">
        <v>12.0</v>
      </c>
      <c r="F112" s="5" t="s">
        <v>16</v>
      </c>
      <c r="G112" s="6">
        <v>8.0</v>
      </c>
      <c r="H112" s="5" t="s">
        <v>685</v>
      </c>
      <c r="I112" s="8" t="str">
        <f>+1-196-263-4322x5767</f>
        <v>#ERROR!</v>
      </c>
      <c r="J112" s="7">
        <f>COUNTIFS(Referrals!A:A, B112, Referrals!B:B, A112)</f>
        <v>0</v>
      </c>
      <c r="K112" s="7">
        <f t="shared" si="1"/>
        <v>0</v>
      </c>
      <c r="L112" s="5" t="s">
        <v>686</v>
      </c>
    </row>
    <row r="113">
      <c r="A113" s="5" t="s">
        <v>687</v>
      </c>
      <c r="B113" s="5" t="s">
        <v>340</v>
      </c>
      <c r="C113" s="5" t="s">
        <v>688</v>
      </c>
      <c r="D113" s="5" t="s">
        <v>689</v>
      </c>
      <c r="E113" s="6">
        <v>12.0</v>
      </c>
      <c r="F113" s="5" t="s">
        <v>45</v>
      </c>
      <c r="G113" s="6">
        <v>7.0</v>
      </c>
      <c r="H113" s="5" t="s">
        <v>690</v>
      </c>
      <c r="I113" s="8" t="str">
        <f>+1-146-363-3084x303</f>
        <v>#ERROR!</v>
      </c>
      <c r="J113" s="7">
        <f>COUNTIFS(Referrals!A:A, B113, Referrals!B:B, A113)</f>
        <v>0</v>
      </c>
      <c r="K113" s="7">
        <f t="shared" si="1"/>
        <v>0</v>
      </c>
      <c r="L113" s="5" t="s">
        <v>691</v>
      </c>
    </row>
    <row r="114">
      <c r="A114" s="5" t="s">
        <v>692</v>
      </c>
      <c r="B114" s="5" t="s">
        <v>693</v>
      </c>
      <c r="C114" s="5" t="s">
        <v>694</v>
      </c>
      <c r="D114" s="5" t="s">
        <v>695</v>
      </c>
      <c r="E114" s="6">
        <v>12.0</v>
      </c>
      <c r="F114" s="5" t="s">
        <v>16</v>
      </c>
      <c r="G114" s="6">
        <v>8.0</v>
      </c>
      <c r="H114" s="5" t="s">
        <v>696</v>
      </c>
      <c r="I114" s="8" t="str">
        <f>+1-648-830-4930x917</f>
        <v>#ERROR!</v>
      </c>
      <c r="J114" s="7">
        <f>COUNTIFS(Referrals!A:A, B114, Referrals!B:B, A114)</f>
        <v>0</v>
      </c>
      <c r="K114" s="7">
        <f t="shared" si="1"/>
        <v>0</v>
      </c>
      <c r="L114" s="5" t="s">
        <v>697</v>
      </c>
    </row>
    <row r="115">
      <c r="A115" s="5" t="s">
        <v>90</v>
      </c>
      <c r="B115" s="5" t="s">
        <v>428</v>
      </c>
      <c r="C115" s="5" t="s">
        <v>698</v>
      </c>
      <c r="D115" s="5" t="s">
        <v>699</v>
      </c>
      <c r="E115" s="6">
        <v>14.0</v>
      </c>
      <c r="F115" s="5" t="s">
        <v>16</v>
      </c>
      <c r="G115" s="6">
        <v>7.0</v>
      </c>
      <c r="H115" s="5" t="s">
        <v>700</v>
      </c>
      <c r="I115" s="5" t="s">
        <v>701</v>
      </c>
      <c r="J115" s="7">
        <f>COUNTIFS(Referrals!A:A, B115, Referrals!B:B, A115)</f>
        <v>0</v>
      </c>
      <c r="K115" s="7">
        <f t="shared" si="1"/>
        <v>0</v>
      </c>
      <c r="L115" s="5" t="s">
        <v>702</v>
      </c>
    </row>
    <row r="116">
      <c r="A116" s="5" t="s">
        <v>703</v>
      </c>
      <c r="B116" s="5" t="s">
        <v>623</v>
      </c>
      <c r="C116" s="5" t="s">
        <v>29</v>
      </c>
      <c r="D116" s="5" t="s">
        <v>704</v>
      </c>
      <c r="E116" s="6">
        <v>14.0</v>
      </c>
      <c r="F116" s="5" t="s">
        <v>16</v>
      </c>
      <c r="G116" s="6">
        <v>6.0</v>
      </c>
      <c r="H116" s="5" t="s">
        <v>705</v>
      </c>
      <c r="I116" s="5" t="s">
        <v>706</v>
      </c>
      <c r="J116" s="7">
        <f>COUNTIFS(Referrals!A:A, B116, Referrals!B:B, A116)</f>
        <v>0</v>
      </c>
      <c r="K116" s="7">
        <f t="shared" si="1"/>
        <v>0</v>
      </c>
      <c r="L116" s="5" t="s">
        <v>707</v>
      </c>
    </row>
    <row r="117">
      <c r="A117" s="5" t="s">
        <v>708</v>
      </c>
      <c r="B117" s="5" t="s">
        <v>709</v>
      </c>
      <c r="C117" s="5" t="s">
        <v>710</v>
      </c>
      <c r="D117" s="5" t="s">
        <v>711</v>
      </c>
      <c r="E117" s="6">
        <v>12.0</v>
      </c>
      <c r="F117" s="5" t="s">
        <v>16</v>
      </c>
      <c r="G117" s="6">
        <v>7.0</v>
      </c>
      <c r="H117" s="5" t="s">
        <v>712</v>
      </c>
      <c r="I117" s="5" t="s">
        <v>713</v>
      </c>
      <c r="J117" s="7">
        <f>COUNTIFS(Referrals!A:A, B117, Referrals!B:B, A117)</f>
        <v>0</v>
      </c>
      <c r="K117" s="7">
        <f t="shared" si="1"/>
        <v>0</v>
      </c>
      <c r="L117" s="5" t="s">
        <v>714</v>
      </c>
    </row>
    <row r="118">
      <c r="A118" s="5" t="s">
        <v>715</v>
      </c>
      <c r="B118" s="5" t="s">
        <v>247</v>
      </c>
      <c r="C118" s="5" t="s">
        <v>133</v>
      </c>
      <c r="D118" s="5" t="s">
        <v>716</v>
      </c>
      <c r="E118" s="6">
        <v>11.0</v>
      </c>
      <c r="F118" s="5" t="s">
        <v>16</v>
      </c>
      <c r="G118" s="6">
        <v>6.0</v>
      </c>
      <c r="H118" s="5" t="s">
        <v>717</v>
      </c>
      <c r="I118" s="6">
        <v>1.764962962E9</v>
      </c>
      <c r="J118" s="7">
        <f>COUNTIFS(Referrals!A:A, B118, Referrals!B:B, A118)</f>
        <v>0</v>
      </c>
      <c r="K118" s="7">
        <f t="shared" si="1"/>
        <v>0</v>
      </c>
      <c r="L118" s="5" t="s">
        <v>718</v>
      </c>
    </row>
    <row r="119">
      <c r="A119" s="5" t="s">
        <v>34</v>
      </c>
      <c r="B119" s="5" t="s">
        <v>354</v>
      </c>
      <c r="C119" s="5" t="s">
        <v>719</v>
      </c>
      <c r="D119" s="5" t="s">
        <v>720</v>
      </c>
      <c r="E119" s="6">
        <v>13.0</v>
      </c>
      <c r="F119" s="5" t="s">
        <v>45</v>
      </c>
      <c r="G119" s="6">
        <v>7.0</v>
      </c>
      <c r="H119" s="5" t="s">
        <v>721</v>
      </c>
      <c r="I119" s="5" t="s">
        <v>722</v>
      </c>
      <c r="J119" s="7">
        <f>COUNTIFS(Referrals!A:A, B119, Referrals!B:B, A119)</f>
        <v>0</v>
      </c>
      <c r="K119" s="7">
        <f t="shared" si="1"/>
        <v>0</v>
      </c>
      <c r="L119" s="5" t="s">
        <v>723</v>
      </c>
    </row>
    <row r="120">
      <c r="A120" s="5" t="s">
        <v>724</v>
      </c>
      <c r="B120" s="5" t="s">
        <v>472</v>
      </c>
      <c r="C120" s="5" t="s">
        <v>725</v>
      </c>
      <c r="D120" s="5" t="s">
        <v>726</v>
      </c>
      <c r="E120" s="6">
        <v>11.0</v>
      </c>
      <c r="F120" s="5" t="s">
        <v>45</v>
      </c>
      <c r="G120" s="6">
        <v>7.0</v>
      </c>
      <c r="H120" s="5" t="s">
        <v>727</v>
      </c>
      <c r="I120" s="5" t="s">
        <v>728</v>
      </c>
      <c r="J120" s="7">
        <f>COUNTIFS(Referrals!A:A, B120, Referrals!B:B, A120)</f>
        <v>0</v>
      </c>
      <c r="K120" s="7">
        <f t="shared" si="1"/>
        <v>0</v>
      </c>
      <c r="L120" s="5" t="s">
        <v>729</v>
      </c>
    </row>
    <row r="121">
      <c r="A121" s="5" t="s">
        <v>540</v>
      </c>
      <c r="B121" s="5" t="s">
        <v>199</v>
      </c>
      <c r="C121" s="5" t="s">
        <v>387</v>
      </c>
      <c r="D121" s="5" t="s">
        <v>730</v>
      </c>
      <c r="E121" s="6">
        <v>12.0</v>
      </c>
      <c r="F121" s="5" t="s">
        <v>16</v>
      </c>
      <c r="G121" s="6">
        <v>7.0</v>
      </c>
      <c r="H121" s="5" t="s">
        <v>731</v>
      </c>
      <c r="I121" s="5" t="s">
        <v>732</v>
      </c>
      <c r="J121" s="7">
        <f>COUNTIFS(Referrals!A:A, B121, Referrals!B:B, A121)</f>
        <v>0</v>
      </c>
      <c r="K121" s="7">
        <f t="shared" si="1"/>
        <v>0</v>
      </c>
      <c r="L121" s="5" t="s">
        <v>733</v>
      </c>
    </row>
    <row r="122">
      <c r="A122" s="5" t="s">
        <v>422</v>
      </c>
      <c r="B122" s="5" t="s">
        <v>734</v>
      </c>
      <c r="C122" s="5" t="s">
        <v>735</v>
      </c>
      <c r="D122" s="5" t="s">
        <v>736</v>
      </c>
      <c r="E122" s="6">
        <v>14.0</v>
      </c>
      <c r="F122" s="5" t="s">
        <v>16</v>
      </c>
      <c r="G122" s="6">
        <v>6.0</v>
      </c>
      <c r="H122" s="5" t="s">
        <v>737</v>
      </c>
      <c r="I122" s="8" t="str">
        <f>+1-249-394-8012x71960</f>
        <v>#ERROR!</v>
      </c>
      <c r="J122" s="7">
        <f>COUNTIFS(Referrals!A:A, B122, Referrals!B:B, A122)</f>
        <v>0</v>
      </c>
      <c r="K122" s="7">
        <f t="shared" si="1"/>
        <v>0</v>
      </c>
      <c r="L122" s="5" t="s">
        <v>738</v>
      </c>
    </row>
    <row r="123">
      <c r="A123" s="5" t="s">
        <v>739</v>
      </c>
      <c r="B123" s="5" t="s">
        <v>479</v>
      </c>
      <c r="C123" s="5" t="s">
        <v>740</v>
      </c>
      <c r="D123" s="5" t="s">
        <v>741</v>
      </c>
      <c r="E123" s="6">
        <v>14.0</v>
      </c>
      <c r="F123" s="5" t="s">
        <v>16</v>
      </c>
      <c r="G123" s="6">
        <v>6.0</v>
      </c>
      <c r="H123" s="5" t="s">
        <v>742</v>
      </c>
      <c r="I123" s="5" t="s">
        <v>743</v>
      </c>
      <c r="J123" s="7">
        <f>COUNTIFS(Referrals!A:A, B123, Referrals!B:B, A123)</f>
        <v>0</v>
      </c>
      <c r="K123" s="7">
        <f t="shared" si="1"/>
        <v>0</v>
      </c>
      <c r="L123" s="5" t="s">
        <v>744</v>
      </c>
    </row>
    <row r="124">
      <c r="A124" s="5" t="s">
        <v>131</v>
      </c>
      <c r="B124" s="5" t="s">
        <v>410</v>
      </c>
      <c r="C124" s="5" t="s">
        <v>745</v>
      </c>
      <c r="D124" s="5" t="s">
        <v>746</v>
      </c>
      <c r="E124" s="6">
        <v>11.0</v>
      </c>
      <c r="F124" s="5" t="s">
        <v>45</v>
      </c>
      <c r="G124" s="6">
        <v>7.0</v>
      </c>
      <c r="H124" s="5" t="s">
        <v>747</v>
      </c>
      <c r="I124" s="6">
        <v>1.507876346E9</v>
      </c>
      <c r="J124" s="7">
        <f>COUNTIFS(Referrals!A:A, B124, Referrals!B:B, A124)</f>
        <v>0</v>
      </c>
      <c r="K124" s="7">
        <f t="shared" si="1"/>
        <v>0</v>
      </c>
      <c r="L124" s="5" t="s">
        <v>748</v>
      </c>
    </row>
    <row r="125">
      <c r="A125" s="5" t="s">
        <v>749</v>
      </c>
      <c r="B125" s="5" t="s">
        <v>745</v>
      </c>
      <c r="C125" s="5" t="s">
        <v>750</v>
      </c>
      <c r="D125" s="5" t="s">
        <v>751</v>
      </c>
      <c r="E125" s="6">
        <v>11.0</v>
      </c>
      <c r="F125" s="5" t="s">
        <v>45</v>
      </c>
      <c r="G125" s="6">
        <v>7.0</v>
      </c>
      <c r="H125" s="5" t="s">
        <v>752</v>
      </c>
      <c r="I125" s="8" t="str">
        <f>+1-860-511-4541x967</f>
        <v>#ERROR!</v>
      </c>
      <c r="J125" s="7">
        <f>COUNTIFS(Referrals!A:A, B125, Referrals!B:B, A125)</f>
        <v>0</v>
      </c>
      <c r="K125" s="7">
        <f t="shared" si="1"/>
        <v>0</v>
      </c>
      <c r="L125" s="5" t="s">
        <v>753</v>
      </c>
    </row>
    <row r="126">
      <c r="A126" s="5" t="s">
        <v>314</v>
      </c>
      <c r="B126" s="5" t="s">
        <v>754</v>
      </c>
      <c r="C126" s="5" t="s">
        <v>392</v>
      </c>
      <c r="D126" s="5" t="s">
        <v>755</v>
      </c>
      <c r="E126" s="6">
        <v>14.0</v>
      </c>
      <c r="F126" s="5" t="s">
        <v>16</v>
      </c>
      <c r="G126" s="6">
        <v>7.0</v>
      </c>
      <c r="H126" s="5" t="s">
        <v>756</v>
      </c>
      <c r="I126" s="5" t="s">
        <v>757</v>
      </c>
      <c r="J126" s="7">
        <f>COUNTIFS(Referrals!A:A, B126, Referrals!B:B, A126)</f>
        <v>0</v>
      </c>
      <c r="K126" s="7">
        <f t="shared" si="1"/>
        <v>0</v>
      </c>
      <c r="L126" s="5" t="s">
        <v>758</v>
      </c>
    </row>
    <row r="127">
      <c r="A127" s="5" t="s">
        <v>759</v>
      </c>
      <c r="B127" s="5" t="s">
        <v>760</v>
      </c>
      <c r="C127" s="5" t="s">
        <v>646</v>
      </c>
      <c r="D127" s="5" t="s">
        <v>761</v>
      </c>
      <c r="E127" s="6">
        <v>13.0</v>
      </c>
      <c r="F127" s="5" t="s">
        <v>16</v>
      </c>
      <c r="G127" s="6">
        <v>6.0</v>
      </c>
      <c r="H127" s="5" t="s">
        <v>762</v>
      </c>
      <c r="I127" s="5" t="s">
        <v>763</v>
      </c>
      <c r="J127" s="7">
        <f>COUNTIFS(Referrals!A:A, B127, Referrals!B:B, A127)</f>
        <v>0</v>
      </c>
      <c r="K127" s="7">
        <f t="shared" si="1"/>
        <v>0</v>
      </c>
      <c r="L127" s="5" t="s">
        <v>764</v>
      </c>
    </row>
    <row r="128">
      <c r="A128" s="5" t="s">
        <v>765</v>
      </c>
      <c r="B128" s="5" t="s">
        <v>766</v>
      </c>
      <c r="C128" s="5" t="s">
        <v>340</v>
      </c>
      <c r="D128" s="5" t="s">
        <v>767</v>
      </c>
      <c r="E128" s="6">
        <v>12.0</v>
      </c>
      <c r="F128" s="5" t="s">
        <v>16</v>
      </c>
      <c r="G128" s="6">
        <v>8.0</v>
      </c>
      <c r="H128" s="5" t="s">
        <v>768</v>
      </c>
      <c r="I128" s="8" t="str">
        <f>+1-212-600-7324x5505</f>
        <v>#ERROR!</v>
      </c>
      <c r="J128" s="7">
        <f>COUNTIFS(Referrals!A:A, B128, Referrals!B:B, A128)</f>
        <v>0</v>
      </c>
      <c r="K128" s="7">
        <f t="shared" si="1"/>
        <v>0</v>
      </c>
      <c r="L128" s="5" t="s">
        <v>769</v>
      </c>
    </row>
    <row r="129">
      <c r="A129" s="5" t="s">
        <v>90</v>
      </c>
      <c r="B129" s="5" t="s">
        <v>646</v>
      </c>
      <c r="C129" s="5" t="s">
        <v>770</v>
      </c>
      <c r="D129" s="5" t="s">
        <v>771</v>
      </c>
      <c r="E129" s="6">
        <v>13.0</v>
      </c>
      <c r="F129" s="5" t="s">
        <v>16</v>
      </c>
      <c r="G129" s="6">
        <v>8.0</v>
      </c>
      <c r="H129" s="5" t="s">
        <v>772</v>
      </c>
      <c r="I129" s="5" t="s">
        <v>773</v>
      </c>
      <c r="J129" s="7">
        <f>COUNTIFS(Referrals!A:A, B129, Referrals!B:B, A129)</f>
        <v>0</v>
      </c>
      <c r="K129" s="7">
        <f t="shared" si="1"/>
        <v>0</v>
      </c>
      <c r="L129" s="5" t="s">
        <v>774</v>
      </c>
    </row>
    <row r="130">
      <c r="A130" s="5" t="s">
        <v>471</v>
      </c>
      <c r="B130" s="5" t="s">
        <v>423</v>
      </c>
      <c r="C130" s="5" t="s">
        <v>247</v>
      </c>
      <c r="D130" s="5" t="s">
        <v>775</v>
      </c>
      <c r="E130" s="6">
        <v>12.0</v>
      </c>
      <c r="F130" s="5" t="s">
        <v>16</v>
      </c>
      <c r="G130" s="6">
        <v>7.0</v>
      </c>
      <c r="H130" s="5" t="s">
        <v>776</v>
      </c>
      <c r="I130" s="5" t="s">
        <v>777</v>
      </c>
      <c r="J130" s="7">
        <f>COUNTIFS(Referrals!A:A, B130, Referrals!B:B, A130)</f>
        <v>0</v>
      </c>
      <c r="K130" s="7">
        <f t="shared" si="1"/>
        <v>0</v>
      </c>
      <c r="L130" s="5" t="s">
        <v>778</v>
      </c>
    </row>
    <row r="131">
      <c r="A131" s="5" t="s">
        <v>779</v>
      </c>
      <c r="B131" s="5" t="s">
        <v>98</v>
      </c>
      <c r="C131" s="5" t="s">
        <v>29</v>
      </c>
      <c r="D131" s="5" t="s">
        <v>780</v>
      </c>
      <c r="E131" s="6">
        <v>13.0</v>
      </c>
      <c r="F131" s="5" t="s">
        <v>45</v>
      </c>
      <c r="G131" s="6">
        <v>6.0</v>
      </c>
      <c r="H131" s="5" t="s">
        <v>781</v>
      </c>
      <c r="I131" s="5" t="s">
        <v>782</v>
      </c>
      <c r="J131" s="7">
        <f>COUNTIFS(Referrals!A:A, B131, Referrals!B:B, A131)</f>
        <v>0</v>
      </c>
      <c r="K131" s="7">
        <f t="shared" si="1"/>
        <v>0</v>
      </c>
      <c r="L131" s="5" t="s">
        <v>783</v>
      </c>
    </row>
    <row r="132">
      <c r="A132" s="5" t="s">
        <v>784</v>
      </c>
      <c r="B132" s="5" t="s">
        <v>785</v>
      </c>
      <c r="C132" s="5" t="s">
        <v>786</v>
      </c>
      <c r="D132" s="5" t="s">
        <v>787</v>
      </c>
      <c r="E132" s="6">
        <v>13.0</v>
      </c>
      <c r="F132" s="5" t="s">
        <v>16</v>
      </c>
      <c r="G132" s="6">
        <v>7.0</v>
      </c>
      <c r="H132" s="5" t="s">
        <v>788</v>
      </c>
      <c r="I132" s="5" t="s">
        <v>789</v>
      </c>
      <c r="J132" s="7">
        <f>COUNTIFS(Referrals!A:A, B132, Referrals!B:B, A132)</f>
        <v>0</v>
      </c>
      <c r="K132" s="7">
        <f t="shared" si="1"/>
        <v>0</v>
      </c>
      <c r="L132" s="5" t="s">
        <v>790</v>
      </c>
    </row>
    <row r="133">
      <c r="A133" s="5" t="s">
        <v>152</v>
      </c>
      <c r="B133" s="5" t="s">
        <v>290</v>
      </c>
      <c r="C133" s="5" t="s">
        <v>340</v>
      </c>
      <c r="D133" s="5" t="s">
        <v>791</v>
      </c>
      <c r="E133" s="6">
        <v>14.0</v>
      </c>
      <c r="F133" s="5" t="s">
        <v>45</v>
      </c>
      <c r="G133" s="6">
        <v>8.0</v>
      </c>
      <c r="H133" s="5" t="s">
        <v>792</v>
      </c>
      <c r="I133" s="5" t="s">
        <v>793</v>
      </c>
      <c r="J133" s="7">
        <f>COUNTIFS(Referrals!A:A, B133, Referrals!B:B, A133)</f>
        <v>0</v>
      </c>
      <c r="K133" s="7">
        <f t="shared" si="1"/>
        <v>0</v>
      </c>
      <c r="L133" s="5" t="s">
        <v>794</v>
      </c>
    </row>
    <row r="134">
      <c r="A134" s="5" t="s">
        <v>795</v>
      </c>
      <c r="B134" s="5" t="s">
        <v>796</v>
      </c>
      <c r="C134" s="5" t="s">
        <v>797</v>
      </c>
      <c r="D134" s="5" t="s">
        <v>798</v>
      </c>
      <c r="E134" s="6">
        <v>14.0</v>
      </c>
      <c r="F134" s="5" t="s">
        <v>45</v>
      </c>
      <c r="G134" s="6">
        <v>7.0</v>
      </c>
      <c r="H134" s="5" t="s">
        <v>799</v>
      </c>
      <c r="I134" s="5" t="s">
        <v>800</v>
      </c>
      <c r="J134" s="7">
        <f>COUNTIFS(Referrals!A:A, B134, Referrals!B:B, A134)</f>
        <v>0</v>
      </c>
      <c r="K134" s="7">
        <f t="shared" si="1"/>
        <v>0</v>
      </c>
      <c r="L134" s="5" t="s">
        <v>801</v>
      </c>
    </row>
    <row r="135">
      <c r="A135" s="5" t="s">
        <v>802</v>
      </c>
      <c r="B135" s="5" t="s">
        <v>623</v>
      </c>
      <c r="C135" s="5" t="s">
        <v>133</v>
      </c>
      <c r="D135" s="5" t="s">
        <v>803</v>
      </c>
      <c r="E135" s="6">
        <v>12.0</v>
      </c>
      <c r="F135" s="5" t="s">
        <v>16</v>
      </c>
      <c r="G135" s="6">
        <v>6.0</v>
      </c>
      <c r="H135" s="5" t="s">
        <v>804</v>
      </c>
      <c r="I135" s="5" t="s">
        <v>805</v>
      </c>
      <c r="J135" s="7">
        <f>COUNTIFS(Referrals!A:A, B135, Referrals!B:B, A135)</f>
        <v>0</v>
      </c>
      <c r="K135" s="7">
        <f t="shared" si="1"/>
        <v>0</v>
      </c>
      <c r="L135" s="5" t="s">
        <v>806</v>
      </c>
    </row>
    <row r="136">
      <c r="A136" s="5" t="s">
        <v>131</v>
      </c>
      <c r="B136" s="5" t="s">
        <v>139</v>
      </c>
      <c r="C136" s="5" t="s">
        <v>807</v>
      </c>
      <c r="D136" s="5" t="s">
        <v>808</v>
      </c>
      <c r="E136" s="6">
        <v>13.0</v>
      </c>
      <c r="F136" s="5" t="s">
        <v>16</v>
      </c>
      <c r="G136" s="6">
        <v>6.0</v>
      </c>
      <c r="H136" s="5" t="s">
        <v>809</v>
      </c>
      <c r="I136" s="5" t="s">
        <v>810</v>
      </c>
      <c r="J136" s="7">
        <f>COUNTIFS(Referrals!A:A, B136, Referrals!B:B, A136)</f>
        <v>0</v>
      </c>
      <c r="K136" s="7">
        <f t="shared" si="1"/>
        <v>0</v>
      </c>
      <c r="L136" s="5" t="s">
        <v>811</v>
      </c>
    </row>
    <row r="137">
      <c r="A137" s="5" t="s">
        <v>749</v>
      </c>
      <c r="B137" s="5" t="s">
        <v>812</v>
      </c>
      <c r="C137" s="5" t="s">
        <v>473</v>
      </c>
      <c r="D137" s="5" t="s">
        <v>813</v>
      </c>
      <c r="E137" s="6">
        <v>13.0</v>
      </c>
      <c r="F137" s="5" t="s">
        <v>45</v>
      </c>
      <c r="G137" s="6">
        <v>6.0</v>
      </c>
      <c r="H137" s="5" t="s">
        <v>814</v>
      </c>
      <c r="I137" s="5" t="s">
        <v>815</v>
      </c>
      <c r="J137" s="7">
        <f>COUNTIFS(Referrals!A:A, B137, Referrals!B:B, A137)</f>
        <v>0</v>
      </c>
      <c r="K137" s="7">
        <f t="shared" si="1"/>
        <v>0</v>
      </c>
      <c r="L137" s="5" t="s">
        <v>816</v>
      </c>
    </row>
    <row r="138">
      <c r="A138" s="5" t="s">
        <v>131</v>
      </c>
      <c r="B138" s="5" t="s">
        <v>472</v>
      </c>
      <c r="C138" s="5" t="s">
        <v>817</v>
      </c>
      <c r="D138" s="5" t="s">
        <v>818</v>
      </c>
      <c r="E138" s="6">
        <v>13.0</v>
      </c>
      <c r="F138" s="5" t="s">
        <v>45</v>
      </c>
      <c r="G138" s="6">
        <v>8.0</v>
      </c>
      <c r="H138" s="5" t="s">
        <v>819</v>
      </c>
      <c r="I138" s="5" t="s">
        <v>820</v>
      </c>
      <c r="J138" s="7">
        <f>COUNTIFS(Referrals!A:A, B138, Referrals!B:B, A138)</f>
        <v>0</v>
      </c>
      <c r="K138" s="7">
        <f t="shared" si="1"/>
        <v>0</v>
      </c>
      <c r="L138" s="5" t="s">
        <v>821</v>
      </c>
    </row>
    <row r="139">
      <c r="A139" s="5" t="s">
        <v>422</v>
      </c>
      <c r="B139" s="5" t="s">
        <v>822</v>
      </c>
      <c r="C139" s="5" t="s">
        <v>423</v>
      </c>
      <c r="D139" s="5" t="s">
        <v>823</v>
      </c>
      <c r="E139" s="6">
        <v>12.0</v>
      </c>
      <c r="F139" s="5" t="s">
        <v>45</v>
      </c>
      <c r="G139" s="6">
        <v>6.0</v>
      </c>
      <c r="H139" s="5" t="s">
        <v>824</v>
      </c>
      <c r="I139" s="5" t="s">
        <v>825</v>
      </c>
      <c r="J139" s="7">
        <f>COUNTIFS(Referrals!A:A, B139, Referrals!B:B, A139)</f>
        <v>0</v>
      </c>
      <c r="K139" s="7">
        <f t="shared" si="1"/>
        <v>0</v>
      </c>
      <c r="L139" s="5" t="s">
        <v>826</v>
      </c>
    </row>
    <row r="140">
      <c r="A140" s="5" t="s">
        <v>827</v>
      </c>
      <c r="B140" s="5" t="s">
        <v>646</v>
      </c>
      <c r="C140" s="5" t="s">
        <v>828</v>
      </c>
      <c r="D140" s="5" t="s">
        <v>829</v>
      </c>
      <c r="E140" s="6">
        <v>13.0</v>
      </c>
      <c r="F140" s="5" t="s">
        <v>16</v>
      </c>
      <c r="G140" s="6">
        <v>8.0</v>
      </c>
      <c r="H140" s="5" t="s">
        <v>830</v>
      </c>
      <c r="I140" s="6">
        <v>1.978581151E9</v>
      </c>
      <c r="J140" s="7">
        <f>COUNTIFS(Referrals!A:A, B140, Referrals!B:B, A140)</f>
        <v>0</v>
      </c>
      <c r="K140" s="7">
        <f t="shared" si="1"/>
        <v>0</v>
      </c>
      <c r="L140" s="5" t="s">
        <v>831</v>
      </c>
    </row>
    <row r="141">
      <c r="A141" s="5" t="s">
        <v>365</v>
      </c>
      <c r="B141" s="5" t="s">
        <v>832</v>
      </c>
      <c r="C141" s="5" t="s">
        <v>833</v>
      </c>
      <c r="D141" s="5" t="s">
        <v>834</v>
      </c>
      <c r="E141" s="6">
        <v>14.0</v>
      </c>
      <c r="F141" s="5" t="s">
        <v>16</v>
      </c>
      <c r="G141" s="6">
        <v>6.0</v>
      </c>
      <c r="H141" s="5" t="s">
        <v>835</v>
      </c>
      <c r="I141" s="5" t="s">
        <v>836</v>
      </c>
      <c r="J141" s="7">
        <f>COUNTIFS(Referrals!A:A, B141, Referrals!B:B, A141)</f>
        <v>0</v>
      </c>
      <c r="K141" s="7">
        <f t="shared" si="1"/>
        <v>0</v>
      </c>
      <c r="L141" s="5" t="s">
        <v>837</v>
      </c>
    </row>
    <row r="142">
      <c r="A142" s="5" t="s">
        <v>314</v>
      </c>
      <c r="B142" s="5" t="s">
        <v>36</v>
      </c>
      <c r="C142" s="5" t="s">
        <v>652</v>
      </c>
      <c r="D142" s="5" t="s">
        <v>838</v>
      </c>
      <c r="E142" s="6">
        <v>14.0</v>
      </c>
      <c r="F142" s="5" t="s">
        <v>16</v>
      </c>
      <c r="G142" s="6">
        <v>7.0</v>
      </c>
      <c r="H142" s="5" t="s">
        <v>839</v>
      </c>
      <c r="I142" s="8" t="str">
        <f>+1-944-237-2907x2950</f>
        <v>#ERROR!</v>
      </c>
      <c r="J142" s="7">
        <f>COUNTIFS(Referrals!A:A, B142, Referrals!B:B, A142)</f>
        <v>0</v>
      </c>
      <c r="K142" s="7">
        <f t="shared" si="1"/>
        <v>0</v>
      </c>
      <c r="L142" s="5" t="s">
        <v>840</v>
      </c>
    </row>
    <row r="143">
      <c r="A143" s="5" t="s">
        <v>239</v>
      </c>
      <c r="B143" s="5" t="s">
        <v>750</v>
      </c>
      <c r="C143" s="5" t="s">
        <v>796</v>
      </c>
      <c r="D143" s="5" t="s">
        <v>841</v>
      </c>
      <c r="E143" s="6">
        <v>12.0</v>
      </c>
      <c r="F143" s="5" t="s">
        <v>16</v>
      </c>
      <c r="G143" s="6">
        <v>6.0</v>
      </c>
      <c r="H143" s="5" t="s">
        <v>842</v>
      </c>
      <c r="I143" s="5" t="s">
        <v>843</v>
      </c>
      <c r="J143" s="7">
        <f>COUNTIFS(Referrals!A:A, B143, Referrals!B:B, A143)</f>
        <v>0</v>
      </c>
      <c r="K143" s="7">
        <f t="shared" si="1"/>
        <v>0</v>
      </c>
      <c r="L143" s="5" t="s">
        <v>844</v>
      </c>
    </row>
    <row r="144">
      <c r="A144" s="5" t="s">
        <v>525</v>
      </c>
      <c r="B144" s="5" t="s">
        <v>845</v>
      </c>
      <c r="C144" s="5" t="s">
        <v>846</v>
      </c>
      <c r="D144" s="5" t="s">
        <v>847</v>
      </c>
      <c r="E144" s="6">
        <v>14.0</v>
      </c>
      <c r="F144" s="5" t="s">
        <v>16</v>
      </c>
      <c r="G144" s="6">
        <v>8.0</v>
      </c>
      <c r="H144" s="5" t="s">
        <v>848</v>
      </c>
      <c r="I144" s="5" t="s">
        <v>849</v>
      </c>
      <c r="J144" s="7">
        <f>COUNTIFS(Referrals!A:A, B144, Referrals!B:B, A144)</f>
        <v>0</v>
      </c>
      <c r="K144" s="7">
        <f t="shared" si="1"/>
        <v>0</v>
      </c>
      <c r="L144" s="5" t="s">
        <v>850</v>
      </c>
    </row>
    <row r="145">
      <c r="A145" s="5" t="s">
        <v>34</v>
      </c>
      <c r="B145" s="5" t="s">
        <v>851</v>
      </c>
      <c r="C145" s="5" t="s">
        <v>13</v>
      </c>
      <c r="D145" s="5" t="s">
        <v>852</v>
      </c>
      <c r="E145" s="6">
        <v>13.0</v>
      </c>
      <c r="F145" s="5" t="s">
        <v>16</v>
      </c>
      <c r="G145" s="6">
        <v>7.0</v>
      </c>
      <c r="H145" s="5" t="s">
        <v>853</v>
      </c>
      <c r="I145" s="5" t="s">
        <v>854</v>
      </c>
      <c r="J145" s="7">
        <f>COUNTIFS(Referrals!A:A, B145, Referrals!B:B, A145)</f>
        <v>0</v>
      </c>
      <c r="K145" s="7">
        <f t="shared" si="1"/>
        <v>0</v>
      </c>
      <c r="L145" s="5" t="s">
        <v>855</v>
      </c>
    </row>
    <row r="146">
      <c r="A146" s="5" t="s">
        <v>724</v>
      </c>
      <c r="B146" s="5" t="s">
        <v>576</v>
      </c>
      <c r="C146" s="5" t="s">
        <v>856</v>
      </c>
      <c r="D146" s="5" t="s">
        <v>857</v>
      </c>
      <c r="E146" s="6">
        <v>14.0</v>
      </c>
      <c r="F146" s="5" t="s">
        <v>45</v>
      </c>
      <c r="G146" s="6">
        <v>8.0</v>
      </c>
      <c r="H146" s="5" t="s">
        <v>858</v>
      </c>
      <c r="I146" s="6">
        <v>-4716.0</v>
      </c>
      <c r="J146" s="7">
        <f>COUNTIFS(Referrals!A:A, B146, Referrals!B:B, A146)</f>
        <v>0</v>
      </c>
      <c r="K146" s="7">
        <f t="shared" si="1"/>
        <v>0</v>
      </c>
      <c r="L146" s="5" t="s">
        <v>859</v>
      </c>
    </row>
    <row r="147">
      <c r="A147" s="5" t="s">
        <v>860</v>
      </c>
      <c r="B147" s="5" t="s">
        <v>861</v>
      </c>
      <c r="C147" s="5" t="s">
        <v>862</v>
      </c>
      <c r="D147" s="5" t="s">
        <v>863</v>
      </c>
      <c r="E147" s="6">
        <v>11.0</v>
      </c>
      <c r="F147" s="5" t="s">
        <v>16</v>
      </c>
      <c r="G147" s="6">
        <v>6.0</v>
      </c>
      <c r="H147" s="5" t="s">
        <v>864</v>
      </c>
      <c r="I147" s="6">
        <v>2.40208531E9</v>
      </c>
      <c r="J147" s="7">
        <f>COUNTIFS(Referrals!A:A, B147, Referrals!B:B, A147)</f>
        <v>0</v>
      </c>
      <c r="K147" s="7">
        <f t="shared" si="1"/>
        <v>0</v>
      </c>
      <c r="L147" s="5" t="s">
        <v>865</v>
      </c>
    </row>
    <row r="148">
      <c r="A148" s="5" t="s">
        <v>158</v>
      </c>
      <c r="B148" s="5" t="s">
        <v>185</v>
      </c>
      <c r="C148" s="5" t="s">
        <v>442</v>
      </c>
      <c r="D148" s="5" t="s">
        <v>866</v>
      </c>
      <c r="E148" s="6">
        <v>12.0</v>
      </c>
      <c r="F148" s="5" t="s">
        <v>45</v>
      </c>
      <c r="G148" s="6">
        <v>6.0</v>
      </c>
      <c r="H148" s="5" t="s">
        <v>867</v>
      </c>
      <c r="I148" s="5" t="s">
        <v>868</v>
      </c>
      <c r="J148" s="7">
        <f>COUNTIFS(Referrals!A:A, B148, Referrals!B:B, A148)</f>
        <v>0</v>
      </c>
      <c r="K148" s="7">
        <f t="shared" si="1"/>
        <v>0</v>
      </c>
      <c r="L148" s="5" t="s">
        <v>869</v>
      </c>
    </row>
    <row r="149">
      <c r="A149" s="5" t="s">
        <v>870</v>
      </c>
      <c r="B149" s="5" t="s">
        <v>104</v>
      </c>
      <c r="C149" s="5" t="s">
        <v>479</v>
      </c>
      <c r="D149" s="5" t="s">
        <v>871</v>
      </c>
      <c r="E149" s="6">
        <v>14.0</v>
      </c>
      <c r="F149" s="5" t="s">
        <v>16</v>
      </c>
      <c r="G149" s="6">
        <v>8.0</v>
      </c>
      <c r="H149" s="5" t="s">
        <v>872</v>
      </c>
      <c r="I149" s="6">
        <v>8.853654302E9</v>
      </c>
      <c r="J149" s="7">
        <f>COUNTIFS(Referrals!A:A, B149, Referrals!B:B, A149)</f>
        <v>0</v>
      </c>
      <c r="K149" s="7">
        <f t="shared" si="1"/>
        <v>0</v>
      </c>
      <c r="L149" s="5" t="s">
        <v>873</v>
      </c>
    </row>
    <row r="150">
      <c r="A150" s="5" t="s">
        <v>874</v>
      </c>
      <c r="B150" s="5" t="s">
        <v>284</v>
      </c>
      <c r="C150" s="5" t="s">
        <v>210</v>
      </c>
      <c r="D150" s="5" t="s">
        <v>875</v>
      </c>
      <c r="E150" s="6">
        <v>14.0</v>
      </c>
      <c r="F150" s="5" t="s">
        <v>45</v>
      </c>
      <c r="G150" s="6">
        <v>6.0</v>
      </c>
      <c r="H150" s="5" t="s">
        <v>876</v>
      </c>
      <c r="I150" s="6">
        <v>-3186.0</v>
      </c>
      <c r="J150" s="7">
        <f>COUNTIFS(Referrals!A:A, B150, Referrals!B:B, A150)</f>
        <v>0</v>
      </c>
      <c r="K150" s="7">
        <f t="shared" si="1"/>
        <v>0</v>
      </c>
      <c r="L150" s="5" t="s">
        <v>877</v>
      </c>
    </row>
    <row r="151">
      <c r="A151" s="5" t="s">
        <v>124</v>
      </c>
      <c r="B151" s="5" t="s">
        <v>878</v>
      </c>
      <c r="C151" s="5" t="s">
        <v>879</v>
      </c>
      <c r="D151" s="5" t="s">
        <v>880</v>
      </c>
      <c r="E151" s="6">
        <v>11.0</v>
      </c>
      <c r="F151" s="5" t="s">
        <v>16</v>
      </c>
      <c r="G151" s="6">
        <v>7.0</v>
      </c>
      <c r="H151" s="5" t="s">
        <v>881</v>
      </c>
      <c r="I151" s="6">
        <v>7.056666609E9</v>
      </c>
      <c r="J151" s="7">
        <f>COUNTIFS(Referrals!A:A, B151, Referrals!B:B, A151)</f>
        <v>0</v>
      </c>
      <c r="K151" s="7">
        <f t="shared" si="1"/>
        <v>0</v>
      </c>
      <c r="L151" s="5" t="s">
        <v>882</v>
      </c>
    </row>
    <row r="152">
      <c r="A152" s="5" t="s">
        <v>245</v>
      </c>
      <c r="B152" s="5" t="s">
        <v>234</v>
      </c>
      <c r="C152" s="5" t="s">
        <v>520</v>
      </c>
      <c r="D152" s="5" t="s">
        <v>883</v>
      </c>
      <c r="E152" s="6">
        <v>11.0</v>
      </c>
      <c r="F152" s="5" t="s">
        <v>16</v>
      </c>
      <c r="G152" s="6">
        <v>8.0</v>
      </c>
      <c r="H152" s="5" t="s">
        <v>884</v>
      </c>
      <c r="I152" s="5" t="s">
        <v>885</v>
      </c>
      <c r="J152" s="7">
        <f>COUNTIFS(Referrals!A:A, B152, Referrals!B:B, A152)</f>
        <v>0</v>
      </c>
      <c r="K152" s="7">
        <f t="shared" si="1"/>
        <v>0</v>
      </c>
      <c r="L152" s="5" t="s">
        <v>886</v>
      </c>
    </row>
    <row r="153">
      <c r="A153" s="5" t="s">
        <v>887</v>
      </c>
      <c r="B153" s="5" t="s">
        <v>888</v>
      </c>
      <c r="C153" s="5" t="s">
        <v>436</v>
      </c>
      <c r="D153" s="5" t="s">
        <v>889</v>
      </c>
      <c r="E153" s="6">
        <v>11.0</v>
      </c>
      <c r="F153" s="5" t="s">
        <v>45</v>
      </c>
      <c r="G153" s="6">
        <v>7.0</v>
      </c>
      <c r="H153" s="5" t="s">
        <v>890</v>
      </c>
      <c r="I153" s="5" t="s">
        <v>891</v>
      </c>
      <c r="J153" s="7">
        <f>COUNTIFS(Referrals!A:A, B153, Referrals!B:B, A153)</f>
        <v>0</v>
      </c>
      <c r="K153" s="7">
        <f t="shared" si="1"/>
        <v>0</v>
      </c>
      <c r="L153" s="5" t="s">
        <v>892</v>
      </c>
    </row>
    <row r="154">
      <c r="A154" s="5" t="s">
        <v>893</v>
      </c>
      <c r="B154" s="5" t="s">
        <v>13</v>
      </c>
      <c r="C154" s="5" t="s">
        <v>43</v>
      </c>
      <c r="D154" s="5" t="s">
        <v>894</v>
      </c>
      <c r="E154" s="6">
        <v>13.0</v>
      </c>
      <c r="F154" s="5" t="s">
        <v>16</v>
      </c>
      <c r="G154" s="6">
        <v>7.0</v>
      </c>
      <c r="H154" s="5" t="s">
        <v>895</v>
      </c>
      <c r="I154" s="8" t="str">
        <f>+1-975-284-9145x886</f>
        <v>#ERROR!</v>
      </c>
      <c r="J154" s="7">
        <f>COUNTIFS(Referrals!A:A, B154, Referrals!B:B, A154)</f>
        <v>0</v>
      </c>
      <c r="K154" s="7">
        <f t="shared" si="1"/>
        <v>0</v>
      </c>
      <c r="L154" s="5" t="s">
        <v>896</v>
      </c>
    </row>
    <row r="155">
      <c r="A155" s="5" t="s">
        <v>339</v>
      </c>
      <c r="B155" s="5" t="s">
        <v>897</v>
      </c>
      <c r="C155" s="5" t="s">
        <v>898</v>
      </c>
      <c r="D155" s="5" t="s">
        <v>899</v>
      </c>
      <c r="E155" s="6">
        <v>14.0</v>
      </c>
      <c r="F155" s="5" t="s">
        <v>16</v>
      </c>
      <c r="G155" s="6">
        <v>6.0</v>
      </c>
      <c r="H155" s="5" t="s">
        <v>900</v>
      </c>
      <c r="I155" s="5" t="s">
        <v>901</v>
      </c>
      <c r="J155" s="7">
        <f>COUNTIFS(Referrals!A:A, B155, Referrals!B:B, A155)</f>
        <v>0</v>
      </c>
      <c r="K155" s="7">
        <f t="shared" si="1"/>
        <v>0</v>
      </c>
      <c r="L155" s="5" t="s">
        <v>902</v>
      </c>
    </row>
    <row r="156">
      <c r="A156" s="5" t="s">
        <v>320</v>
      </c>
      <c r="B156" s="5" t="s">
        <v>341</v>
      </c>
      <c r="C156" s="5" t="s">
        <v>254</v>
      </c>
      <c r="D156" s="5" t="s">
        <v>903</v>
      </c>
      <c r="E156" s="6">
        <v>12.0</v>
      </c>
      <c r="F156" s="5" t="s">
        <v>45</v>
      </c>
      <c r="G156" s="6">
        <v>7.0</v>
      </c>
      <c r="H156" s="5" t="s">
        <v>904</v>
      </c>
      <c r="I156" s="5" t="s">
        <v>905</v>
      </c>
      <c r="J156" s="7">
        <f>COUNTIFS(Referrals!A:A, B156, Referrals!B:B, A156)</f>
        <v>0</v>
      </c>
      <c r="K156" s="7">
        <f t="shared" si="1"/>
        <v>0</v>
      </c>
      <c r="L156" s="5" t="s">
        <v>906</v>
      </c>
    </row>
    <row r="157">
      <c r="A157" s="5" t="s">
        <v>907</v>
      </c>
      <c r="B157" s="5" t="s">
        <v>908</v>
      </c>
      <c r="C157" s="5" t="s">
        <v>909</v>
      </c>
      <c r="D157" s="5" t="s">
        <v>910</v>
      </c>
      <c r="E157" s="6">
        <v>13.0</v>
      </c>
      <c r="F157" s="5" t="s">
        <v>45</v>
      </c>
      <c r="G157" s="6">
        <v>8.0</v>
      </c>
      <c r="H157" s="5" t="s">
        <v>911</v>
      </c>
      <c r="I157" s="5" t="s">
        <v>912</v>
      </c>
      <c r="J157" s="7">
        <f>COUNTIFS(Referrals!A:A, B157, Referrals!B:B, A157)</f>
        <v>0</v>
      </c>
      <c r="K157" s="7">
        <f t="shared" si="1"/>
        <v>0</v>
      </c>
      <c r="L157" s="5" t="s">
        <v>913</v>
      </c>
    </row>
    <row r="158">
      <c r="A158" s="5" t="s">
        <v>914</v>
      </c>
      <c r="B158" s="5" t="s">
        <v>862</v>
      </c>
      <c r="C158" s="5" t="s">
        <v>915</v>
      </c>
      <c r="D158" s="5" t="s">
        <v>916</v>
      </c>
      <c r="E158" s="6">
        <v>12.0</v>
      </c>
      <c r="F158" s="5" t="s">
        <v>16</v>
      </c>
      <c r="G158" s="6">
        <v>6.0</v>
      </c>
      <c r="H158" s="5" t="s">
        <v>917</v>
      </c>
      <c r="I158" s="5" t="s">
        <v>918</v>
      </c>
      <c r="J158" s="7">
        <f>COUNTIFS(Referrals!A:A, B158, Referrals!B:B, A158)</f>
        <v>0</v>
      </c>
      <c r="K158" s="7">
        <f t="shared" si="1"/>
        <v>0</v>
      </c>
      <c r="L158" s="5" t="s">
        <v>919</v>
      </c>
    </row>
    <row r="159">
      <c r="A159" s="5" t="s">
        <v>920</v>
      </c>
      <c r="B159" s="5" t="s">
        <v>340</v>
      </c>
      <c r="C159" s="5" t="s">
        <v>750</v>
      </c>
      <c r="D159" s="5" t="s">
        <v>921</v>
      </c>
      <c r="E159" s="6">
        <v>12.0</v>
      </c>
      <c r="F159" s="5" t="s">
        <v>45</v>
      </c>
      <c r="G159" s="6">
        <v>8.0</v>
      </c>
      <c r="H159" s="5" t="s">
        <v>922</v>
      </c>
      <c r="I159" s="5" t="s">
        <v>923</v>
      </c>
      <c r="J159" s="7">
        <f>COUNTIFS(Referrals!A:A, B159, Referrals!B:B, A159)</f>
        <v>0</v>
      </c>
      <c r="K159" s="7">
        <f t="shared" si="1"/>
        <v>0</v>
      </c>
      <c r="L159" s="5" t="s">
        <v>924</v>
      </c>
    </row>
    <row r="160">
      <c r="A160" s="5" t="s">
        <v>422</v>
      </c>
      <c r="B160" s="5" t="s">
        <v>925</v>
      </c>
      <c r="C160" s="5" t="s">
        <v>22</v>
      </c>
      <c r="D160" s="5" t="s">
        <v>926</v>
      </c>
      <c r="E160" s="6">
        <v>14.0</v>
      </c>
      <c r="F160" s="5" t="s">
        <v>45</v>
      </c>
      <c r="G160" s="6">
        <v>6.0</v>
      </c>
      <c r="H160" s="5" t="s">
        <v>927</v>
      </c>
      <c r="I160" s="5" t="s">
        <v>928</v>
      </c>
      <c r="J160" s="7">
        <f>COUNTIFS(Referrals!A:A, B160, Referrals!B:B, A160)</f>
        <v>0</v>
      </c>
      <c r="K160" s="7">
        <f t="shared" si="1"/>
        <v>0</v>
      </c>
      <c r="L160" s="5" t="s">
        <v>929</v>
      </c>
    </row>
    <row r="161">
      <c r="A161" s="5" t="s">
        <v>422</v>
      </c>
      <c r="B161" s="5" t="s">
        <v>930</v>
      </c>
      <c r="C161" s="5" t="s">
        <v>104</v>
      </c>
      <c r="D161" s="5" t="s">
        <v>931</v>
      </c>
      <c r="E161" s="6">
        <v>12.0</v>
      </c>
      <c r="F161" s="5" t="s">
        <v>45</v>
      </c>
      <c r="G161" s="6">
        <v>6.0</v>
      </c>
      <c r="H161" s="5" t="s">
        <v>932</v>
      </c>
      <c r="I161" s="5" t="s">
        <v>933</v>
      </c>
      <c r="J161" s="7">
        <f>COUNTIFS(Referrals!A:A, B161, Referrals!B:B, A161)</f>
        <v>0</v>
      </c>
      <c r="K161" s="7">
        <f t="shared" si="1"/>
        <v>0</v>
      </c>
      <c r="L161" s="5" t="s">
        <v>934</v>
      </c>
    </row>
    <row r="162">
      <c r="A162" s="5" t="s">
        <v>491</v>
      </c>
      <c r="B162" s="5" t="s">
        <v>328</v>
      </c>
      <c r="C162" s="5" t="s">
        <v>387</v>
      </c>
      <c r="D162" s="5" t="s">
        <v>935</v>
      </c>
      <c r="E162" s="6">
        <v>14.0</v>
      </c>
      <c r="F162" s="5" t="s">
        <v>16</v>
      </c>
      <c r="G162" s="6">
        <v>7.0</v>
      </c>
      <c r="H162" s="5" t="s">
        <v>936</v>
      </c>
      <c r="I162" s="5" t="s">
        <v>937</v>
      </c>
      <c r="J162" s="7">
        <f>COUNTIFS(Referrals!A:A, B162, Referrals!B:B, A162)</f>
        <v>0</v>
      </c>
      <c r="K162" s="7">
        <f t="shared" si="1"/>
        <v>0</v>
      </c>
      <c r="L162" s="5" t="s">
        <v>938</v>
      </c>
    </row>
    <row r="163">
      <c r="A163" s="5" t="s">
        <v>131</v>
      </c>
      <c r="B163" s="5" t="s">
        <v>939</v>
      </c>
      <c r="C163" s="5" t="s">
        <v>940</v>
      </c>
      <c r="D163" s="5" t="s">
        <v>941</v>
      </c>
      <c r="E163" s="6">
        <v>13.0</v>
      </c>
      <c r="F163" s="5" t="s">
        <v>16</v>
      </c>
      <c r="G163" s="6">
        <v>7.0</v>
      </c>
      <c r="H163" s="5" t="s">
        <v>942</v>
      </c>
      <c r="I163" s="6">
        <v>-8297.0</v>
      </c>
      <c r="J163" s="7">
        <f>COUNTIFS(Referrals!A:A, B163, Referrals!B:B, A163)</f>
        <v>0</v>
      </c>
      <c r="K163" s="7">
        <f t="shared" si="1"/>
        <v>0</v>
      </c>
      <c r="L163" s="5" t="s">
        <v>943</v>
      </c>
    </row>
    <row r="164">
      <c r="A164" s="5" t="s">
        <v>874</v>
      </c>
      <c r="B164" s="5" t="s">
        <v>944</v>
      </c>
      <c r="C164" s="5" t="s">
        <v>133</v>
      </c>
      <c r="D164" s="5" t="s">
        <v>945</v>
      </c>
      <c r="E164" s="6">
        <v>11.0</v>
      </c>
      <c r="F164" s="5" t="s">
        <v>16</v>
      </c>
      <c r="G164" s="6">
        <v>7.0</v>
      </c>
      <c r="H164" s="5" t="s">
        <v>946</v>
      </c>
      <c r="I164" s="5" t="s">
        <v>947</v>
      </c>
      <c r="J164" s="7">
        <f>COUNTIFS(Referrals!A:A, B164, Referrals!B:B, A164)</f>
        <v>0</v>
      </c>
      <c r="K164" s="7">
        <f t="shared" si="1"/>
        <v>0</v>
      </c>
      <c r="L164" s="5" t="s">
        <v>948</v>
      </c>
    </row>
    <row r="165">
      <c r="A165" s="5" t="s">
        <v>949</v>
      </c>
      <c r="B165" s="5" t="s">
        <v>662</v>
      </c>
      <c r="C165" s="5" t="s">
        <v>950</v>
      </c>
      <c r="D165" s="5" t="s">
        <v>951</v>
      </c>
      <c r="E165" s="6">
        <v>11.0</v>
      </c>
      <c r="F165" s="5" t="s">
        <v>16</v>
      </c>
      <c r="G165" s="6">
        <v>6.0</v>
      </c>
      <c r="H165" s="5" t="s">
        <v>952</v>
      </c>
      <c r="I165" s="6">
        <v>-1121.0</v>
      </c>
      <c r="J165" s="7">
        <f>COUNTIFS(Referrals!A:A, B165, Referrals!B:B, A165)</f>
        <v>0</v>
      </c>
      <c r="K165" s="7">
        <f t="shared" si="1"/>
        <v>0</v>
      </c>
      <c r="L165" s="5" t="s">
        <v>953</v>
      </c>
    </row>
    <row r="166">
      <c r="A166" s="5" t="s">
        <v>954</v>
      </c>
      <c r="B166" s="5" t="s">
        <v>955</v>
      </c>
      <c r="C166" s="5" t="s">
        <v>387</v>
      </c>
      <c r="D166" s="5" t="s">
        <v>956</v>
      </c>
      <c r="E166" s="6">
        <v>14.0</v>
      </c>
      <c r="F166" s="5" t="s">
        <v>16</v>
      </c>
      <c r="G166" s="6">
        <v>6.0</v>
      </c>
      <c r="H166" s="5" t="s">
        <v>957</v>
      </c>
      <c r="I166" s="5" t="s">
        <v>958</v>
      </c>
      <c r="J166" s="7">
        <f>COUNTIFS(Referrals!A:A, B166, Referrals!B:B, A166)</f>
        <v>0</v>
      </c>
      <c r="K166" s="7">
        <f t="shared" si="1"/>
        <v>0</v>
      </c>
      <c r="L166" s="5" t="s">
        <v>959</v>
      </c>
    </row>
    <row r="167">
      <c r="A167" s="5" t="s">
        <v>960</v>
      </c>
      <c r="B167" s="5" t="s">
        <v>666</v>
      </c>
      <c r="C167" s="5" t="s">
        <v>961</v>
      </c>
      <c r="D167" s="5" t="s">
        <v>962</v>
      </c>
      <c r="E167" s="6">
        <v>11.0</v>
      </c>
      <c r="F167" s="5" t="s">
        <v>45</v>
      </c>
      <c r="G167" s="6">
        <v>8.0</v>
      </c>
      <c r="H167" s="5" t="s">
        <v>963</v>
      </c>
      <c r="I167" s="5" t="s">
        <v>964</v>
      </c>
      <c r="J167" s="7">
        <f>COUNTIFS(Referrals!A:A, B167, Referrals!B:B, A167)</f>
        <v>0</v>
      </c>
      <c r="K167" s="7">
        <f t="shared" si="1"/>
        <v>0</v>
      </c>
      <c r="L167" s="5" t="s">
        <v>965</v>
      </c>
    </row>
    <row r="168">
      <c r="A168" s="5" t="s">
        <v>966</v>
      </c>
      <c r="B168" s="5" t="s">
        <v>520</v>
      </c>
      <c r="C168" s="5" t="s">
        <v>64</v>
      </c>
      <c r="D168" s="5" t="s">
        <v>967</v>
      </c>
      <c r="E168" s="6">
        <v>13.0</v>
      </c>
      <c r="F168" s="5" t="s">
        <v>16</v>
      </c>
      <c r="G168" s="6">
        <v>8.0</v>
      </c>
      <c r="H168" s="5" t="s">
        <v>968</v>
      </c>
      <c r="I168" s="8" t="str">
        <f>+1-049-386-0667x97457</f>
        <v>#ERROR!</v>
      </c>
      <c r="J168" s="7">
        <f>COUNTIFS(Referrals!A:A, B168, Referrals!B:B, A168)</f>
        <v>0</v>
      </c>
      <c r="K168" s="7">
        <f t="shared" si="1"/>
        <v>0</v>
      </c>
      <c r="L168" s="5" t="s">
        <v>969</v>
      </c>
    </row>
    <row r="169">
      <c r="A169" s="5" t="s">
        <v>970</v>
      </c>
      <c r="B169" s="5" t="s">
        <v>576</v>
      </c>
      <c r="C169" s="5" t="s">
        <v>448</v>
      </c>
      <c r="D169" s="5" t="s">
        <v>971</v>
      </c>
      <c r="E169" s="6">
        <v>11.0</v>
      </c>
      <c r="F169" s="5" t="s">
        <v>45</v>
      </c>
      <c r="G169" s="6">
        <v>7.0</v>
      </c>
      <c r="H169" s="5" t="s">
        <v>972</v>
      </c>
      <c r="I169" s="5" t="s">
        <v>973</v>
      </c>
      <c r="J169" s="7">
        <f>COUNTIFS(Referrals!A:A, B169, Referrals!B:B, A169)</f>
        <v>0</v>
      </c>
      <c r="K169" s="7">
        <f t="shared" si="1"/>
        <v>0</v>
      </c>
      <c r="L169" s="5" t="s">
        <v>974</v>
      </c>
    </row>
    <row r="170">
      <c r="A170" s="5" t="s">
        <v>975</v>
      </c>
      <c r="B170" s="5" t="s">
        <v>976</v>
      </c>
      <c r="C170" s="5" t="s">
        <v>719</v>
      </c>
      <c r="D170" s="5" t="s">
        <v>977</v>
      </c>
      <c r="E170" s="6">
        <v>12.0</v>
      </c>
      <c r="F170" s="5" t="s">
        <v>45</v>
      </c>
      <c r="G170" s="6">
        <v>6.0</v>
      </c>
      <c r="H170" s="5" t="s">
        <v>978</v>
      </c>
      <c r="I170" s="5" t="s">
        <v>979</v>
      </c>
      <c r="J170" s="7">
        <f>COUNTIFS(Referrals!A:A, B170, Referrals!B:B, A170)</f>
        <v>0</v>
      </c>
      <c r="K170" s="7">
        <f t="shared" si="1"/>
        <v>0</v>
      </c>
      <c r="L170" s="5" t="s">
        <v>980</v>
      </c>
    </row>
    <row r="171">
      <c r="A171" s="5" t="s">
        <v>545</v>
      </c>
      <c r="B171" s="5" t="s">
        <v>377</v>
      </c>
      <c r="C171" s="5" t="s">
        <v>159</v>
      </c>
      <c r="D171" s="5" t="s">
        <v>981</v>
      </c>
      <c r="E171" s="6">
        <v>13.0</v>
      </c>
      <c r="F171" s="5" t="s">
        <v>16</v>
      </c>
      <c r="G171" s="6">
        <v>7.0</v>
      </c>
      <c r="H171" s="5" t="s">
        <v>982</v>
      </c>
      <c r="I171" s="5" t="s">
        <v>983</v>
      </c>
      <c r="J171" s="7">
        <f>COUNTIFS(Referrals!A:A, B171, Referrals!B:B, A171)</f>
        <v>0</v>
      </c>
      <c r="K171" s="7">
        <f t="shared" si="1"/>
        <v>0</v>
      </c>
      <c r="L171" s="5" t="s">
        <v>984</v>
      </c>
    </row>
    <row r="172">
      <c r="A172" s="5" t="s">
        <v>985</v>
      </c>
      <c r="B172" s="5" t="s">
        <v>856</v>
      </c>
      <c r="C172" s="5" t="s">
        <v>986</v>
      </c>
      <c r="D172" s="5" t="s">
        <v>987</v>
      </c>
      <c r="E172" s="6">
        <v>12.0</v>
      </c>
      <c r="F172" s="5" t="s">
        <v>16</v>
      </c>
      <c r="G172" s="6">
        <v>8.0</v>
      </c>
      <c r="H172" s="5" t="s">
        <v>988</v>
      </c>
      <c r="I172" s="5" t="s">
        <v>989</v>
      </c>
      <c r="J172" s="7">
        <f>COUNTIFS(Referrals!A:A, B172, Referrals!B:B, A172)</f>
        <v>0</v>
      </c>
      <c r="K172" s="7">
        <f t="shared" si="1"/>
        <v>0</v>
      </c>
      <c r="L172" s="5" t="s">
        <v>990</v>
      </c>
    </row>
    <row r="173">
      <c r="A173" s="5" t="s">
        <v>991</v>
      </c>
      <c r="B173" s="5" t="s">
        <v>992</v>
      </c>
      <c r="C173" s="5" t="s">
        <v>993</v>
      </c>
      <c r="D173" s="5" t="s">
        <v>994</v>
      </c>
      <c r="E173" s="6">
        <v>12.0</v>
      </c>
      <c r="F173" s="5" t="s">
        <v>16</v>
      </c>
      <c r="G173" s="6">
        <v>6.0</v>
      </c>
      <c r="H173" s="5" t="s">
        <v>995</v>
      </c>
      <c r="I173" s="5" t="s">
        <v>996</v>
      </c>
      <c r="J173" s="7">
        <f>COUNTIFS(Referrals!A:A, B173, Referrals!B:B, A173)</f>
        <v>0</v>
      </c>
      <c r="K173" s="7">
        <f t="shared" si="1"/>
        <v>0</v>
      </c>
      <c r="L173" s="5" t="s">
        <v>997</v>
      </c>
    </row>
    <row r="174">
      <c r="A174" s="5" t="s">
        <v>954</v>
      </c>
      <c r="B174" s="5" t="s">
        <v>562</v>
      </c>
      <c r="C174" s="5" t="s">
        <v>998</v>
      </c>
      <c r="D174" s="5" t="s">
        <v>999</v>
      </c>
      <c r="E174" s="6">
        <v>11.0</v>
      </c>
      <c r="F174" s="5" t="s">
        <v>16</v>
      </c>
      <c r="G174" s="6">
        <v>6.0</v>
      </c>
      <c r="H174" s="5" t="s">
        <v>1000</v>
      </c>
      <c r="I174" s="8" t="str">
        <f>+1-450-524-0788x64507</f>
        <v>#ERROR!</v>
      </c>
      <c r="J174" s="7">
        <f>COUNTIFS(Referrals!A:A, B174, Referrals!B:B, A174)</f>
        <v>0</v>
      </c>
      <c r="K174" s="7">
        <f t="shared" si="1"/>
        <v>0</v>
      </c>
      <c r="L174" s="5" t="s">
        <v>1001</v>
      </c>
    </row>
    <row r="175">
      <c r="A175" s="5" t="s">
        <v>502</v>
      </c>
      <c r="B175" s="5" t="s">
        <v>153</v>
      </c>
      <c r="C175" s="5" t="s">
        <v>410</v>
      </c>
      <c r="D175" s="5" t="s">
        <v>1002</v>
      </c>
      <c r="E175" s="6">
        <v>13.0</v>
      </c>
      <c r="F175" s="5" t="s">
        <v>45</v>
      </c>
      <c r="G175" s="6">
        <v>6.0</v>
      </c>
      <c r="H175" s="5" t="s">
        <v>1003</v>
      </c>
      <c r="I175" s="5" t="s">
        <v>1004</v>
      </c>
      <c r="J175" s="7">
        <f>COUNTIFS(Referrals!A:A, B175, Referrals!B:B, A175)</f>
        <v>0</v>
      </c>
      <c r="K175" s="7">
        <f t="shared" si="1"/>
        <v>0</v>
      </c>
      <c r="L175" s="5" t="s">
        <v>1005</v>
      </c>
    </row>
    <row r="176">
      <c r="A176" s="5" t="s">
        <v>1006</v>
      </c>
      <c r="B176" s="5" t="s">
        <v>634</v>
      </c>
      <c r="C176" s="5" t="s">
        <v>1007</v>
      </c>
      <c r="D176" s="5" t="s">
        <v>1008</v>
      </c>
      <c r="E176" s="6">
        <v>13.0</v>
      </c>
      <c r="F176" s="5" t="s">
        <v>16</v>
      </c>
      <c r="G176" s="6">
        <v>6.0</v>
      </c>
      <c r="H176" s="5" t="s">
        <v>1009</v>
      </c>
      <c r="I176" s="8" t="str">
        <f>+1-004-980-4212x1985</f>
        <v>#ERROR!</v>
      </c>
      <c r="J176" s="7">
        <f>COUNTIFS(Referrals!A:A, B176, Referrals!B:B, A176)</f>
        <v>0</v>
      </c>
      <c r="K176" s="7">
        <f t="shared" si="1"/>
        <v>0</v>
      </c>
      <c r="L176" s="5" t="s">
        <v>1010</v>
      </c>
    </row>
    <row r="177">
      <c r="A177" s="5" t="s">
        <v>1011</v>
      </c>
      <c r="B177" s="5" t="s">
        <v>473</v>
      </c>
      <c r="C177" s="5" t="s">
        <v>1012</v>
      </c>
      <c r="D177" s="5" t="s">
        <v>1013</v>
      </c>
      <c r="E177" s="6">
        <v>13.0</v>
      </c>
      <c r="F177" s="5" t="s">
        <v>45</v>
      </c>
      <c r="G177" s="6">
        <v>8.0</v>
      </c>
      <c r="H177" s="5" t="s">
        <v>1014</v>
      </c>
      <c r="I177" s="5" t="s">
        <v>1015</v>
      </c>
      <c r="J177" s="7">
        <f>COUNTIFS(Referrals!A:A, B177, Referrals!B:B, A177)</f>
        <v>0</v>
      </c>
      <c r="K177" s="7">
        <f t="shared" si="1"/>
        <v>0</v>
      </c>
      <c r="L177" s="5" t="s">
        <v>1016</v>
      </c>
    </row>
    <row r="178">
      <c r="A178" s="5" t="s">
        <v>1017</v>
      </c>
      <c r="B178" s="5" t="s">
        <v>1018</v>
      </c>
      <c r="C178" s="5" t="s">
        <v>509</v>
      </c>
      <c r="D178" s="5" t="s">
        <v>1019</v>
      </c>
      <c r="E178" s="6">
        <v>12.0</v>
      </c>
      <c r="F178" s="5" t="s">
        <v>16</v>
      </c>
      <c r="G178" s="6">
        <v>8.0</v>
      </c>
      <c r="H178" s="5" t="s">
        <v>1020</v>
      </c>
      <c r="I178" s="8" t="str">
        <f>+1-161-265-9576x935</f>
        <v>#ERROR!</v>
      </c>
      <c r="J178" s="7">
        <f>COUNTIFS(Referrals!A:A, B178, Referrals!B:B, A178)</f>
        <v>0</v>
      </c>
      <c r="K178" s="7">
        <f t="shared" si="1"/>
        <v>0</v>
      </c>
      <c r="L178" s="5" t="s">
        <v>1021</v>
      </c>
    </row>
    <row r="179">
      <c r="A179" s="5" t="s">
        <v>1022</v>
      </c>
      <c r="B179" s="5" t="s">
        <v>1023</v>
      </c>
      <c r="C179" s="5" t="s">
        <v>1024</v>
      </c>
      <c r="D179" s="5" t="s">
        <v>1025</v>
      </c>
      <c r="E179" s="6">
        <v>12.0</v>
      </c>
      <c r="F179" s="5" t="s">
        <v>45</v>
      </c>
      <c r="G179" s="6">
        <v>6.0</v>
      </c>
      <c r="H179" s="5" t="s">
        <v>1026</v>
      </c>
      <c r="I179" s="5" t="s">
        <v>1027</v>
      </c>
      <c r="J179" s="7">
        <f>COUNTIFS(Referrals!A:A, B179, Referrals!B:B, A179)</f>
        <v>0</v>
      </c>
      <c r="K179" s="7">
        <f t="shared" si="1"/>
        <v>0</v>
      </c>
      <c r="L179" s="5" t="s">
        <v>1028</v>
      </c>
    </row>
    <row r="180">
      <c r="A180" s="5" t="s">
        <v>518</v>
      </c>
      <c r="B180" s="5" t="s">
        <v>223</v>
      </c>
      <c r="C180" s="5" t="s">
        <v>133</v>
      </c>
      <c r="D180" s="5" t="s">
        <v>1029</v>
      </c>
      <c r="E180" s="6">
        <v>11.0</v>
      </c>
      <c r="F180" s="5" t="s">
        <v>45</v>
      </c>
      <c r="G180" s="6">
        <v>7.0</v>
      </c>
      <c r="H180" s="5" t="s">
        <v>1030</v>
      </c>
      <c r="I180" s="5" t="s">
        <v>1031</v>
      </c>
      <c r="J180" s="7">
        <f>COUNTIFS(Referrals!A:A, B180, Referrals!B:B, A180)</f>
        <v>0</v>
      </c>
      <c r="K180" s="7">
        <f t="shared" si="1"/>
        <v>0</v>
      </c>
      <c r="L180" s="5" t="s">
        <v>1032</v>
      </c>
    </row>
    <row r="181">
      <c r="A181" s="5" t="s">
        <v>1033</v>
      </c>
      <c r="B181" s="5" t="s">
        <v>43</v>
      </c>
      <c r="C181" s="5" t="s">
        <v>1034</v>
      </c>
      <c r="D181" s="5" t="s">
        <v>1035</v>
      </c>
      <c r="E181" s="6">
        <v>12.0</v>
      </c>
      <c r="F181" s="5" t="s">
        <v>16</v>
      </c>
      <c r="G181" s="6">
        <v>7.0</v>
      </c>
      <c r="H181" s="5" t="s">
        <v>1036</v>
      </c>
      <c r="I181" s="5" t="s">
        <v>1037</v>
      </c>
      <c r="J181" s="7">
        <f>COUNTIFS(Referrals!A:A, B181, Referrals!B:B, A181)</f>
        <v>0</v>
      </c>
      <c r="K181" s="7">
        <f t="shared" si="1"/>
        <v>0</v>
      </c>
      <c r="L181" s="5" t="s">
        <v>1038</v>
      </c>
    </row>
    <row r="182">
      <c r="A182" s="5" t="s">
        <v>1039</v>
      </c>
      <c r="B182" s="5" t="s">
        <v>1040</v>
      </c>
      <c r="C182" s="5" t="s">
        <v>1041</v>
      </c>
      <c r="D182" s="5" t="s">
        <v>1042</v>
      </c>
      <c r="E182" s="6">
        <v>13.0</v>
      </c>
      <c r="F182" s="5" t="s">
        <v>45</v>
      </c>
      <c r="G182" s="6">
        <v>7.0</v>
      </c>
      <c r="H182" s="5" t="s">
        <v>1043</v>
      </c>
      <c r="I182" s="5" t="s">
        <v>1044</v>
      </c>
      <c r="J182" s="7">
        <f>COUNTIFS(Referrals!A:A, B182, Referrals!B:B, A182)</f>
        <v>0</v>
      </c>
      <c r="K182" s="7">
        <f t="shared" si="1"/>
        <v>0</v>
      </c>
      <c r="L182" s="5" t="s">
        <v>1045</v>
      </c>
    </row>
    <row r="183">
      <c r="A183" s="5" t="s">
        <v>1046</v>
      </c>
      <c r="B183" s="5" t="s">
        <v>22</v>
      </c>
      <c r="C183" s="5" t="s">
        <v>234</v>
      </c>
      <c r="D183" s="5" t="s">
        <v>1047</v>
      </c>
      <c r="E183" s="6">
        <v>13.0</v>
      </c>
      <c r="F183" s="5" t="s">
        <v>45</v>
      </c>
      <c r="G183" s="6">
        <v>6.0</v>
      </c>
      <c r="H183" s="5" t="s">
        <v>1048</v>
      </c>
      <c r="I183" s="5" t="s">
        <v>1049</v>
      </c>
      <c r="J183" s="7">
        <f>COUNTIFS(Referrals!A:A, B183, Referrals!B:B, A183)</f>
        <v>0</v>
      </c>
      <c r="K183" s="7">
        <f t="shared" si="1"/>
        <v>0</v>
      </c>
      <c r="L183" s="5" t="s">
        <v>1050</v>
      </c>
    </row>
    <row r="184">
      <c r="A184" s="5" t="s">
        <v>749</v>
      </c>
      <c r="B184" s="5" t="s">
        <v>13</v>
      </c>
      <c r="C184" s="5" t="s">
        <v>652</v>
      </c>
      <c r="D184" s="5" t="s">
        <v>1051</v>
      </c>
      <c r="E184" s="6">
        <v>11.0</v>
      </c>
      <c r="F184" s="5" t="s">
        <v>16</v>
      </c>
      <c r="G184" s="6">
        <v>8.0</v>
      </c>
      <c r="H184" s="5" t="s">
        <v>1052</v>
      </c>
      <c r="I184" s="5" t="s">
        <v>1053</v>
      </c>
      <c r="J184" s="7">
        <f>COUNTIFS(Referrals!A:A, B184, Referrals!B:B, A184)</f>
        <v>0</v>
      </c>
      <c r="K184" s="7">
        <f t="shared" si="1"/>
        <v>0</v>
      </c>
      <c r="L184" s="5" t="s">
        <v>1054</v>
      </c>
    </row>
    <row r="185">
      <c r="A185" s="5" t="s">
        <v>1055</v>
      </c>
      <c r="B185" s="5" t="s">
        <v>472</v>
      </c>
      <c r="C185" s="5" t="s">
        <v>1056</v>
      </c>
      <c r="D185" s="5" t="s">
        <v>1057</v>
      </c>
      <c r="E185" s="6">
        <v>12.0</v>
      </c>
      <c r="F185" s="5" t="s">
        <v>45</v>
      </c>
      <c r="G185" s="6">
        <v>8.0</v>
      </c>
      <c r="H185" s="5" t="s">
        <v>1058</v>
      </c>
      <c r="I185" s="5" t="s">
        <v>1059</v>
      </c>
      <c r="J185" s="7">
        <f>COUNTIFS(Referrals!A:A, B185, Referrals!B:B, A185)</f>
        <v>0</v>
      </c>
      <c r="K185" s="7">
        <f t="shared" si="1"/>
        <v>0</v>
      </c>
      <c r="L185" s="5" t="s">
        <v>1060</v>
      </c>
    </row>
    <row r="186">
      <c r="A186" s="5" t="s">
        <v>1061</v>
      </c>
      <c r="B186" s="5" t="s">
        <v>247</v>
      </c>
      <c r="C186" s="5" t="s">
        <v>247</v>
      </c>
      <c r="D186" s="5" t="s">
        <v>1062</v>
      </c>
      <c r="E186" s="6">
        <v>11.0</v>
      </c>
      <c r="F186" s="5" t="s">
        <v>16</v>
      </c>
      <c r="G186" s="6">
        <v>7.0</v>
      </c>
      <c r="H186" s="5" t="s">
        <v>1063</v>
      </c>
      <c r="I186" s="5" t="s">
        <v>1064</v>
      </c>
      <c r="J186" s="7">
        <f>COUNTIFS(Referrals!A:A, B186, Referrals!B:B, A186)</f>
        <v>0</v>
      </c>
      <c r="K186" s="7">
        <f t="shared" si="1"/>
        <v>0</v>
      </c>
      <c r="L186" s="5" t="s">
        <v>1065</v>
      </c>
    </row>
    <row r="187">
      <c r="A187" s="5" t="s">
        <v>1066</v>
      </c>
      <c r="B187" s="5" t="s">
        <v>546</v>
      </c>
      <c r="C187" s="5" t="s">
        <v>526</v>
      </c>
      <c r="D187" s="5" t="s">
        <v>1067</v>
      </c>
      <c r="E187" s="6">
        <v>13.0</v>
      </c>
      <c r="F187" s="5" t="s">
        <v>45</v>
      </c>
      <c r="G187" s="6">
        <v>6.0</v>
      </c>
      <c r="H187" s="5" t="s">
        <v>1068</v>
      </c>
      <c r="I187" s="5" t="s">
        <v>1069</v>
      </c>
      <c r="J187" s="7">
        <f>COUNTIFS(Referrals!A:A, B187, Referrals!B:B, A187)</f>
        <v>0</v>
      </c>
      <c r="K187" s="7">
        <f t="shared" si="1"/>
        <v>0</v>
      </c>
      <c r="L187" s="5" t="s">
        <v>1070</v>
      </c>
    </row>
    <row r="188">
      <c r="A188" s="5" t="s">
        <v>1071</v>
      </c>
      <c r="B188" s="5" t="s">
        <v>898</v>
      </c>
      <c r="C188" s="5" t="s">
        <v>1072</v>
      </c>
      <c r="D188" s="5" t="s">
        <v>1073</v>
      </c>
      <c r="E188" s="6">
        <v>14.0</v>
      </c>
      <c r="F188" s="5" t="s">
        <v>45</v>
      </c>
      <c r="G188" s="6">
        <v>6.0</v>
      </c>
      <c r="H188" s="5" t="s">
        <v>1074</v>
      </c>
      <c r="I188" s="5" t="s">
        <v>1075</v>
      </c>
      <c r="J188" s="7">
        <f>COUNTIFS(Referrals!A:A, B188, Referrals!B:B, A188)</f>
        <v>0</v>
      </c>
      <c r="K188" s="7">
        <f t="shared" si="1"/>
        <v>0</v>
      </c>
      <c r="L188" s="5" t="s">
        <v>1076</v>
      </c>
    </row>
    <row r="189">
      <c r="A189" s="5" t="s">
        <v>1077</v>
      </c>
      <c r="B189" s="5" t="s">
        <v>133</v>
      </c>
      <c r="C189" s="5" t="s">
        <v>1078</v>
      </c>
      <c r="D189" s="5" t="s">
        <v>1079</v>
      </c>
      <c r="E189" s="6">
        <v>13.0</v>
      </c>
      <c r="F189" s="5" t="s">
        <v>16</v>
      </c>
      <c r="G189" s="6">
        <v>6.0</v>
      </c>
      <c r="H189" s="5" t="s">
        <v>1080</v>
      </c>
      <c r="I189" s="6">
        <v>2.297857363E9</v>
      </c>
      <c r="J189" s="7">
        <f>COUNTIFS(Referrals!A:A, B189, Referrals!B:B, A189)</f>
        <v>0</v>
      </c>
      <c r="K189" s="7">
        <f t="shared" si="1"/>
        <v>0</v>
      </c>
      <c r="L189" s="5" t="s">
        <v>1081</v>
      </c>
    </row>
    <row r="190">
      <c r="A190" s="5" t="s">
        <v>1082</v>
      </c>
      <c r="B190" s="5" t="s">
        <v>1083</v>
      </c>
      <c r="C190" s="5" t="s">
        <v>321</v>
      </c>
      <c r="D190" s="5" t="s">
        <v>1084</v>
      </c>
      <c r="E190" s="6">
        <v>13.0</v>
      </c>
      <c r="F190" s="5" t="s">
        <v>45</v>
      </c>
      <c r="G190" s="6">
        <v>8.0</v>
      </c>
      <c r="H190" s="5" t="s">
        <v>1085</v>
      </c>
      <c r="I190" s="5" t="s">
        <v>1086</v>
      </c>
      <c r="J190" s="7">
        <f>COUNTIFS(Referrals!A:A, B190, Referrals!B:B, A190)</f>
        <v>0</v>
      </c>
      <c r="K190" s="7">
        <f t="shared" si="1"/>
        <v>0</v>
      </c>
      <c r="L190" s="5" t="s">
        <v>1087</v>
      </c>
    </row>
    <row r="191">
      <c r="A191" s="5" t="s">
        <v>447</v>
      </c>
      <c r="B191" s="5" t="s">
        <v>234</v>
      </c>
      <c r="C191" s="5" t="s">
        <v>1088</v>
      </c>
      <c r="D191" s="5" t="s">
        <v>1089</v>
      </c>
      <c r="E191" s="6">
        <v>14.0</v>
      </c>
      <c r="F191" s="5" t="s">
        <v>16</v>
      </c>
      <c r="G191" s="6">
        <v>6.0</v>
      </c>
      <c r="H191" s="5" t="s">
        <v>1090</v>
      </c>
      <c r="I191" s="5" t="s">
        <v>1091</v>
      </c>
      <c r="J191" s="7">
        <f>COUNTIFS(Referrals!A:A, B191, Referrals!B:B, A191)</f>
        <v>0</v>
      </c>
      <c r="K191" s="7">
        <f t="shared" si="1"/>
        <v>0</v>
      </c>
      <c r="L191" s="5" t="s">
        <v>1092</v>
      </c>
    </row>
    <row r="192">
      <c r="A192" s="5" t="s">
        <v>447</v>
      </c>
      <c r="B192" s="5" t="s">
        <v>546</v>
      </c>
      <c r="C192" s="5" t="s">
        <v>1093</v>
      </c>
      <c r="D192" s="5" t="s">
        <v>1094</v>
      </c>
      <c r="E192" s="6">
        <v>11.0</v>
      </c>
      <c r="F192" s="5" t="s">
        <v>45</v>
      </c>
      <c r="G192" s="6">
        <v>8.0</v>
      </c>
      <c r="H192" s="5" t="s">
        <v>1095</v>
      </c>
      <c r="I192" s="5" t="s">
        <v>1096</v>
      </c>
      <c r="J192" s="7">
        <f>COUNTIFS(Referrals!A:A, B192, Referrals!B:B, A192)</f>
        <v>0</v>
      </c>
      <c r="K192" s="7">
        <f t="shared" si="1"/>
        <v>0</v>
      </c>
      <c r="L192" s="5" t="s">
        <v>1097</v>
      </c>
    </row>
    <row r="193">
      <c r="A193" s="5" t="s">
        <v>1098</v>
      </c>
      <c r="B193" s="5" t="s">
        <v>301</v>
      </c>
      <c r="C193" s="5" t="s">
        <v>1099</v>
      </c>
      <c r="D193" s="5" t="s">
        <v>1100</v>
      </c>
      <c r="E193" s="6">
        <v>12.0</v>
      </c>
      <c r="F193" s="5" t="s">
        <v>16</v>
      </c>
      <c r="G193" s="6">
        <v>8.0</v>
      </c>
      <c r="H193" s="5" t="s">
        <v>1101</v>
      </c>
      <c r="I193" s="5" t="s">
        <v>1102</v>
      </c>
      <c r="J193" s="7">
        <f>COUNTIFS(Referrals!A:A, B193, Referrals!B:B, A193)</f>
        <v>0</v>
      </c>
      <c r="K193" s="7">
        <f t="shared" si="1"/>
        <v>0</v>
      </c>
      <c r="L193" s="5" t="s">
        <v>1103</v>
      </c>
    </row>
    <row r="194">
      <c r="A194" s="5" t="s">
        <v>1104</v>
      </c>
      <c r="B194" s="5" t="s">
        <v>126</v>
      </c>
      <c r="C194" s="5" t="s">
        <v>387</v>
      </c>
      <c r="D194" s="5" t="s">
        <v>1105</v>
      </c>
      <c r="E194" s="6">
        <v>11.0</v>
      </c>
      <c r="F194" s="5" t="s">
        <v>16</v>
      </c>
      <c r="G194" s="6">
        <v>7.0</v>
      </c>
      <c r="H194" s="5" t="s">
        <v>1106</v>
      </c>
      <c r="I194" s="5" t="s">
        <v>1107</v>
      </c>
      <c r="J194" s="7">
        <f>COUNTIFS(Referrals!A:A, B194, Referrals!B:B, A194)</f>
        <v>0</v>
      </c>
      <c r="K194" s="7">
        <f t="shared" si="1"/>
        <v>0</v>
      </c>
      <c r="L194" s="5" t="s">
        <v>1108</v>
      </c>
    </row>
    <row r="195">
      <c r="A195" s="5" t="s">
        <v>1109</v>
      </c>
      <c r="B195" s="5" t="s">
        <v>1110</v>
      </c>
      <c r="C195" s="5" t="s">
        <v>480</v>
      </c>
      <c r="D195" s="5" t="s">
        <v>1111</v>
      </c>
      <c r="E195" s="6">
        <v>12.0</v>
      </c>
      <c r="F195" s="5" t="s">
        <v>45</v>
      </c>
      <c r="G195" s="6">
        <v>8.0</v>
      </c>
      <c r="H195" s="5" t="s">
        <v>1112</v>
      </c>
      <c r="I195" s="8" t="str">
        <f>+1-866-131-4520x45739</f>
        <v>#ERROR!</v>
      </c>
      <c r="J195" s="7">
        <f>COUNTIFS(Referrals!A:A, B195, Referrals!B:B, A195)</f>
        <v>0</v>
      </c>
      <c r="K195" s="7">
        <f t="shared" si="1"/>
        <v>0</v>
      </c>
      <c r="L195" s="5" t="s">
        <v>1113</v>
      </c>
    </row>
    <row r="196">
      <c r="A196" s="5" t="s">
        <v>1114</v>
      </c>
      <c r="B196" s="5" t="s">
        <v>254</v>
      </c>
      <c r="C196" s="5" t="s">
        <v>392</v>
      </c>
      <c r="D196" s="5" t="s">
        <v>1115</v>
      </c>
      <c r="E196" s="6">
        <v>11.0</v>
      </c>
      <c r="F196" s="5" t="s">
        <v>16</v>
      </c>
      <c r="G196" s="6">
        <v>7.0</v>
      </c>
      <c r="H196" s="5" t="s">
        <v>1116</v>
      </c>
      <c r="I196" s="5" t="s">
        <v>1117</v>
      </c>
      <c r="J196" s="7">
        <f>COUNTIFS(Referrals!A:A, B196, Referrals!B:B, A196)</f>
        <v>0</v>
      </c>
      <c r="K196" s="7">
        <f t="shared" si="1"/>
        <v>0</v>
      </c>
      <c r="L196" s="5" t="s">
        <v>1118</v>
      </c>
    </row>
    <row r="197">
      <c r="A197" s="5" t="s">
        <v>1119</v>
      </c>
      <c r="B197" s="5" t="s">
        <v>497</v>
      </c>
      <c r="C197" s="5" t="s">
        <v>1072</v>
      </c>
      <c r="D197" s="5" t="s">
        <v>1120</v>
      </c>
      <c r="E197" s="6">
        <v>12.0</v>
      </c>
      <c r="F197" s="5" t="s">
        <v>45</v>
      </c>
      <c r="G197" s="6">
        <v>6.0</v>
      </c>
      <c r="H197" s="5" t="s">
        <v>1121</v>
      </c>
      <c r="I197" s="5" t="s">
        <v>1122</v>
      </c>
      <c r="J197" s="7">
        <f>COUNTIFS(Referrals!A:A, B197, Referrals!B:B, A197)</f>
        <v>0</v>
      </c>
      <c r="K197" s="7">
        <f t="shared" si="1"/>
        <v>0</v>
      </c>
      <c r="L197" s="5" t="s">
        <v>1123</v>
      </c>
    </row>
    <row r="198">
      <c r="A198" s="5" t="s">
        <v>1124</v>
      </c>
      <c r="B198" s="5" t="s">
        <v>423</v>
      </c>
      <c r="C198" s="5" t="s">
        <v>133</v>
      </c>
      <c r="D198" s="5" t="s">
        <v>1125</v>
      </c>
      <c r="E198" s="6">
        <v>12.0</v>
      </c>
      <c r="F198" s="5" t="s">
        <v>16</v>
      </c>
      <c r="G198" s="6">
        <v>6.0</v>
      </c>
      <c r="H198" s="5" t="s">
        <v>1126</v>
      </c>
      <c r="I198" s="5" t="s">
        <v>1127</v>
      </c>
      <c r="J198" s="7">
        <f>COUNTIFS(Referrals!A:A, B198, Referrals!B:B, A198)</f>
        <v>0</v>
      </c>
      <c r="K198" s="7">
        <f t="shared" si="1"/>
        <v>0</v>
      </c>
      <c r="L198" s="5" t="s">
        <v>1128</v>
      </c>
    </row>
    <row r="199">
      <c r="A199" s="5" t="s">
        <v>197</v>
      </c>
      <c r="B199" s="5" t="s">
        <v>51</v>
      </c>
      <c r="C199" s="5" t="s">
        <v>84</v>
      </c>
      <c r="D199" s="5" t="s">
        <v>1129</v>
      </c>
      <c r="E199" s="6">
        <v>12.0</v>
      </c>
      <c r="F199" s="5" t="s">
        <v>16</v>
      </c>
      <c r="G199" s="6">
        <v>6.0</v>
      </c>
      <c r="H199" s="5" t="s">
        <v>1130</v>
      </c>
      <c r="I199" s="8" t="str">
        <f>+1-540-039-0697x9942</f>
        <v>#ERROR!</v>
      </c>
      <c r="J199" s="7">
        <f>COUNTIFS(Referrals!A:A, B199, Referrals!B:B, A199)</f>
        <v>0</v>
      </c>
      <c r="K199" s="7">
        <f t="shared" si="1"/>
        <v>0</v>
      </c>
      <c r="L199" s="5" t="s">
        <v>1131</v>
      </c>
    </row>
    <row r="200">
      <c r="A200" s="5" t="s">
        <v>1132</v>
      </c>
      <c r="B200" s="5" t="s">
        <v>340</v>
      </c>
      <c r="C200" s="5" t="s">
        <v>623</v>
      </c>
      <c r="D200" s="5" t="s">
        <v>1133</v>
      </c>
      <c r="E200" s="6">
        <v>13.0</v>
      </c>
      <c r="F200" s="5" t="s">
        <v>45</v>
      </c>
      <c r="G200" s="6">
        <v>7.0</v>
      </c>
      <c r="H200" s="5" t="s">
        <v>1134</v>
      </c>
      <c r="I200" s="8" t="str">
        <f>+1-935-308-3337x275</f>
        <v>#ERROR!</v>
      </c>
      <c r="J200" s="7">
        <f>COUNTIFS(Referrals!A:A, B200, Referrals!B:B, A200)</f>
        <v>0</v>
      </c>
      <c r="K200" s="7">
        <f t="shared" si="1"/>
        <v>0</v>
      </c>
      <c r="L200" s="5" t="s">
        <v>1135</v>
      </c>
    </row>
    <row r="201">
      <c r="A201" s="5" t="s">
        <v>530</v>
      </c>
      <c r="B201" s="5" t="s">
        <v>520</v>
      </c>
      <c r="C201" s="5" t="s">
        <v>36</v>
      </c>
      <c r="D201" s="5" t="s">
        <v>1136</v>
      </c>
      <c r="E201" s="6">
        <v>14.0</v>
      </c>
      <c r="F201" s="5" t="s">
        <v>16</v>
      </c>
      <c r="G201" s="6">
        <v>8.0</v>
      </c>
      <c r="H201" s="5" t="s">
        <v>1137</v>
      </c>
      <c r="I201" s="5" t="s">
        <v>1138</v>
      </c>
      <c r="J201" s="7">
        <f>COUNTIFS(Referrals!A:A, B201, Referrals!B:B, A201)</f>
        <v>0</v>
      </c>
      <c r="K201" s="7">
        <f t="shared" si="1"/>
        <v>0</v>
      </c>
      <c r="L201" s="5" t="s">
        <v>1139</v>
      </c>
    </row>
    <row r="202">
      <c r="A202" s="5" t="s">
        <v>1140</v>
      </c>
      <c r="B202" s="5" t="s">
        <v>340</v>
      </c>
      <c r="C202" s="5" t="s">
        <v>1141</v>
      </c>
      <c r="D202" s="5" t="s">
        <v>1142</v>
      </c>
      <c r="E202" s="6">
        <v>12.0</v>
      </c>
      <c r="F202" s="5" t="s">
        <v>45</v>
      </c>
      <c r="G202" s="6">
        <v>7.0</v>
      </c>
      <c r="H202" s="5" t="s">
        <v>1143</v>
      </c>
      <c r="I202" s="5" t="s">
        <v>1144</v>
      </c>
      <c r="J202" s="7">
        <f>COUNTIFS(Referrals!A:A, B202, Referrals!B:B, A202)</f>
        <v>0</v>
      </c>
      <c r="K202" s="7">
        <f t="shared" si="1"/>
        <v>0</v>
      </c>
      <c r="L202" s="5" t="s">
        <v>1145</v>
      </c>
    </row>
    <row r="203">
      <c r="A203" s="5" t="s">
        <v>1146</v>
      </c>
      <c r="B203" s="5" t="s">
        <v>133</v>
      </c>
      <c r="C203" s="5" t="s">
        <v>118</v>
      </c>
      <c r="D203" s="5" t="s">
        <v>1147</v>
      </c>
      <c r="E203" s="6">
        <v>14.0</v>
      </c>
      <c r="F203" s="5" t="s">
        <v>16</v>
      </c>
      <c r="G203" s="6">
        <v>8.0</v>
      </c>
      <c r="H203" s="5" t="s">
        <v>1148</v>
      </c>
      <c r="I203" s="5" t="s">
        <v>1149</v>
      </c>
      <c r="J203" s="7">
        <f>COUNTIFS(Referrals!A:A, B203, Referrals!B:B, A203)</f>
        <v>0</v>
      </c>
      <c r="K203" s="7">
        <f t="shared" si="1"/>
        <v>0</v>
      </c>
      <c r="L203" s="5" t="s">
        <v>1150</v>
      </c>
    </row>
    <row r="204">
      <c r="A204" s="5" t="s">
        <v>1151</v>
      </c>
      <c r="B204" s="5" t="s">
        <v>661</v>
      </c>
      <c r="C204" s="5" t="s">
        <v>661</v>
      </c>
      <c r="D204" s="5" t="s">
        <v>1152</v>
      </c>
      <c r="E204" s="6">
        <v>13.0</v>
      </c>
      <c r="F204" s="5" t="s">
        <v>45</v>
      </c>
      <c r="G204" s="6">
        <v>8.0</v>
      </c>
      <c r="H204" s="5" t="s">
        <v>1153</v>
      </c>
      <c r="I204" s="5" t="s">
        <v>1154</v>
      </c>
      <c r="J204" s="7">
        <f>COUNTIFS(Referrals!A:A, B204, Referrals!B:B, A204)</f>
        <v>0</v>
      </c>
      <c r="K204" s="7">
        <f t="shared" si="1"/>
        <v>0</v>
      </c>
      <c r="L204" s="5" t="s">
        <v>1155</v>
      </c>
    </row>
    <row r="205">
      <c r="A205" s="5" t="s">
        <v>377</v>
      </c>
      <c r="B205" s="5" t="s">
        <v>104</v>
      </c>
      <c r="C205" s="5" t="s">
        <v>628</v>
      </c>
      <c r="D205" s="5" t="s">
        <v>1156</v>
      </c>
      <c r="E205" s="6">
        <v>11.0</v>
      </c>
      <c r="F205" s="5" t="s">
        <v>16</v>
      </c>
      <c r="G205" s="6">
        <v>8.0</v>
      </c>
      <c r="H205" s="5" t="s">
        <v>1157</v>
      </c>
      <c r="I205" s="5" t="s">
        <v>1158</v>
      </c>
      <c r="J205" s="7">
        <f>COUNTIFS(Referrals!A:A, B205, Referrals!B:B, A205)</f>
        <v>0</v>
      </c>
      <c r="K205" s="7">
        <f t="shared" si="1"/>
        <v>0</v>
      </c>
      <c r="L205" s="5" t="s">
        <v>1159</v>
      </c>
    </row>
    <row r="206">
      <c r="A206" s="5" t="s">
        <v>862</v>
      </c>
      <c r="B206" s="5" t="s">
        <v>1160</v>
      </c>
      <c r="C206" s="5" t="s">
        <v>1161</v>
      </c>
      <c r="D206" s="5" t="s">
        <v>1162</v>
      </c>
      <c r="E206" s="6">
        <v>11.0</v>
      </c>
      <c r="F206" s="5" t="s">
        <v>45</v>
      </c>
      <c r="G206" s="6">
        <v>8.0</v>
      </c>
      <c r="H206" s="5" t="s">
        <v>1163</v>
      </c>
      <c r="I206" s="8" t="str">
        <f>+1-309-609-9522x45678</f>
        <v>#ERROR!</v>
      </c>
      <c r="J206" s="7">
        <f>COUNTIFS(Referrals!A:A, B206, Referrals!B:B, A206)</f>
        <v>0</v>
      </c>
      <c r="K206" s="7">
        <f t="shared" si="1"/>
        <v>0</v>
      </c>
      <c r="L206" s="5" t="s">
        <v>1164</v>
      </c>
    </row>
    <row r="207">
      <c r="A207" s="5" t="s">
        <v>239</v>
      </c>
      <c r="B207" s="5" t="s">
        <v>519</v>
      </c>
      <c r="C207" s="5" t="s">
        <v>1165</v>
      </c>
      <c r="D207" s="5" t="s">
        <v>1166</v>
      </c>
      <c r="E207" s="6">
        <v>13.0</v>
      </c>
      <c r="F207" s="5" t="s">
        <v>16</v>
      </c>
      <c r="G207" s="6">
        <v>7.0</v>
      </c>
      <c r="H207" s="5" t="s">
        <v>1167</v>
      </c>
      <c r="I207" s="5" t="s">
        <v>1168</v>
      </c>
      <c r="J207" s="7">
        <f>COUNTIFS(Referrals!A:A, B207, Referrals!B:B, A207)</f>
        <v>0</v>
      </c>
      <c r="K207" s="7">
        <f t="shared" si="1"/>
        <v>0</v>
      </c>
      <c r="L207" s="5" t="s">
        <v>1169</v>
      </c>
    </row>
    <row r="208">
      <c r="A208" s="5" t="s">
        <v>1170</v>
      </c>
      <c r="B208" s="5" t="s">
        <v>576</v>
      </c>
      <c r="C208" s="5" t="s">
        <v>1171</v>
      </c>
      <c r="D208" s="5" t="s">
        <v>1172</v>
      </c>
      <c r="E208" s="6">
        <v>14.0</v>
      </c>
      <c r="F208" s="5" t="s">
        <v>45</v>
      </c>
      <c r="G208" s="6">
        <v>8.0</v>
      </c>
      <c r="H208" s="5" t="s">
        <v>1173</v>
      </c>
      <c r="I208" s="5" t="s">
        <v>1174</v>
      </c>
      <c r="J208" s="7">
        <f>COUNTIFS(Referrals!A:A, B208, Referrals!B:B, A208)</f>
        <v>0</v>
      </c>
      <c r="K208" s="7">
        <f t="shared" si="1"/>
        <v>0</v>
      </c>
      <c r="L208" s="5" t="s">
        <v>1175</v>
      </c>
    </row>
    <row r="209">
      <c r="A209" s="5" t="s">
        <v>422</v>
      </c>
      <c r="B209" s="5" t="s">
        <v>1176</v>
      </c>
      <c r="C209" s="5" t="s">
        <v>1012</v>
      </c>
      <c r="D209" s="5" t="s">
        <v>1177</v>
      </c>
      <c r="E209" s="6">
        <v>11.0</v>
      </c>
      <c r="F209" s="5" t="s">
        <v>45</v>
      </c>
      <c r="G209" s="6">
        <v>6.0</v>
      </c>
      <c r="H209" s="5" t="s">
        <v>1178</v>
      </c>
      <c r="I209" s="8" t="str">
        <f>+1-894-821-3747x19761</f>
        <v>#ERROR!</v>
      </c>
      <c r="J209" s="7">
        <f>COUNTIFS(Referrals!A:A, B209, Referrals!B:B, A209)</f>
        <v>0</v>
      </c>
      <c r="K209" s="7">
        <f t="shared" si="1"/>
        <v>0</v>
      </c>
      <c r="L209" s="5" t="s">
        <v>1179</v>
      </c>
    </row>
    <row r="210">
      <c r="A210" s="5" t="s">
        <v>749</v>
      </c>
      <c r="B210" s="5" t="s">
        <v>1180</v>
      </c>
      <c r="C210" s="5" t="s">
        <v>740</v>
      </c>
      <c r="D210" s="5" t="s">
        <v>1181</v>
      </c>
      <c r="E210" s="6">
        <v>13.0</v>
      </c>
      <c r="F210" s="5" t="s">
        <v>16</v>
      </c>
      <c r="G210" s="6">
        <v>8.0</v>
      </c>
      <c r="H210" s="5" t="s">
        <v>1182</v>
      </c>
      <c r="I210" s="5" t="s">
        <v>1183</v>
      </c>
      <c r="J210" s="7">
        <f>COUNTIFS(Referrals!A:A, B210, Referrals!B:B, A210)</f>
        <v>0</v>
      </c>
      <c r="K210" s="7">
        <f t="shared" si="1"/>
        <v>0</v>
      </c>
      <c r="L210" s="5" t="s">
        <v>1184</v>
      </c>
    </row>
    <row r="211">
      <c r="A211" s="5" t="s">
        <v>1185</v>
      </c>
      <c r="B211" s="5" t="s">
        <v>387</v>
      </c>
      <c r="C211" s="5" t="s">
        <v>1186</v>
      </c>
      <c r="D211" s="5" t="s">
        <v>1187</v>
      </c>
      <c r="E211" s="6">
        <v>11.0</v>
      </c>
      <c r="F211" s="5" t="s">
        <v>16</v>
      </c>
      <c r="G211" s="6">
        <v>6.0</v>
      </c>
      <c r="H211" s="5" t="s">
        <v>1188</v>
      </c>
      <c r="I211" s="5" t="s">
        <v>1189</v>
      </c>
      <c r="J211" s="7">
        <f>COUNTIFS(Referrals!A:A, B211, Referrals!B:B, A211)</f>
        <v>0</v>
      </c>
      <c r="K211" s="7">
        <f t="shared" si="1"/>
        <v>0</v>
      </c>
      <c r="L211" s="5" t="s">
        <v>1190</v>
      </c>
    </row>
    <row r="212">
      <c r="A212" s="5" t="s">
        <v>1191</v>
      </c>
      <c r="B212" s="5" t="s">
        <v>133</v>
      </c>
      <c r="C212" s="5" t="s">
        <v>1192</v>
      </c>
      <c r="D212" s="5" t="s">
        <v>1193</v>
      </c>
      <c r="E212" s="6">
        <v>11.0</v>
      </c>
      <c r="F212" s="5" t="s">
        <v>16</v>
      </c>
      <c r="G212" s="6">
        <v>6.0</v>
      </c>
      <c r="H212" s="5" t="s">
        <v>1194</v>
      </c>
      <c r="I212" s="6">
        <v>7.181546234E9</v>
      </c>
      <c r="J212" s="7">
        <f>COUNTIFS(Referrals!A:A, B212, Referrals!B:B, A212)</f>
        <v>0</v>
      </c>
      <c r="K212" s="7">
        <f t="shared" si="1"/>
        <v>0</v>
      </c>
      <c r="L212" s="5" t="s">
        <v>1195</v>
      </c>
    </row>
    <row r="213">
      <c r="A213" s="5" t="s">
        <v>1196</v>
      </c>
      <c r="B213" s="5" t="s">
        <v>1197</v>
      </c>
      <c r="C213" s="5" t="s">
        <v>1198</v>
      </c>
      <c r="D213" s="5" t="s">
        <v>1199</v>
      </c>
      <c r="E213" s="6">
        <v>13.0</v>
      </c>
      <c r="F213" s="5" t="s">
        <v>45</v>
      </c>
      <c r="G213" s="6">
        <v>7.0</v>
      </c>
      <c r="H213" s="5" t="s">
        <v>1200</v>
      </c>
      <c r="I213" s="5" t="s">
        <v>1201</v>
      </c>
      <c r="J213" s="7">
        <f>COUNTIFS(Referrals!A:A, B213, Referrals!B:B, A213)</f>
        <v>0</v>
      </c>
      <c r="K213" s="7">
        <f t="shared" si="1"/>
        <v>0</v>
      </c>
      <c r="L213" s="5" t="s">
        <v>1202</v>
      </c>
    </row>
    <row r="214">
      <c r="A214" s="5" t="s">
        <v>1203</v>
      </c>
      <c r="B214" s="5" t="s">
        <v>509</v>
      </c>
      <c r="C214" s="5" t="s">
        <v>1204</v>
      </c>
      <c r="D214" s="5" t="s">
        <v>1205</v>
      </c>
      <c r="E214" s="6">
        <v>11.0</v>
      </c>
      <c r="F214" s="5" t="s">
        <v>16</v>
      </c>
      <c r="G214" s="6">
        <v>8.0</v>
      </c>
      <c r="H214" s="5" t="s">
        <v>1206</v>
      </c>
      <c r="I214" s="5" t="s">
        <v>1207</v>
      </c>
      <c r="J214" s="7">
        <f>COUNTIFS(Referrals!A:A, B214, Referrals!B:B, A214)</f>
        <v>0</v>
      </c>
      <c r="K214" s="7">
        <f t="shared" si="1"/>
        <v>0</v>
      </c>
      <c r="L214" s="5" t="s">
        <v>1208</v>
      </c>
    </row>
    <row r="215">
      <c r="A215" s="5" t="s">
        <v>131</v>
      </c>
      <c r="B215" s="5" t="s">
        <v>1209</v>
      </c>
      <c r="C215" s="5" t="s">
        <v>1210</v>
      </c>
      <c r="D215" s="5" t="s">
        <v>1211</v>
      </c>
      <c r="E215" s="6">
        <v>14.0</v>
      </c>
      <c r="F215" s="5" t="s">
        <v>16</v>
      </c>
      <c r="G215" s="6">
        <v>7.0</v>
      </c>
      <c r="H215" s="5" t="s">
        <v>1212</v>
      </c>
      <c r="I215" s="5" t="s">
        <v>1213</v>
      </c>
      <c r="J215" s="7">
        <f>COUNTIFS(Referrals!A:A, B215, Referrals!B:B, A215)</f>
        <v>0</v>
      </c>
      <c r="K215" s="7">
        <f t="shared" si="1"/>
        <v>0</v>
      </c>
      <c r="L215" s="5" t="s">
        <v>1214</v>
      </c>
    </row>
    <row r="216">
      <c r="A216" s="5" t="s">
        <v>1215</v>
      </c>
      <c r="B216" s="5" t="s">
        <v>85</v>
      </c>
      <c r="C216" s="5" t="s">
        <v>166</v>
      </c>
      <c r="D216" s="5" t="s">
        <v>1216</v>
      </c>
      <c r="E216" s="6">
        <v>12.0</v>
      </c>
      <c r="F216" s="5" t="s">
        <v>16</v>
      </c>
      <c r="G216" s="6">
        <v>6.0</v>
      </c>
      <c r="H216" s="5" t="s">
        <v>1217</v>
      </c>
      <c r="I216" s="5" t="s">
        <v>1218</v>
      </c>
      <c r="J216" s="7">
        <f>COUNTIFS(Referrals!A:A, B216, Referrals!B:B, A216)</f>
        <v>0</v>
      </c>
      <c r="K216" s="7">
        <f t="shared" si="1"/>
        <v>0</v>
      </c>
      <c r="L216" s="5" t="s">
        <v>1219</v>
      </c>
    </row>
    <row r="217">
      <c r="A217" s="5" t="s">
        <v>56</v>
      </c>
      <c r="B217" s="5" t="s">
        <v>1220</v>
      </c>
      <c r="C217" s="5" t="s">
        <v>13</v>
      </c>
      <c r="D217" s="5" t="s">
        <v>1221</v>
      </c>
      <c r="E217" s="6">
        <v>14.0</v>
      </c>
      <c r="F217" s="5" t="s">
        <v>16</v>
      </c>
      <c r="G217" s="6">
        <v>7.0</v>
      </c>
      <c r="H217" s="5" t="s">
        <v>1222</v>
      </c>
      <c r="I217" s="5" t="s">
        <v>1223</v>
      </c>
      <c r="J217" s="7">
        <f>COUNTIFS(Referrals!A:A, B217, Referrals!B:B, A217)</f>
        <v>0</v>
      </c>
      <c r="K217" s="7">
        <f t="shared" si="1"/>
        <v>0</v>
      </c>
      <c r="L217" s="5" t="s">
        <v>1224</v>
      </c>
    </row>
    <row r="218">
      <c r="A218" s="5" t="s">
        <v>1225</v>
      </c>
      <c r="B218" s="5" t="s">
        <v>1226</v>
      </c>
      <c r="C218" s="5" t="s">
        <v>28</v>
      </c>
      <c r="D218" s="5" t="s">
        <v>1227</v>
      </c>
      <c r="E218" s="6">
        <v>11.0</v>
      </c>
      <c r="F218" s="5" t="s">
        <v>45</v>
      </c>
      <c r="G218" s="6">
        <v>7.0</v>
      </c>
      <c r="H218" s="5" t="s">
        <v>1228</v>
      </c>
      <c r="I218" s="5" t="s">
        <v>1229</v>
      </c>
      <c r="J218" s="7">
        <f>COUNTIFS(Referrals!A:A, B218, Referrals!B:B, A218)</f>
        <v>0</v>
      </c>
      <c r="K218" s="7">
        <f t="shared" si="1"/>
        <v>0</v>
      </c>
      <c r="L218" s="5" t="s">
        <v>1230</v>
      </c>
    </row>
    <row r="219">
      <c r="A219" s="5" t="s">
        <v>131</v>
      </c>
      <c r="B219" s="5" t="s">
        <v>354</v>
      </c>
      <c r="C219" s="5" t="s">
        <v>448</v>
      </c>
      <c r="D219" s="5" t="s">
        <v>1231</v>
      </c>
      <c r="E219" s="6">
        <v>14.0</v>
      </c>
      <c r="F219" s="5" t="s">
        <v>45</v>
      </c>
      <c r="G219" s="6">
        <v>8.0</v>
      </c>
      <c r="H219" s="5" t="s">
        <v>1232</v>
      </c>
      <c r="I219" s="5" t="s">
        <v>1233</v>
      </c>
      <c r="J219" s="7">
        <f>COUNTIFS(Referrals!A:A, B219, Referrals!B:B, A219)</f>
        <v>0</v>
      </c>
      <c r="K219" s="7">
        <f t="shared" si="1"/>
        <v>0</v>
      </c>
      <c r="L219" s="5" t="s">
        <v>1234</v>
      </c>
    </row>
    <row r="220">
      <c r="A220" s="5" t="s">
        <v>1235</v>
      </c>
      <c r="B220" s="5" t="s">
        <v>1236</v>
      </c>
      <c r="C220" s="5" t="s">
        <v>563</v>
      </c>
      <c r="D220" s="5" t="s">
        <v>1237</v>
      </c>
      <c r="E220" s="6">
        <v>14.0</v>
      </c>
      <c r="F220" s="5" t="s">
        <v>45</v>
      </c>
      <c r="G220" s="6">
        <v>8.0</v>
      </c>
      <c r="H220" s="5" t="s">
        <v>1238</v>
      </c>
      <c r="I220" s="5" t="s">
        <v>1239</v>
      </c>
      <c r="J220" s="7">
        <f>COUNTIFS(Referrals!A:A, B220, Referrals!B:B, A220)</f>
        <v>0</v>
      </c>
      <c r="K220" s="7">
        <f t="shared" si="1"/>
        <v>0</v>
      </c>
      <c r="L220" s="5" t="s">
        <v>1240</v>
      </c>
    </row>
    <row r="221">
      <c r="A221" s="5" t="s">
        <v>581</v>
      </c>
      <c r="B221" s="5" t="s">
        <v>473</v>
      </c>
      <c r="C221" s="5" t="s">
        <v>1241</v>
      </c>
      <c r="D221" s="5" t="s">
        <v>1242</v>
      </c>
      <c r="E221" s="6">
        <v>14.0</v>
      </c>
      <c r="F221" s="5" t="s">
        <v>45</v>
      </c>
      <c r="G221" s="6">
        <v>6.0</v>
      </c>
      <c r="H221" s="5" t="s">
        <v>1243</v>
      </c>
      <c r="I221" s="5" t="s">
        <v>1244</v>
      </c>
      <c r="J221" s="7">
        <f>COUNTIFS(Referrals!A:A, B221, Referrals!B:B, A221)</f>
        <v>0</v>
      </c>
      <c r="K221" s="7">
        <f t="shared" si="1"/>
        <v>0</v>
      </c>
      <c r="L221" s="5" t="s">
        <v>1245</v>
      </c>
    </row>
    <row r="222">
      <c r="A222" s="5" t="s">
        <v>1246</v>
      </c>
      <c r="B222" s="5" t="s">
        <v>1247</v>
      </c>
      <c r="C222" s="5" t="s">
        <v>372</v>
      </c>
      <c r="D222" s="5" t="s">
        <v>1248</v>
      </c>
      <c r="E222" s="6">
        <v>11.0</v>
      </c>
      <c r="F222" s="5" t="s">
        <v>16</v>
      </c>
      <c r="G222" s="6">
        <v>6.0</v>
      </c>
      <c r="H222" s="5" t="s">
        <v>1249</v>
      </c>
      <c r="I222" s="5" t="s">
        <v>1250</v>
      </c>
      <c r="J222" s="7">
        <f>COUNTIFS(Referrals!A:A, B222, Referrals!B:B, A222)</f>
        <v>0</v>
      </c>
      <c r="K222" s="7">
        <f t="shared" si="1"/>
        <v>0</v>
      </c>
      <c r="L222" s="5" t="s">
        <v>1251</v>
      </c>
    </row>
    <row r="223">
      <c r="A223" s="5" t="s">
        <v>1252</v>
      </c>
      <c r="B223" s="5" t="s">
        <v>118</v>
      </c>
      <c r="C223" s="5" t="s">
        <v>745</v>
      </c>
      <c r="D223" s="5" t="s">
        <v>1253</v>
      </c>
      <c r="E223" s="6">
        <v>12.0</v>
      </c>
      <c r="F223" s="5" t="s">
        <v>16</v>
      </c>
      <c r="G223" s="6">
        <v>7.0</v>
      </c>
      <c r="H223" s="5" t="s">
        <v>1254</v>
      </c>
      <c r="I223" s="5" t="s">
        <v>1255</v>
      </c>
      <c r="J223" s="7">
        <f>COUNTIFS(Referrals!A:A, B223, Referrals!B:B, A223)</f>
        <v>0</v>
      </c>
      <c r="K223" s="7">
        <f t="shared" si="1"/>
        <v>0</v>
      </c>
      <c r="L223" s="5" t="s">
        <v>1256</v>
      </c>
    </row>
    <row r="224">
      <c r="A224" s="5" t="s">
        <v>749</v>
      </c>
      <c r="B224" s="5" t="s">
        <v>334</v>
      </c>
      <c r="C224" s="5" t="s">
        <v>77</v>
      </c>
      <c r="D224" s="5" t="s">
        <v>1257</v>
      </c>
      <c r="E224" s="6">
        <v>12.0</v>
      </c>
      <c r="F224" s="5" t="s">
        <v>45</v>
      </c>
      <c r="G224" s="6">
        <v>6.0</v>
      </c>
      <c r="H224" s="5" t="s">
        <v>1258</v>
      </c>
      <c r="I224" s="5" t="s">
        <v>1259</v>
      </c>
      <c r="J224" s="7">
        <f>COUNTIFS(Referrals!A:A, B224, Referrals!B:B, A224)</f>
        <v>0</v>
      </c>
      <c r="K224" s="7">
        <f t="shared" si="1"/>
        <v>0</v>
      </c>
      <c r="L224" s="5" t="s">
        <v>1260</v>
      </c>
    </row>
    <row r="225">
      <c r="A225" s="5" t="s">
        <v>874</v>
      </c>
      <c r="B225" s="5" t="s">
        <v>1041</v>
      </c>
      <c r="C225" s="5" t="s">
        <v>1261</v>
      </c>
      <c r="D225" s="5" t="s">
        <v>1262</v>
      </c>
      <c r="E225" s="6">
        <v>14.0</v>
      </c>
      <c r="F225" s="5" t="s">
        <v>16</v>
      </c>
      <c r="G225" s="6">
        <v>6.0</v>
      </c>
      <c r="H225" s="5" t="s">
        <v>1263</v>
      </c>
      <c r="I225" s="5" t="s">
        <v>1264</v>
      </c>
      <c r="J225" s="7">
        <f>COUNTIFS(Referrals!A:A, B225, Referrals!B:B, A225)</f>
        <v>0</v>
      </c>
      <c r="K225" s="7">
        <f t="shared" si="1"/>
        <v>0</v>
      </c>
      <c r="L225" s="5" t="s">
        <v>1265</v>
      </c>
    </row>
    <row r="226">
      <c r="A226" s="5" t="s">
        <v>1266</v>
      </c>
      <c r="B226" s="5" t="s">
        <v>234</v>
      </c>
      <c r="C226" s="5" t="s">
        <v>328</v>
      </c>
      <c r="D226" s="5" t="s">
        <v>1267</v>
      </c>
      <c r="E226" s="6">
        <v>13.0</v>
      </c>
      <c r="F226" s="5" t="s">
        <v>16</v>
      </c>
      <c r="G226" s="6">
        <v>6.0</v>
      </c>
      <c r="H226" s="5" t="s">
        <v>1268</v>
      </c>
      <c r="I226" s="6">
        <v>-9240.0</v>
      </c>
      <c r="J226" s="7">
        <f>COUNTIFS(Referrals!A:A, B226, Referrals!B:B, A226)</f>
        <v>0</v>
      </c>
      <c r="K226" s="7">
        <f t="shared" si="1"/>
        <v>0</v>
      </c>
      <c r="L226" s="5" t="s">
        <v>1269</v>
      </c>
    </row>
    <row r="227">
      <c r="A227" s="5" t="s">
        <v>1185</v>
      </c>
      <c r="B227" s="5" t="s">
        <v>1270</v>
      </c>
      <c r="C227" s="5" t="s">
        <v>1271</v>
      </c>
      <c r="D227" s="5" t="s">
        <v>1272</v>
      </c>
      <c r="E227" s="6">
        <v>12.0</v>
      </c>
      <c r="F227" s="5" t="s">
        <v>45</v>
      </c>
      <c r="G227" s="6">
        <v>6.0</v>
      </c>
      <c r="H227" s="5" t="s">
        <v>1273</v>
      </c>
      <c r="I227" s="5" t="s">
        <v>1274</v>
      </c>
      <c r="J227" s="7">
        <f>COUNTIFS(Referrals!A:A, B227, Referrals!B:B, A227)</f>
        <v>0</v>
      </c>
      <c r="K227" s="7">
        <f t="shared" si="1"/>
        <v>0</v>
      </c>
      <c r="L227" s="5" t="s">
        <v>1275</v>
      </c>
    </row>
    <row r="228">
      <c r="A228" s="5" t="s">
        <v>1276</v>
      </c>
      <c r="B228" s="5" t="s">
        <v>672</v>
      </c>
      <c r="C228" s="5" t="s">
        <v>284</v>
      </c>
      <c r="D228" s="5" t="s">
        <v>1277</v>
      </c>
      <c r="E228" s="6">
        <v>14.0</v>
      </c>
      <c r="F228" s="5" t="s">
        <v>16</v>
      </c>
      <c r="G228" s="6">
        <v>7.0</v>
      </c>
      <c r="H228" s="5" t="s">
        <v>1278</v>
      </c>
      <c r="I228" s="5" t="s">
        <v>1279</v>
      </c>
      <c r="J228" s="7">
        <f>COUNTIFS(Referrals!A:A, B228, Referrals!B:B, A228)</f>
        <v>0</v>
      </c>
      <c r="K228" s="7">
        <f t="shared" si="1"/>
        <v>0</v>
      </c>
      <c r="L228" s="5" t="s">
        <v>1280</v>
      </c>
    </row>
    <row r="229">
      <c r="A229" s="5" t="s">
        <v>708</v>
      </c>
      <c r="B229" s="5" t="s">
        <v>63</v>
      </c>
      <c r="C229" s="5" t="s">
        <v>133</v>
      </c>
      <c r="D229" s="5" t="s">
        <v>1281</v>
      </c>
      <c r="E229" s="6">
        <v>11.0</v>
      </c>
      <c r="F229" s="5" t="s">
        <v>45</v>
      </c>
      <c r="G229" s="6">
        <v>6.0</v>
      </c>
      <c r="H229" s="5" t="s">
        <v>1282</v>
      </c>
      <c r="I229" s="6">
        <v>-6741.0</v>
      </c>
      <c r="J229" s="7">
        <f>COUNTIFS(Referrals!A:A, B229, Referrals!B:B, A229)</f>
        <v>0</v>
      </c>
      <c r="K229" s="7">
        <f t="shared" si="1"/>
        <v>0</v>
      </c>
      <c r="L229" s="5" t="s">
        <v>1283</v>
      </c>
    </row>
    <row r="230">
      <c r="A230" s="5" t="s">
        <v>1284</v>
      </c>
      <c r="B230" s="5" t="s">
        <v>454</v>
      </c>
      <c r="C230" s="5" t="s">
        <v>1285</v>
      </c>
      <c r="D230" s="5" t="s">
        <v>1286</v>
      </c>
      <c r="E230" s="6">
        <v>14.0</v>
      </c>
      <c r="F230" s="5" t="s">
        <v>45</v>
      </c>
      <c r="G230" s="6">
        <v>8.0</v>
      </c>
      <c r="H230" s="5" t="s">
        <v>1287</v>
      </c>
      <c r="I230" s="5" t="s">
        <v>1288</v>
      </c>
      <c r="J230" s="7">
        <f>COUNTIFS(Referrals!A:A, B230, Referrals!B:B, A230)</f>
        <v>0</v>
      </c>
      <c r="K230" s="7">
        <f t="shared" si="1"/>
        <v>0</v>
      </c>
      <c r="L230" s="5" t="s">
        <v>1289</v>
      </c>
    </row>
    <row r="231">
      <c r="A231" s="5" t="s">
        <v>184</v>
      </c>
      <c r="B231" s="5" t="s">
        <v>1110</v>
      </c>
      <c r="C231" s="5" t="s">
        <v>378</v>
      </c>
      <c r="D231" s="5" t="s">
        <v>1290</v>
      </c>
      <c r="E231" s="6">
        <v>11.0</v>
      </c>
      <c r="F231" s="5" t="s">
        <v>45</v>
      </c>
      <c r="G231" s="6">
        <v>6.0</v>
      </c>
      <c r="H231" s="5" t="s">
        <v>1291</v>
      </c>
      <c r="I231" s="5" t="s">
        <v>1292</v>
      </c>
      <c r="J231" s="7">
        <f>COUNTIFS(Referrals!A:A, B231, Referrals!B:B, A231)</f>
        <v>0</v>
      </c>
      <c r="K231" s="7">
        <f t="shared" si="1"/>
        <v>0</v>
      </c>
      <c r="L231" s="5" t="s">
        <v>1293</v>
      </c>
    </row>
    <row r="232">
      <c r="A232" s="5" t="s">
        <v>1294</v>
      </c>
      <c r="B232" s="5" t="s">
        <v>563</v>
      </c>
      <c r="C232" s="5" t="s">
        <v>435</v>
      </c>
      <c r="D232" s="5" t="s">
        <v>1295</v>
      </c>
      <c r="E232" s="6">
        <v>11.0</v>
      </c>
      <c r="F232" s="5" t="s">
        <v>45</v>
      </c>
      <c r="G232" s="6">
        <v>7.0</v>
      </c>
      <c r="H232" s="5" t="s">
        <v>1296</v>
      </c>
      <c r="I232" s="8" t="str">
        <f>+1-055-165-3999x256</f>
        <v>#ERROR!</v>
      </c>
      <c r="J232" s="7">
        <f>COUNTIFS(Referrals!A:A, B232, Referrals!B:B, A232)</f>
        <v>0</v>
      </c>
      <c r="K232" s="7">
        <f t="shared" si="1"/>
        <v>0</v>
      </c>
      <c r="L232" s="5" t="s">
        <v>1297</v>
      </c>
    </row>
    <row r="233">
      <c r="A233" s="5" t="s">
        <v>514</v>
      </c>
      <c r="B233" s="5" t="s">
        <v>372</v>
      </c>
      <c r="C233" s="5" t="s">
        <v>509</v>
      </c>
      <c r="D233" s="5" t="s">
        <v>1298</v>
      </c>
      <c r="E233" s="6">
        <v>12.0</v>
      </c>
      <c r="F233" s="5" t="s">
        <v>45</v>
      </c>
      <c r="G233" s="6">
        <v>8.0</v>
      </c>
      <c r="H233" s="5" t="s">
        <v>1299</v>
      </c>
      <c r="I233" s="5" t="s">
        <v>1300</v>
      </c>
      <c r="J233" s="7">
        <f>COUNTIFS(Referrals!A:A, B233, Referrals!B:B, A233)</f>
        <v>0</v>
      </c>
      <c r="K233" s="7">
        <f t="shared" si="1"/>
        <v>0</v>
      </c>
      <c r="L233" s="5" t="s">
        <v>1301</v>
      </c>
    </row>
    <row r="234">
      <c r="A234" s="5" t="s">
        <v>1302</v>
      </c>
      <c r="B234" s="5" t="s">
        <v>623</v>
      </c>
      <c r="C234" s="5" t="s">
        <v>1303</v>
      </c>
      <c r="D234" s="5" t="s">
        <v>1304</v>
      </c>
      <c r="E234" s="6">
        <v>13.0</v>
      </c>
      <c r="F234" s="5" t="s">
        <v>16</v>
      </c>
      <c r="G234" s="6">
        <v>8.0</v>
      </c>
      <c r="H234" s="5" t="s">
        <v>1305</v>
      </c>
      <c r="I234" s="8" t="str">
        <f>+1-586-938-7499x6918</f>
        <v>#ERROR!</v>
      </c>
      <c r="J234" s="7">
        <f>COUNTIFS(Referrals!A:A, B234, Referrals!B:B, A234)</f>
        <v>0</v>
      </c>
      <c r="K234" s="7">
        <f t="shared" si="1"/>
        <v>0</v>
      </c>
      <c r="L234" s="5" t="s">
        <v>1306</v>
      </c>
    </row>
    <row r="235">
      <c r="A235" s="5" t="s">
        <v>920</v>
      </c>
      <c r="B235" s="5" t="s">
        <v>247</v>
      </c>
      <c r="C235" s="5" t="s">
        <v>13</v>
      </c>
      <c r="D235" s="5" t="s">
        <v>1307</v>
      </c>
      <c r="E235" s="6">
        <v>11.0</v>
      </c>
      <c r="F235" s="5" t="s">
        <v>16</v>
      </c>
      <c r="G235" s="6">
        <v>6.0</v>
      </c>
      <c r="H235" s="5" t="s">
        <v>1308</v>
      </c>
      <c r="I235" s="8" t="str">
        <f>+1-135-042-4271x8795</f>
        <v>#ERROR!</v>
      </c>
      <c r="J235" s="7">
        <f>COUNTIFS(Referrals!A:A, B235, Referrals!B:B, A235)</f>
        <v>0</v>
      </c>
      <c r="K235" s="7">
        <f t="shared" si="1"/>
        <v>0</v>
      </c>
      <c r="L235" s="5" t="s">
        <v>1309</v>
      </c>
    </row>
    <row r="236">
      <c r="A236" s="5" t="s">
        <v>1310</v>
      </c>
      <c r="B236" s="5" t="s">
        <v>51</v>
      </c>
      <c r="C236" s="5" t="s">
        <v>410</v>
      </c>
      <c r="D236" s="5" t="s">
        <v>1311</v>
      </c>
      <c r="E236" s="6">
        <v>14.0</v>
      </c>
      <c r="F236" s="5" t="s">
        <v>16</v>
      </c>
      <c r="G236" s="6">
        <v>8.0</v>
      </c>
      <c r="H236" s="5" t="s">
        <v>1312</v>
      </c>
      <c r="I236" s="5" t="s">
        <v>1313</v>
      </c>
      <c r="J236" s="7">
        <f>COUNTIFS(Referrals!A:A, B236, Referrals!B:B, A236)</f>
        <v>0</v>
      </c>
      <c r="K236" s="7">
        <f t="shared" si="1"/>
        <v>0</v>
      </c>
      <c r="L236" s="5" t="s">
        <v>1314</v>
      </c>
    </row>
    <row r="237">
      <c r="A237" s="5" t="s">
        <v>545</v>
      </c>
      <c r="B237" s="5" t="s">
        <v>1176</v>
      </c>
      <c r="C237" s="5" t="s">
        <v>247</v>
      </c>
      <c r="D237" s="5" t="s">
        <v>1315</v>
      </c>
      <c r="E237" s="6">
        <v>13.0</v>
      </c>
      <c r="F237" s="5" t="s">
        <v>45</v>
      </c>
      <c r="G237" s="6">
        <v>8.0</v>
      </c>
      <c r="H237" s="5" t="s">
        <v>1316</v>
      </c>
      <c r="I237" s="5" t="s">
        <v>1317</v>
      </c>
      <c r="J237" s="7">
        <f>COUNTIFS(Referrals!A:A, B237, Referrals!B:B, A237)</f>
        <v>0</v>
      </c>
      <c r="K237" s="7">
        <f t="shared" si="1"/>
        <v>0</v>
      </c>
      <c r="L237" s="5" t="s">
        <v>1318</v>
      </c>
    </row>
    <row r="238">
      <c r="A238" s="5" t="s">
        <v>1319</v>
      </c>
      <c r="B238" s="5" t="s">
        <v>1320</v>
      </c>
      <c r="C238" s="5" t="s">
        <v>908</v>
      </c>
      <c r="D238" s="5" t="s">
        <v>1321</v>
      </c>
      <c r="E238" s="6">
        <v>11.0</v>
      </c>
      <c r="F238" s="5" t="s">
        <v>16</v>
      </c>
      <c r="G238" s="6">
        <v>6.0</v>
      </c>
      <c r="H238" s="5" t="s">
        <v>1322</v>
      </c>
      <c r="I238" s="5" t="s">
        <v>1323</v>
      </c>
      <c r="J238" s="7">
        <f>COUNTIFS(Referrals!A:A, B238, Referrals!B:B, A238)</f>
        <v>0</v>
      </c>
      <c r="K238" s="7">
        <f t="shared" si="1"/>
        <v>0</v>
      </c>
      <c r="L238" s="5" t="s">
        <v>1324</v>
      </c>
    </row>
    <row r="239">
      <c r="A239" s="5" t="s">
        <v>391</v>
      </c>
      <c r="B239" s="5" t="s">
        <v>1325</v>
      </c>
      <c r="C239" s="5" t="s">
        <v>1083</v>
      </c>
      <c r="D239" s="5" t="s">
        <v>1326</v>
      </c>
      <c r="E239" s="6">
        <v>14.0</v>
      </c>
      <c r="F239" s="5" t="s">
        <v>16</v>
      </c>
      <c r="G239" s="6">
        <v>6.0</v>
      </c>
      <c r="H239" s="5" t="s">
        <v>1327</v>
      </c>
      <c r="I239" s="5" t="s">
        <v>1328</v>
      </c>
      <c r="J239" s="7">
        <f>COUNTIFS(Referrals!A:A, B239, Referrals!B:B, A239)</f>
        <v>0</v>
      </c>
      <c r="K239" s="7">
        <f t="shared" si="1"/>
        <v>0</v>
      </c>
      <c r="L239" s="5" t="s">
        <v>1329</v>
      </c>
    </row>
    <row r="240">
      <c r="A240" s="5" t="s">
        <v>71</v>
      </c>
      <c r="B240" s="5" t="s">
        <v>735</v>
      </c>
      <c r="C240" s="5" t="s">
        <v>322</v>
      </c>
      <c r="D240" s="5" t="s">
        <v>1330</v>
      </c>
      <c r="E240" s="6">
        <v>13.0</v>
      </c>
      <c r="F240" s="5" t="s">
        <v>16</v>
      </c>
      <c r="G240" s="6">
        <v>7.0</v>
      </c>
      <c r="H240" s="5" t="s">
        <v>1331</v>
      </c>
      <c r="I240" s="5" t="s">
        <v>1332</v>
      </c>
      <c r="J240" s="7">
        <f>COUNTIFS(Referrals!A:A, B240, Referrals!B:B, A240)</f>
        <v>0</v>
      </c>
      <c r="K240" s="7">
        <f t="shared" si="1"/>
        <v>0</v>
      </c>
      <c r="L240" s="5" t="s">
        <v>1333</v>
      </c>
    </row>
    <row r="241">
      <c r="A241" s="5" t="s">
        <v>56</v>
      </c>
      <c r="B241" s="5" t="s">
        <v>734</v>
      </c>
      <c r="C241" s="5" t="s">
        <v>1334</v>
      </c>
      <c r="D241" s="5" t="s">
        <v>1335</v>
      </c>
      <c r="E241" s="6">
        <v>13.0</v>
      </c>
      <c r="F241" s="5" t="s">
        <v>16</v>
      </c>
      <c r="G241" s="6">
        <v>7.0</v>
      </c>
      <c r="H241" s="5" t="s">
        <v>1336</v>
      </c>
      <c r="I241" s="5">
        <v>6.43100412E8</v>
      </c>
      <c r="J241" s="7">
        <f>COUNTIFS(Referrals!A:A, B241, Referrals!B:B, A241)</f>
        <v>0</v>
      </c>
      <c r="K241" s="7">
        <f t="shared" si="1"/>
        <v>0</v>
      </c>
      <c r="L241" s="5" t="s">
        <v>1337</v>
      </c>
    </row>
    <row r="242">
      <c r="A242" s="5" t="s">
        <v>1338</v>
      </c>
      <c r="B242" s="5" t="s">
        <v>42</v>
      </c>
      <c r="C242" s="5" t="s">
        <v>828</v>
      </c>
      <c r="D242" s="5" t="s">
        <v>1339</v>
      </c>
      <c r="E242" s="6">
        <v>13.0</v>
      </c>
      <c r="F242" s="5" t="s">
        <v>45</v>
      </c>
      <c r="G242" s="6">
        <v>6.0</v>
      </c>
      <c r="H242" s="5" t="s">
        <v>1340</v>
      </c>
      <c r="I242" s="8" t="str">
        <f>+1-724-373-5545x202</f>
        <v>#ERROR!</v>
      </c>
      <c r="J242" s="7">
        <f>COUNTIFS(Referrals!A:A, B242, Referrals!B:B, A242)</f>
        <v>0</v>
      </c>
      <c r="K242" s="7">
        <f t="shared" si="1"/>
        <v>0</v>
      </c>
      <c r="L242" s="5" t="s">
        <v>1341</v>
      </c>
    </row>
    <row r="243">
      <c r="A243" s="5" t="s">
        <v>1342</v>
      </c>
      <c r="B243" s="5" t="s">
        <v>13</v>
      </c>
      <c r="C243" s="5" t="s">
        <v>334</v>
      </c>
      <c r="D243" s="5" t="s">
        <v>1343</v>
      </c>
      <c r="E243" s="6">
        <v>12.0</v>
      </c>
      <c r="F243" s="5" t="s">
        <v>16</v>
      </c>
      <c r="G243" s="6">
        <v>8.0</v>
      </c>
      <c r="H243" s="5" t="s">
        <v>1344</v>
      </c>
      <c r="I243" s="8" t="str">
        <f>+1-304-423-0985x135</f>
        <v>#ERROR!</v>
      </c>
      <c r="J243" s="7">
        <f>COUNTIFS(Referrals!A:A, B243, Referrals!B:B, A243)</f>
        <v>0</v>
      </c>
      <c r="K243" s="7">
        <f t="shared" si="1"/>
        <v>0</v>
      </c>
      <c r="L243" s="5" t="s">
        <v>1345</v>
      </c>
    </row>
    <row r="244">
      <c r="A244" s="5" t="s">
        <v>893</v>
      </c>
      <c r="B244" s="5" t="s">
        <v>340</v>
      </c>
      <c r="C244" s="5" t="s">
        <v>386</v>
      </c>
      <c r="D244" s="5" t="s">
        <v>1346</v>
      </c>
      <c r="E244" s="6">
        <v>13.0</v>
      </c>
      <c r="F244" s="5" t="s">
        <v>45</v>
      </c>
      <c r="G244" s="6">
        <v>8.0</v>
      </c>
      <c r="H244" s="5" t="s">
        <v>1347</v>
      </c>
      <c r="I244" s="5" t="s">
        <v>1348</v>
      </c>
      <c r="J244" s="7">
        <f>COUNTIFS(Referrals!A:A, B244, Referrals!B:B, A244)</f>
        <v>0</v>
      </c>
      <c r="K244" s="7">
        <f t="shared" si="1"/>
        <v>0</v>
      </c>
      <c r="L244" s="5" t="s">
        <v>1349</v>
      </c>
    </row>
    <row r="245">
      <c r="A245" s="5" t="s">
        <v>1350</v>
      </c>
      <c r="B245" s="5" t="s">
        <v>1351</v>
      </c>
      <c r="C245" s="5" t="s">
        <v>57</v>
      </c>
      <c r="D245" s="5" t="s">
        <v>1352</v>
      </c>
      <c r="E245" s="6">
        <v>12.0</v>
      </c>
      <c r="F245" s="5" t="s">
        <v>45</v>
      </c>
      <c r="G245" s="6">
        <v>8.0</v>
      </c>
      <c r="H245" s="5" t="s">
        <v>1353</v>
      </c>
      <c r="I245" s="5" t="s">
        <v>1354</v>
      </c>
      <c r="J245" s="7">
        <f>COUNTIFS(Referrals!A:A, B245, Referrals!B:B, A245)</f>
        <v>0</v>
      </c>
      <c r="K245" s="7">
        <f t="shared" si="1"/>
        <v>0</v>
      </c>
      <c r="L245" s="5" t="s">
        <v>1355</v>
      </c>
    </row>
    <row r="246">
      <c r="A246" s="5" t="s">
        <v>1276</v>
      </c>
      <c r="B246" s="5" t="s">
        <v>428</v>
      </c>
      <c r="C246" s="5" t="s">
        <v>1356</v>
      </c>
      <c r="D246" s="5" t="s">
        <v>1357</v>
      </c>
      <c r="E246" s="6">
        <v>11.0</v>
      </c>
      <c r="F246" s="5" t="s">
        <v>16</v>
      </c>
      <c r="G246" s="6">
        <v>7.0</v>
      </c>
      <c r="H246" s="5" t="s">
        <v>1358</v>
      </c>
      <c r="I246" s="5" t="s">
        <v>1359</v>
      </c>
      <c r="J246" s="7">
        <f>COUNTIFS(Referrals!A:A, B246, Referrals!B:B, A246)</f>
        <v>0</v>
      </c>
      <c r="K246" s="7">
        <f t="shared" si="1"/>
        <v>0</v>
      </c>
      <c r="L246" s="5" t="s">
        <v>1360</v>
      </c>
    </row>
    <row r="247">
      <c r="A247" s="5" t="s">
        <v>1361</v>
      </c>
      <c r="B247" s="5" t="s">
        <v>199</v>
      </c>
      <c r="C247" s="5" t="s">
        <v>133</v>
      </c>
      <c r="D247" s="5" t="s">
        <v>1362</v>
      </c>
      <c r="E247" s="6">
        <v>13.0</v>
      </c>
      <c r="F247" s="5" t="s">
        <v>16</v>
      </c>
      <c r="G247" s="6">
        <v>7.0</v>
      </c>
      <c r="H247" s="5" t="s">
        <v>1363</v>
      </c>
      <c r="I247" s="6">
        <v>3.160092005E9</v>
      </c>
      <c r="J247" s="7">
        <f>COUNTIFS(Referrals!A:A, B247, Referrals!B:B, A247)</f>
        <v>0</v>
      </c>
      <c r="K247" s="7">
        <f t="shared" si="1"/>
        <v>0</v>
      </c>
      <c r="L247" s="9" t="s">
        <v>1364</v>
      </c>
    </row>
    <row r="248">
      <c r="A248" s="5" t="s">
        <v>1071</v>
      </c>
      <c r="B248" s="5" t="s">
        <v>133</v>
      </c>
      <c r="C248" s="5" t="s">
        <v>1365</v>
      </c>
      <c r="D248" s="5" t="s">
        <v>1366</v>
      </c>
      <c r="E248" s="6">
        <v>11.0</v>
      </c>
      <c r="F248" s="5" t="s">
        <v>16</v>
      </c>
      <c r="G248" s="6">
        <v>6.0</v>
      </c>
      <c r="H248" s="5" t="s">
        <v>1367</v>
      </c>
      <c r="I248" s="6">
        <v>6.413561067E9</v>
      </c>
      <c r="J248" s="7">
        <f>COUNTIFS(Referrals!A:A, B248, Referrals!B:B, A248)</f>
        <v>0</v>
      </c>
      <c r="K248" s="7">
        <f t="shared" si="1"/>
        <v>0</v>
      </c>
      <c r="L248" s="9" t="s">
        <v>1368</v>
      </c>
    </row>
    <row r="249">
      <c r="A249" s="5" t="s">
        <v>639</v>
      </c>
      <c r="B249" s="5" t="s">
        <v>1040</v>
      </c>
      <c r="C249" s="5" t="s">
        <v>473</v>
      </c>
      <c r="D249" s="5" t="s">
        <v>1369</v>
      </c>
      <c r="E249" s="6">
        <v>13.0</v>
      </c>
      <c r="F249" s="5" t="s">
        <v>45</v>
      </c>
      <c r="G249" s="6">
        <v>8.0</v>
      </c>
      <c r="H249" s="5" t="s">
        <v>1370</v>
      </c>
      <c r="I249" s="5" t="s">
        <v>1371</v>
      </c>
      <c r="J249" s="7">
        <f>COUNTIFS(Referrals!A:A, B249, Referrals!B:B, A249)</f>
        <v>0</v>
      </c>
      <c r="K249" s="7">
        <f t="shared" si="1"/>
        <v>0</v>
      </c>
      <c r="L249" s="9" t="s">
        <v>1372</v>
      </c>
    </row>
    <row r="250">
      <c r="A250" s="5" t="s">
        <v>1373</v>
      </c>
      <c r="B250" s="5" t="s">
        <v>454</v>
      </c>
      <c r="C250" s="5" t="s">
        <v>29</v>
      </c>
      <c r="D250" s="5" t="s">
        <v>1374</v>
      </c>
      <c r="E250" s="6">
        <v>13.0</v>
      </c>
      <c r="F250" s="5" t="s">
        <v>45</v>
      </c>
      <c r="G250" s="6">
        <v>6.0</v>
      </c>
      <c r="H250" s="5" t="s">
        <v>1375</v>
      </c>
      <c r="I250" s="5">
        <v>3.03810222E8</v>
      </c>
      <c r="J250" s="7">
        <f>COUNTIFS(Referrals!A:A, B250, Referrals!B:B, A250)</f>
        <v>0</v>
      </c>
      <c r="K250" s="7">
        <f t="shared" si="1"/>
        <v>0</v>
      </c>
      <c r="L250" s="9" t="s">
        <v>1376</v>
      </c>
    </row>
    <row r="251">
      <c r="A251" s="5" t="s">
        <v>1377</v>
      </c>
      <c r="B251" s="5" t="s">
        <v>1378</v>
      </c>
      <c r="C251" s="5" t="s">
        <v>1379</v>
      </c>
      <c r="D251" s="5" t="s">
        <v>1380</v>
      </c>
      <c r="E251" s="6">
        <v>11.0</v>
      </c>
      <c r="F251" s="5" t="s">
        <v>45</v>
      </c>
      <c r="G251" s="6">
        <v>7.0</v>
      </c>
      <c r="H251" s="5" t="s">
        <v>1381</v>
      </c>
      <c r="I251" s="8" t="str">
        <f>+1-478-957-1632x13930</f>
        <v>#ERROR!</v>
      </c>
      <c r="J251" s="7">
        <f>COUNTIFS(Referrals!A:A, B251, Referrals!B:B, A251)</f>
        <v>0</v>
      </c>
      <c r="K251" s="7">
        <f t="shared" si="1"/>
        <v>0</v>
      </c>
      <c r="L251" s="9" t="s">
        <v>1382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1383</v>
      </c>
      <c r="B1" s="10" t="s">
        <v>0</v>
      </c>
      <c r="C1" s="10" t="s">
        <v>1384</v>
      </c>
      <c r="D1" s="10" t="s">
        <v>1385</v>
      </c>
      <c r="E1" s="10" t="s">
        <v>1386</v>
      </c>
      <c r="F1" s="10" t="s">
        <v>1387</v>
      </c>
      <c r="G1" s="10" t="s">
        <v>1388</v>
      </c>
      <c r="H1" s="10" t="s">
        <v>11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9" t="s">
        <v>171</v>
      </c>
      <c r="B2" s="9" t="s">
        <v>170</v>
      </c>
      <c r="C2" s="9" t="s">
        <v>1389</v>
      </c>
      <c r="D2" s="9" t="s">
        <v>1390</v>
      </c>
      <c r="E2" s="12">
        <v>45820.0</v>
      </c>
      <c r="F2" s="13">
        <v>0.48125</v>
      </c>
      <c r="G2" s="9" t="s">
        <v>1391</v>
      </c>
      <c r="H2" s="9" t="s">
        <v>176</v>
      </c>
    </row>
    <row r="3">
      <c r="A3" s="9" t="s">
        <v>171</v>
      </c>
      <c r="B3" s="9" t="s">
        <v>170</v>
      </c>
      <c r="C3" s="9" t="s">
        <v>1389</v>
      </c>
      <c r="D3" s="9" t="s">
        <v>1390</v>
      </c>
      <c r="E3" s="12">
        <v>45820.0</v>
      </c>
      <c r="F3" s="13">
        <v>0.48125</v>
      </c>
      <c r="G3" s="9" t="s">
        <v>1391</v>
      </c>
      <c r="H3" s="9" t="s">
        <v>176</v>
      </c>
    </row>
    <row r="4">
      <c r="A4" s="9" t="s">
        <v>171</v>
      </c>
      <c r="B4" s="9" t="s">
        <v>170</v>
      </c>
      <c r="C4" s="9" t="s">
        <v>1392</v>
      </c>
      <c r="D4" s="9" t="s">
        <v>1393</v>
      </c>
      <c r="E4" s="12">
        <v>45820.0</v>
      </c>
      <c r="F4" s="13">
        <v>0.4861111111111111</v>
      </c>
      <c r="G4" s="9" t="s">
        <v>1394</v>
      </c>
      <c r="H4" s="9" t="s">
        <v>176</v>
      </c>
    </row>
    <row r="5">
      <c r="A5" s="9" t="s">
        <v>171</v>
      </c>
      <c r="B5" s="9" t="s">
        <v>170</v>
      </c>
      <c r="H5" s="9" t="s">
        <v>176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1395</v>
      </c>
    </row>
    <row r="2">
      <c r="A2" s="9" t="s">
        <v>1396</v>
      </c>
    </row>
    <row r="3">
      <c r="A3" s="9" t="s">
        <v>1397</v>
      </c>
    </row>
    <row r="4">
      <c r="A4" s="9" t="s">
        <v>1398</v>
      </c>
    </row>
    <row r="5">
      <c r="A5" s="9" t="s">
        <v>1399</v>
      </c>
    </row>
    <row r="6">
      <c r="A6" s="9" t="s">
        <v>1393</v>
      </c>
    </row>
    <row r="7">
      <c r="A7" s="9" t="s">
        <v>1400</v>
      </c>
    </row>
    <row r="8">
      <c r="A8" s="9" t="s">
        <v>1401</v>
      </c>
    </row>
    <row r="9">
      <c r="A9" s="9" t="s">
        <v>1402</v>
      </c>
    </row>
    <row r="10">
      <c r="A10" s="9" t="s">
        <v>1403</v>
      </c>
    </row>
    <row r="11">
      <c r="A11" s="9" t="s">
        <v>1404</v>
      </c>
    </row>
    <row r="12">
      <c r="A12" s="9" t="s">
        <v>1405</v>
      </c>
    </row>
    <row r="13">
      <c r="A13" s="9" t="s">
        <v>1406</v>
      </c>
    </row>
    <row r="14">
      <c r="A14" s="9" t="s">
        <v>1407</v>
      </c>
    </row>
    <row r="15">
      <c r="A15" s="9" t="s">
        <v>1390</v>
      </c>
    </row>
    <row r="16">
      <c r="A16" s="9" t="s">
        <v>1393</v>
      </c>
    </row>
  </sheetData>
  <drawing r:id="rId1"/>
</worksheet>
</file>